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25692EE9-E698-4EDC-A705-8FAE15DFCD1D}"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BN15" i="28" l="1"/>
  <c r="BQ16" i="28"/>
  <c r="BQ17" i="28"/>
  <c r="BQ18" i="28"/>
  <c r="BQ19" i="28"/>
  <c r="BQ20" i="28"/>
  <c r="BQ21" i="28"/>
  <c r="BQ22" i="28"/>
  <c r="BQ23" i="28"/>
  <c r="BQ24" i="28"/>
  <c r="BQ25" i="28"/>
  <c r="BQ26" i="28"/>
  <c r="BQ27" i="28"/>
  <c r="BQ28" i="28"/>
  <c r="BQ29" i="28"/>
  <c r="BQ30" i="28"/>
  <c r="BQ31" i="28"/>
  <c r="BQ32" i="28"/>
  <c r="BQ33" i="28"/>
  <c r="BQ15" i="28"/>
  <c r="BS16" i="28"/>
  <c r="BS17" i="28"/>
  <c r="BS18" i="28"/>
  <c r="BS19" i="28"/>
  <c r="BS20" i="28"/>
  <c r="BS21" i="28"/>
  <c r="BS22" i="28"/>
  <c r="BS23" i="28"/>
  <c r="BS24" i="28"/>
  <c r="BS25" i="28"/>
  <c r="BS26" i="28"/>
  <c r="BS27" i="28"/>
  <c r="BS28" i="28"/>
  <c r="BS29" i="28"/>
  <c r="BS30" i="28"/>
  <c r="BS31" i="28"/>
  <c r="BS32" i="28"/>
  <c r="BS15" i="28"/>
  <c r="H7" i="28"/>
  <c r="BT35" i="28"/>
  <c r="O49" i="13" a="1"/>
  <c r="O49" i="13" s="1"/>
  <c r="O50" i="13" a="1"/>
  <c r="O50" i="13"/>
  <c r="O51" i="13" a="1"/>
  <c r="O51" i="13" s="1"/>
  <c r="O52" i="13" a="1"/>
  <c r="O52" i="13"/>
  <c r="O53" i="13" a="1"/>
  <c r="O53" i="13" s="1"/>
  <c r="O54" i="13" a="1"/>
  <c r="O54" i="13" s="1"/>
  <c r="O55" i="13" a="1"/>
  <c r="O55" i="13"/>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6" i="28"/>
  <c r="P16" i="28"/>
  <c r="O16" i="28"/>
  <c r="N16"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I298" i="13" a="1"/>
  <c r="I298" i="13"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C114"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5" i="28" s="1"/>
  <c r="I170" i="13"/>
  <c r="O15" i="28" s="1"/>
  <c r="M171" i="13"/>
  <c r="R16"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7" i="28" s="1"/>
  <c r="AJ210" i="13"/>
  <c r="BB229" i="13"/>
  <c r="AU241" i="13"/>
  <c r="BC249" i="13"/>
  <c r="AH259" i="13"/>
  <c r="BE267" i="13"/>
  <c r="Y186" i="13"/>
  <c r="AA31" i="28" s="1"/>
  <c r="AB231" i="13"/>
  <c r="AB170" i="13"/>
  <c r="AD15" i="28" s="1"/>
  <c r="U241" i="13"/>
  <c r="S215" i="13"/>
  <c r="R207" i="13"/>
  <c r="Q179" i="13"/>
  <c r="Q257" i="13"/>
  <c r="P242" i="13"/>
  <c r="O224" i="13"/>
  <c r="N209" i="13"/>
  <c r="M181" i="13"/>
  <c r="R26"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4" i="28" s="1"/>
  <c r="BF234" i="13"/>
  <c r="AY245" i="13"/>
  <c r="BM262" i="13"/>
  <c r="AA255" i="13"/>
  <c r="T264" i="13"/>
  <c r="Q221" i="13"/>
  <c r="M225" i="13"/>
  <c r="F181" i="13"/>
  <c r="N26" i="28" s="1"/>
  <c r="AL190" i="13"/>
  <c r="AU219" i="13"/>
  <c r="BL234" i="13"/>
  <c r="BF245" i="13"/>
  <c r="BN254" i="13"/>
  <c r="AT264" i="13"/>
  <c r="AU170" i="13"/>
  <c r="AS15" i="28" s="1"/>
  <c r="AB213" i="13"/>
  <c r="AB255" i="13"/>
  <c r="T212" i="13"/>
  <c r="T268" i="13"/>
  <c r="S253" i="13"/>
  <c r="R241" i="13"/>
  <c r="Q222" i="13"/>
  <c r="P208" i="13"/>
  <c r="O180" i="13"/>
  <c r="O259" i="13"/>
  <c r="N244" i="13"/>
  <c r="M226" i="13"/>
  <c r="L211" i="13"/>
  <c r="K182" i="13"/>
  <c r="P27" i="28" s="1"/>
  <c r="K254" i="13"/>
  <c r="I226" i="13"/>
  <c r="F182" i="13"/>
  <c r="N27" i="28" s="1"/>
  <c r="F247" i="13"/>
  <c r="BA211" i="13"/>
  <c r="AU231" i="13"/>
  <c r="BO242" i="13"/>
  <c r="BN251" i="13"/>
  <c r="AP261" i="13"/>
  <c r="AR268" i="13"/>
  <c r="Y194" i="13"/>
  <c r="AA244" i="13"/>
  <c r="T188" i="13"/>
  <c r="T248" i="13"/>
  <c r="S221" i="13"/>
  <c r="R212" i="13"/>
  <c r="Q194" i="13"/>
  <c r="P179" i="13"/>
  <c r="P251" i="13"/>
  <c r="O231" i="13"/>
  <c r="N216" i="13"/>
  <c r="M197" i="13"/>
  <c r="L183" i="13"/>
  <c r="Q28" i="28" s="1"/>
  <c r="L255" i="13"/>
  <c r="K228" i="13"/>
  <c r="I201" i="13"/>
  <c r="I259" i="13"/>
  <c r="F228" i="13"/>
  <c r="AM219" i="13"/>
  <c r="AS253" i="13"/>
  <c r="BD262" i="13"/>
  <c r="AJ170" i="13"/>
  <c r="AH15" i="28" s="1"/>
  <c r="AA207" i="13"/>
  <c r="AA249" i="13"/>
  <c r="T194" i="13"/>
  <c r="U263" i="13"/>
  <c r="S247" i="13"/>
  <c r="Q207" i="13"/>
  <c r="P187" i="13"/>
  <c r="O172" i="13"/>
  <c r="N239" i="13"/>
  <c r="K174" i="13"/>
  <c r="P19"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3"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29" i="28" s="1"/>
  <c r="L269" i="13"/>
  <c r="K234" i="13"/>
  <c r="I205" i="13"/>
  <c r="I265" i="13"/>
  <c r="F229" i="13"/>
  <c r="L170" i="13"/>
  <c r="Q15" i="28" s="1"/>
  <c r="K247" i="13"/>
  <c r="I206" i="13"/>
  <c r="F175" i="13"/>
  <c r="N20" i="28" s="1"/>
  <c r="F233" i="13"/>
  <c r="AR245" i="13"/>
  <c r="R235" i="13"/>
  <c r="O253" i="13"/>
  <c r="M211" i="13"/>
  <c r="K248" i="13"/>
  <c r="F176" i="13"/>
  <c r="N21" i="28" s="1"/>
  <c r="BB178" i="13"/>
  <c r="AZ23" i="28" s="1"/>
  <c r="BM254" i="13"/>
  <c r="AP170" i="13"/>
  <c r="AN15" i="28" s="1"/>
  <c r="T200" i="13"/>
  <c r="R236" i="13"/>
  <c r="O173" i="13"/>
  <c r="N240" i="13"/>
  <c r="K175" i="13"/>
  <c r="P20" i="28" s="1"/>
  <c r="K253" i="13"/>
  <c r="F241" i="13"/>
  <c r="AI171" i="13"/>
  <c r="AG16" i="28" s="1"/>
  <c r="BO215" i="13"/>
  <c r="AT233" i="13"/>
  <c r="AP243" i="13"/>
  <c r="BA252" i="13"/>
  <c r="BO261" i="13"/>
  <c r="AU269" i="13"/>
  <c r="AA198" i="13"/>
  <c r="AA246" i="13"/>
  <c r="U193" i="13"/>
  <c r="U260" i="13"/>
  <c r="S245" i="13"/>
  <c r="R221" i="13"/>
  <c r="Q200" i="13"/>
  <c r="P185" i="13"/>
  <c r="P266" i="13"/>
  <c r="O252" i="13"/>
  <c r="N224" i="13"/>
  <c r="M203" i="13"/>
  <c r="L188" i="13"/>
  <c r="Q33" i="28" s="1"/>
  <c r="AN171" i="13"/>
  <c r="AL16" i="28" s="1"/>
  <c r="AO206" i="13"/>
  <c r="BO226" i="13"/>
  <c r="BE239" i="13"/>
  <c r="AW249" i="13"/>
  <c r="BN257" i="13"/>
  <c r="BK206" i="13"/>
  <c r="BA229" i="13"/>
  <c r="BK239" i="13"/>
  <c r="BB249" i="13"/>
  <c r="BO258" i="13"/>
  <c r="AV267" i="13"/>
  <c r="AB177" i="13"/>
  <c r="AD22" i="28" s="1"/>
  <c r="AA231" i="13"/>
  <c r="AA170" i="13"/>
  <c r="AC15" i="28" s="1"/>
  <c r="T238" i="13"/>
  <c r="S213" i="13"/>
  <c r="R192" i="13"/>
  <c r="Q171" i="13"/>
  <c r="Q256" i="13"/>
  <c r="P238" i="13"/>
  <c r="O223" i="13"/>
  <c r="N195" i="13"/>
  <c r="M175" i="13"/>
  <c r="R20" i="28" s="1"/>
  <c r="M260" i="13"/>
  <c r="L241" i="13"/>
  <c r="K221" i="13"/>
  <c r="I187" i="13"/>
  <c r="O32" i="28" s="1"/>
  <c r="L240" i="13"/>
  <c r="N182" i="13"/>
  <c r="L225" i="13"/>
  <c r="N181" i="13"/>
  <c r="R185" i="13"/>
  <c r="AA224" i="13"/>
  <c r="I239" i="13"/>
  <c r="L217" i="13"/>
  <c r="O201" i="13"/>
  <c r="R178" i="13"/>
  <c r="Y177" i="13"/>
  <c r="AA22" i="28" s="1"/>
  <c r="AG225" i="13"/>
  <c r="I232" i="13"/>
  <c r="M254" i="13"/>
  <c r="O200" i="13"/>
  <c r="S197" i="13"/>
  <c r="AS198" i="13"/>
  <c r="I231" i="13"/>
  <c r="M253" i="13"/>
  <c r="O196" i="13"/>
  <c r="S189" i="13"/>
  <c r="AN198" i="13"/>
  <c r="F195" i="13"/>
  <c r="AS239" i="13"/>
  <c r="AO238" i="13"/>
  <c r="I245" i="13"/>
  <c r="O209" i="13"/>
  <c r="BB226" i="13"/>
  <c r="F267" i="13"/>
  <c r="I180" i="13"/>
  <c r="O25" i="28" s="1"/>
  <c r="M239" i="13"/>
  <c r="P237" i="13"/>
  <c r="S188" i="13"/>
  <c r="I252" i="13"/>
  <c r="Y225" i="13"/>
  <c r="L219" i="13"/>
  <c r="R184" i="13"/>
  <c r="AA177" i="13"/>
  <c r="AC22" i="28" s="1"/>
  <c r="F260" i="13"/>
  <c r="I179" i="13"/>
  <c r="O24" i="28" s="1"/>
  <c r="M232" i="13"/>
  <c r="P223" i="13"/>
  <c r="T236" i="13"/>
  <c r="BH266" i="13"/>
  <c r="F259" i="13"/>
  <c r="I175" i="13"/>
  <c r="O20" i="28" s="1"/>
  <c r="M173" i="13"/>
  <c r="R18" i="28" s="1"/>
  <c r="P215" i="13"/>
  <c r="T224" i="13"/>
  <c r="BC265" i="13"/>
  <c r="R264" i="13"/>
  <c r="F255" i="13"/>
  <c r="I173" i="13"/>
  <c r="O18" i="28" s="1"/>
  <c r="N268" i="13"/>
  <c r="Q252" i="13"/>
  <c r="T218" i="13"/>
  <c r="BA265" i="13"/>
  <c r="F258" i="13"/>
  <c r="F232" i="13"/>
  <c r="F206" i="13"/>
  <c r="F180" i="13"/>
  <c r="N25" i="28" s="1"/>
  <c r="I256" i="13"/>
  <c r="I230" i="13"/>
  <c r="I204" i="13"/>
  <c r="I178" i="13"/>
  <c r="O23" i="28" s="1"/>
  <c r="K252" i="13"/>
  <c r="K225" i="13"/>
  <c r="K199" i="13"/>
  <c r="K173" i="13"/>
  <c r="P18" i="28" s="1"/>
  <c r="L245" i="13"/>
  <c r="L216" i="13"/>
  <c r="L187" i="13"/>
  <c r="Q32" i="28" s="1"/>
  <c r="M259" i="13"/>
  <c r="M229" i="13"/>
  <c r="M201" i="13"/>
  <c r="M172" i="13"/>
  <c r="R17"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19" i="28" s="1"/>
  <c r="AZ269" i="13"/>
  <c r="BD267" i="13"/>
  <c r="AN265" i="13"/>
  <c r="BI261" i="13"/>
  <c r="BL258" i="13"/>
  <c r="AK255" i="13"/>
  <c r="AT252" i="13"/>
  <c r="AQ249" i="13"/>
  <c r="BE245" i="13"/>
  <c r="BN242" i="13"/>
  <c r="AY238" i="13"/>
  <c r="BE234" i="13"/>
  <c r="BH230" i="13"/>
  <c r="BO224" i="13"/>
  <c r="BL218" i="13"/>
  <c r="AM207" i="13"/>
  <c r="BM192" i="13"/>
  <c r="AH171" i="13"/>
  <c r="AF16" i="28" s="1"/>
  <c r="F257" i="13"/>
  <c r="F231" i="13"/>
  <c r="F205" i="13"/>
  <c r="F178" i="13"/>
  <c r="N23" i="28" s="1"/>
  <c r="I255" i="13"/>
  <c r="I229" i="13"/>
  <c r="I203" i="13"/>
  <c r="I177" i="13"/>
  <c r="O22" i="28" s="1"/>
  <c r="K251" i="13"/>
  <c r="K224" i="13"/>
  <c r="K198" i="13"/>
  <c r="K172" i="13"/>
  <c r="P17" i="28" s="1"/>
  <c r="L244" i="13"/>
  <c r="L214" i="13"/>
  <c r="L186" i="13"/>
  <c r="Q31"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6" i="28" s="1"/>
  <c r="K267" i="13"/>
  <c r="K241" i="13"/>
  <c r="K215" i="13"/>
  <c r="K188" i="13"/>
  <c r="P33" i="28" s="1"/>
  <c r="L233" i="13"/>
  <c r="L204" i="13"/>
  <c r="L175" i="13"/>
  <c r="Q20" i="28" s="1"/>
  <c r="M217" i="13"/>
  <c r="N231" i="13"/>
  <c r="S237" i="13"/>
  <c r="F246" i="13"/>
  <c r="F220" i="13"/>
  <c r="F194" i="13"/>
  <c r="I244" i="13"/>
  <c r="I218" i="13"/>
  <c r="I192" i="13"/>
  <c r="K266" i="13"/>
  <c r="K240" i="13"/>
  <c r="K213" i="13"/>
  <c r="K187" i="13"/>
  <c r="P32" i="28" s="1"/>
  <c r="L260" i="13"/>
  <c r="L232" i="13"/>
  <c r="L202" i="13"/>
  <c r="L174" i="13"/>
  <c r="Q19" i="28" s="1"/>
  <c r="M245" i="13"/>
  <c r="M216" i="13"/>
  <c r="M188" i="13"/>
  <c r="R33"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0" i="28" s="1"/>
  <c r="BF268" i="13"/>
  <c r="BF266" i="13"/>
  <c r="AH264" i="13"/>
  <c r="AV260" i="13"/>
  <c r="AW257" i="13"/>
  <c r="BN253" i="13"/>
  <c r="AG251" i="13"/>
  <c r="BM247" i="13"/>
  <c r="AU244" i="13"/>
  <c r="AQ241" i="13"/>
  <c r="BH236" i="13"/>
  <c r="BI232" i="13"/>
  <c r="AK229" i="13"/>
  <c r="AR222" i="13"/>
  <c r="BL214" i="13"/>
  <c r="AO202" i="13"/>
  <c r="AG184" i="13"/>
  <c r="AE29" i="28" s="1"/>
  <c r="L261" i="13"/>
  <c r="M247" i="13"/>
  <c r="M189" i="13"/>
  <c r="R34"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0" i="28" s="1"/>
  <c r="AM269" i="13"/>
  <c r="BG266" i="13"/>
  <c r="AR264" i="13"/>
  <c r="BA260" i="13"/>
  <c r="BJ257" i="13"/>
  <c r="BF254" i="13"/>
  <c r="AJ251" i="13"/>
  <c r="AI248" i="13"/>
  <c r="BC244" i="13"/>
  <c r="AT241" i="13"/>
  <c r="BB237" i="13"/>
  <c r="AR233" i="13"/>
  <c r="AO229" i="13"/>
  <c r="AW222" i="13"/>
  <c r="AQ215" i="13"/>
  <c r="AS205" i="13"/>
  <c r="AJ185" i="13"/>
  <c r="AH30" i="28" s="1"/>
  <c r="F245" i="13"/>
  <c r="F219" i="13"/>
  <c r="F193" i="13"/>
  <c r="I269" i="13"/>
  <c r="I243" i="13"/>
  <c r="I217" i="13"/>
  <c r="I191" i="13"/>
  <c r="K265" i="13"/>
  <c r="K239" i="13"/>
  <c r="K212" i="13"/>
  <c r="K186" i="13"/>
  <c r="P31" i="28" s="1"/>
  <c r="L259" i="13"/>
  <c r="L231" i="13"/>
  <c r="L201" i="13"/>
  <c r="L173" i="13"/>
  <c r="Q18" i="28" s="1"/>
  <c r="M244" i="13"/>
  <c r="M215" i="13"/>
  <c r="M187" i="13"/>
  <c r="R32"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0" i="28" s="1"/>
  <c r="BN170" i="13"/>
  <c r="BL15" i="28" s="1"/>
  <c r="BD268" i="13"/>
  <c r="AU266" i="13"/>
  <c r="AS263" i="13"/>
  <c r="AU260" i="13"/>
  <c r="AU257" i="13"/>
  <c r="BM253" i="13"/>
  <c r="BJ250" i="13"/>
  <c r="AK247" i="13"/>
  <c r="AL244" i="13"/>
  <c r="AO241" i="13"/>
  <c r="BG236" i="13"/>
  <c r="BH232" i="13"/>
  <c r="BH227" i="13"/>
  <c r="AM222" i="13"/>
  <c r="AY214" i="13"/>
  <c r="AM200" i="13"/>
  <c r="AJ171" i="13"/>
  <c r="AH16" i="28" s="1"/>
  <c r="AV171" i="13"/>
  <c r="AT16" i="28" s="1"/>
  <c r="BH171" i="13"/>
  <c r="BF16" i="28" s="1"/>
  <c r="AK172" i="13"/>
  <c r="AI17" i="28" s="1"/>
  <c r="AW172" i="13"/>
  <c r="AU17" i="28" s="1"/>
  <c r="BI172" i="13"/>
  <c r="BG17" i="28" s="1"/>
  <c r="AL173" i="13"/>
  <c r="AJ18" i="28" s="1"/>
  <c r="AX173" i="13"/>
  <c r="AV18" i="28" s="1"/>
  <c r="BJ173" i="13"/>
  <c r="BH18" i="28" s="1"/>
  <c r="AM174" i="13"/>
  <c r="AK19" i="28" s="1"/>
  <c r="AY174" i="13"/>
  <c r="AW19" i="28" s="1"/>
  <c r="BK174" i="13"/>
  <c r="BI19" i="28" s="1"/>
  <c r="AN175" i="13"/>
  <c r="AL20" i="28" s="1"/>
  <c r="AZ175" i="13"/>
  <c r="AX20" i="28" s="1"/>
  <c r="BL175" i="13"/>
  <c r="BJ20" i="28" s="1"/>
  <c r="AO176" i="13"/>
  <c r="AM21" i="28" s="1"/>
  <c r="BA176" i="13"/>
  <c r="AY21" i="28" s="1"/>
  <c r="BM176" i="13"/>
  <c r="BK21" i="28" s="1"/>
  <c r="AP177" i="13"/>
  <c r="AN22" i="28" s="1"/>
  <c r="BB177" i="13"/>
  <c r="AZ22" i="28" s="1"/>
  <c r="BN177" i="13"/>
  <c r="BL22" i="28" s="1"/>
  <c r="AQ178" i="13"/>
  <c r="AO23" i="28" s="1"/>
  <c r="BC178" i="13"/>
  <c r="BA23" i="28" s="1"/>
  <c r="BO178" i="13"/>
  <c r="BM23" i="28" s="1"/>
  <c r="AR179" i="13"/>
  <c r="AP24" i="28" s="1"/>
  <c r="BD179" i="13"/>
  <c r="BB24" i="28" s="1"/>
  <c r="AG180" i="13"/>
  <c r="AE25" i="28" s="1"/>
  <c r="AS180" i="13"/>
  <c r="AQ25" i="28" s="1"/>
  <c r="BE180" i="13"/>
  <c r="BC25" i="28" s="1"/>
  <c r="AH181" i="13"/>
  <c r="AF26" i="28" s="1"/>
  <c r="AT181" i="13"/>
  <c r="AR26" i="28" s="1"/>
  <c r="BF181" i="13"/>
  <c r="BD26" i="28" s="1"/>
  <c r="AI182" i="13"/>
  <c r="AG27" i="28" s="1"/>
  <c r="AU182" i="13"/>
  <c r="AS27" i="28" s="1"/>
  <c r="BG182" i="13"/>
  <c r="BE27" i="28" s="1"/>
  <c r="AJ183" i="13"/>
  <c r="AH28" i="28" s="1"/>
  <c r="AV183" i="13"/>
  <c r="AT28" i="28" s="1"/>
  <c r="BH183" i="13"/>
  <c r="BF28" i="28" s="1"/>
  <c r="AK184" i="13"/>
  <c r="AI29" i="28" s="1"/>
  <c r="AW184" i="13"/>
  <c r="AU29" i="28" s="1"/>
  <c r="BI184" i="13"/>
  <c r="BG29" i="28" s="1"/>
  <c r="AL185" i="13"/>
  <c r="AJ30" i="28" s="1"/>
  <c r="AX185" i="13"/>
  <c r="AV30" i="28" s="1"/>
  <c r="BJ185" i="13"/>
  <c r="BH30" i="28" s="1"/>
  <c r="AM186" i="13"/>
  <c r="AK31" i="28" s="1"/>
  <c r="AY186" i="13"/>
  <c r="AW31" i="28" s="1"/>
  <c r="BK186" i="13"/>
  <c r="BI31" i="28" s="1"/>
  <c r="AN187" i="13"/>
  <c r="AL32" i="28" s="1"/>
  <c r="AZ187" i="13"/>
  <c r="AX32" i="28" s="1"/>
  <c r="BL187" i="13"/>
  <c r="BJ32" i="28" s="1"/>
  <c r="AO188" i="13"/>
  <c r="AM33" i="28" s="1"/>
  <c r="BA188" i="13"/>
  <c r="AY33" i="28" s="1"/>
  <c r="BM188" i="13"/>
  <c r="BK33" i="28" s="1"/>
  <c r="AP189" i="13"/>
  <c r="AN34" i="28" s="1"/>
  <c r="BB189" i="13"/>
  <c r="AZ34" i="28" s="1"/>
  <c r="BN189" i="13"/>
  <c r="BL34"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6" i="28" s="1"/>
  <c r="AW171" i="13"/>
  <c r="AU16" i="28" s="1"/>
  <c r="BI171" i="13"/>
  <c r="BG16" i="28" s="1"/>
  <c r="AL172" i="13"/>
  <c r="AJ17" i="28" s="1"/>
  <c r="AX172" i="13"/>
  <c r="AV17" i="28" s="1"/>
  <c r="BJ172" i="13"/>
  <c r="BH17" i="28" s="1"/>
  <c r="AM173" i="13"/>
  <c r="AK18" i="28" s="1"/>
  <c r="AY173" i="13"/>
  <c r="AW18" i="28" s="1"/>
  <c r="BK173" i="13"/>
  <c r="BI18" i="28" s="1"/>
  <c r="AN174" i="13"/>
  <c r="AL19" i="28" s="1"/>
  <c r="AZ174" i="13"/>
  <c r="AX19" i="28" s="1"/>
  <c r="BL174" i="13"/>
  <c r="BJ19" i="28" s="1"/>
  <c r="AO175" i="13"/>
  <c r="AM20" i="28" s="1"/>
  <c r="BA175" i="13"/>
  <c r="AY20" i="28" s="1"/>
  <c r="BM175" i="13"/>
  <c r="BK20" i="28" s="1"/>
  <c r="AP176" i="13"/>
  <c r="AN21" i="28" s="1"/>
  <c r="BB176" i="13"/>
  <c r="AZ21" i="28" s="1"/>
  <c r="BN176" i="13"/>
  <c r="BL21" i="28" s="1"/>
  <c r="AQ177" i="13"/>
  <c r="AO22" i="28" s="1"/>
  <c r="BC177" i="13"/>
  <c r="BA22" i="28" s="1"/>
  <c r="BO177" i="13"/>
  <c r="BM22" i="28" s="1"/>
  <c r="AR178" i="13"/>
  <c r="AP23" i="28" s="1"/>
  <c r="BD178" i="13"/>
  <c r="BB23" i="28" s="1"/>
  <c r="AG179" i="13"/>
  <c r="AE24" i="28" s="1"/>
  <c r="AS179" i="13"/>
  <c r="AQ24" i="28" s="1"/>
  <c r="BE179" i="13"/>
  <c r="BC24" i="28" s="1"/>
  <c r="AH180" i="13"/>
  <c r="AF25" i="28" s="1"/>
  <c r="AT180" i="13"/>
  <c r="AR25" i="28" s="1"/>
  <c r="BF180" i="13"/>
  <c r="BD25" i="28" s="1"/>
  <c r="AI181" i="13"/>
  <c r="AG26" i="28" s="1"/>
  <c r="AU181" i="13"/>
  <c r="AS26" i="28" s="1"/>
  <c r="BG181" i="13"/>
  <c r="BE26" i="28" s="1"/>
  <c r="AJ182" i="13"/>
  <c r="AH27" i="28" s="1"/>
  <c r="AV182" i="13"/>
  <c r="AT27" i="28" s="1"/>
  <c r="BH182" i="13"/>
  <c r="BF27" i="28" s="1"/>
  <c r="AK183" i="13"/>
  <c r="AI28" i="28" s="1"/>
  <c r="AW183" i="13"/>
  <c r="AU28" i="28" s="1"/>
  <c r="BI183" i="13"/>
  <c r="BG28" i="28" s="1"/>
  <c r="AL184" i="13"/>
  <c r="AJ29" i="28" s="1"/>
  <c r="AX184" i="13"/>
  <c r="AV29" i="28" s="1"/>
  <c r="BJ184" i="13"/>
  <c r="BH29" i="28" s="1"/>
  <c r="AM185" i="13"/>
  <c r="AK30" i="28" s="1"/>
  <c r="AY185" i="13"/>
  <c r="AW30" i="28" s="1"/>
  <c r="BK185" i="13"/>
  <c r="BI30" i="28" s="1"/>
  <c r="AN186" i="13"/>
  <c r="AL31" i="28" s="1"/>
  <c r="AZ186" i="13"/>
  <c r="AX31" i="28" s="1"/>
  <c r="BL186" i="13"/>
  <c r="BJ31" i="28" s="1"/>
  <c r="AO187" i="13"/>
  <c r="AM32" i="28" s="1"/>
  <c r="BA187" i="13"/>
  <c r="AY32" i="28" s="1"/>
  <c r="BM187" i="13"/>
  <c r="BK32" i="28" s="1"/>
  <c r="AL171" i="13"/>
  <c r="AJ16" i="28" s="1"/>
  <c r="AX171" i="13"/>
  <c r="AV16" i="28" s="1"/>
  <c r="BJ171" i="13"/>
  <c r="BH16" i="28" s="1"/>
  <c r="AM172" i="13"/>
  <c r="AK17" i="28" s="1"/>
  <c r="AY172" i="13"/>
  <c r="AW17" i="28" s="1"/>
  <c r="BK172" i="13"/>
  <c r="BI17" i="28" s="1"/>
  <c r="AN173" i="13"/>
  <c r="AL18" i="28" s="1"/>
  <c r="AZ173" i="13"/>
  <c r="AX18" i="28" s="1"/>
  <c r="BL173" i="13"/>
  <c r="BJ18" i="28" s="1"/>
  <c r="AO174" i="13"/>
  <c r="AM19" i="28" s="1"/>
  <c r="BA174" i="13"/>
  <c r="AY19" i="28" s="1"/>
  <c r="BM174" i="13"/>
  <c r="BK19" i="28" s="1"/>
  <c r="AP175" i="13"/>
  <c r="AN20" i="28" s="1"/>
  <c r="BB175" i="13"/>
  <c r="AZ20" i="28" s="1"/>
  <c r="BN175" i="13"/>
  <c r="BL20" i="28" s="1"/>
  <c r="AQ176" i="13"/>
  <c r="AO21" i="28" s="1"/>
  <c r="BC176" i="13"/>
  <c r="BA21" i="28" s="1"/>
  <c r="BO176" i="13"/>
  <c r="BM21" i="28" s="1"/>
  <c r="AR177" i="13"/>
  <c r="AP22" i="28" s="1"/>
  <c r="BD177" i="13"/>
  <c r="BB22" i="28" s="1"/>
  <c r="AG178" i="13"/>
  <c r="AE23" i="28" s="1"/>
  <c r="AS178" i="13"/>
  <c r="AQ23" i="28" s="1"/>
  <c r="BE178" i="13"/>
  <c r="BC23" i="28" s="1"/>
  <c r="AH179" i="13"/>
  <c r="AF24" i="28" s="1"/>
  <c r="AT179" i="13"/>
  <c r="AR24" i="28" s="1"/>
  <c r="BF179" i="13"/>
  <c r="BD24" i="28" s="1"/>
  <c r="AI180" i="13"/>
  <c r="AG25" i="28" s="1"/>
  <c r="AU180" i="13"/>
  <c r="AS25" i="28" s="1"/>
  <c r="BG180" i="13"/>
  <c r="BE25" i="28" s="1"/>
  <c r="AJ181" i="13"/>
  <c r="AH26" i="28" s="1"/>
  <c r="AV181" i="13"/>
  <c r="AT26" i="28" s="1"/>
  <c r="BH181" i="13"/>
  <c r="BF26" i="28" s="1"/>
  <c r="AK182" i="13"/>
  <c r="AI27" i="28" s="1"/>
  <c r="AW182" i="13"/>
  <c r="AU27" i="28" s="1"/>
  <c r="BI182" i="13"/>
  <c r="BG27" i="28" s="1"/>
  <c r="AL183" i="13"/>
  <c r="AJ28" i="28" s="1"/>
  <c r="AX183" i="13"/>
  <c r="AV28" i="28" s="1"/>
  <c r="BJ183" i="13"/>
  <c r="BH28" i="28" s="1"/>
  <c r="AM184" i="13"/>
  <c r="AK29" i="28" s="1"/>
  <c r="AY184" i="13"/>
  <c r="AW29" i="28" s="1"/>
  <c r="BK184" i="13"/>
  <c r="BI29" i="28" s="1"/>
  <c r="AN185" i="13"/>
  <c r="AL30" i="28" s="1"/>
  <c r="AZ185" i="13"/>
  <c r="AX30" i="28" s="1"/>
  <c r="BL185" i="13"/>
  <c r="BJ30" i="28" s="1"/>
  <c r="AO186" i="13"/>
  <c r="AM31" i="28" s="1"/>
  <c r="BA186" i="13"/>
  <c r="AY31" i="28" s="1"/>
  <c r="BM186" i="13"/>
  <c r="BK31" i="28" s="1"/>
  <c r="AP187" i="13"/>
  <c r="AN32" i="28" s="1"/>
  <c r="BB187" i="13"/>
  <c r="AZ32" i="28" s="1"/>
  <c r="BN187" i="13"/>
  <c r="BL32" i="28" s="1"/>
  <c r="AM171" i="13"/>
  <c r="AK16" i="28" s="1"/>
  <c r="AY171" i="13"/>
  <c r="AW16" i="28" s="1"/>
  <c r="BK171" i="13"/>
  <c r="BI16" i="28" s="1"/>
  <c r="AN172" i="13"/>
  <c r="AL17" i="28" s="1"/>
  <c r="AZ172" i="13"/>
  <c r="AX17" i="28" s="1"/>
  <c r="BL172" i="13"/>
  <c r="BJ17" i="28" s="1"/>
  <c r="AO173" i="13"/>
  <c r="AM18" i="28" s="1"/>
  <c r="BA173" i="13"/>
  <c r="AY18" i="28" s="1"/>
  <c r="BM173" i="13"/>
  <c r="BK18" i="28" s="1"/>
  <c r="AP174" i="13"/>
  <c r="AN19" i="28" s="1"/>
  <c r="BB174" i="13"/>
  <c r="AZ19" i="28" s="1"/>
  <c r="BN174" i="13"/>
  <c r="BL19" i="28" s="1"/>
  <c r="AQ175" i="13"/>
  <c r="AO20" i="28" s="1"/>
  <c r="BC175" i="13"/>
  <c r="BA20" i="28" s="1"/>
  <c r="BO175" i="13"/>
  <c r="BM20" i="28" s="1"/>
  <c r="AR176" i="13"/>
  <c r="AP21" i="28" s="1"/>
  <c r="BD176" i="13"/>
  <c r="BB21" i="28" s="1"/>
  <c r="AG177" i="13"/>
  <c r="AE22" i="28" s="1"/>
  <c r="AS177" i="13"/>
  <c r="AQ22" i="28" s="1"/>
  <c r="BE177" i="13"/>
  <c r="BC22" i="28" s="1"/>
  <c r="AH178" i="13"/>
  <c r="AF23" i="28" s="1"/>
  <c r="AT178" i="13"/>
  <c r="AR23" i="28" s="1"/>
  <c r="BF178" i="13"/>
  <c r="BD23" i="28" s="1"/>
  <c r="AI179" i="13"/>
  <c r="AG24" i="28" s="1"/>
  <c r="AU179" i="13"/>
  <c r="AS24" i="28" s="1"/>
  <c r="BG179" i="13"/>
  <c r="BE24" i="28" s="1"/>
  <c r="AJ180" i="13"/>
  <c r="AH25" i="28" s="1"/>
  <c r="AV180" i="13"/>
  <c r="AT25" i="28" s="1"/>
  <c r="BH180" i="13"/>
  <c r="BF25" i="28" s="1"/>
  <c r="AK181" i="13"/>
  <c r="AI26" i="28" s="1"/>
  <c r="AW181" i="13"/>
  <c r="AU26" i="28" s="1"/>
  <c r="BI181" i="13"/>
  <c r="BG26" i="28" s="1"/>
  <c r="AL182" i="13"/>
  <c r="AJ27" i="28" s="1"/>
  <c r="AX182" i="13"/>
  <c r="AV27" i="28" s="1"/>
  <c r="BJ182" i="13"/>
  <c r="BH27" i="28" s="1"/>
  <c r="AM183" i="13"/>
  <c r="AK28" i="28" s="1"/>
  <c r="AY183" i="13"/>
  <c r="AW28" i="28" s="1"/>
  <c r="BK183" i="13"/>
  <c r="BI28" i="28" s="1"/>
  <c r="AN184" i="13"/>
  <c r="AL29" i="28" s="1"/>
  <c r="AZ184" i="13"/>
  <c r="AX29" i="28" s="1"/>
  <c r="BL184" i="13"/>
  <c r="BJ29" i="28" s="1"/>
  <c r="AO185" i="13"/>
  <c r="AM30" i="28" s="1"/>
  <c r="BA185" i="13"/>
  <c r="AY30" i="28" s="1"/>
  <c r="BM185" i="13"/>
  <c r="BK30" i="28" s="1"/>
  <c r="AP186" i="13"/>
  <c r="AN31" i="28" s="1"/>
  <c r="BB186" i="13"/>
  <c r="AZ31" i="28" s="1"/>
  <c r="BN186" i="13"/>
  <c r="BL31" i="28" s="1"/>
  <c r="AQ187" i="13"/>
  <c r="AO32" i="28" s="1"/>
  <c r="BC187" i="13"/>
  <c r="BA32" i="28" s="1"/>
  <c r="BO187" i="13"/>
  <c r="BM32" i="28" s="1"/>
  <c r="AR188" i="13"/>
  <c r="AP33" i="28" s="1"/>
  <c r="BD188" i="13"/>
  <c r="BB33" i="28" s="1"/>
  <c r="AG189" i="13"/>
  <c r="AE34" i="28" s="1"/>
  <c r="AS189" i="13"/>
  <c r="AQ34" i="28" s="1"/>
  <c r="BE189" i="13"/>
  <c r="BC34"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6" i="28" s="1"/>
  <c r="BC171" i="13"/>
  <c r="BA16" i="28" s="1"/>
  <c r="BO171" i="13"/>
  <c r="BM16" i="28" s="1"/>
  <c r="AR172" i="13"/>
  <c r="AP17" i="28" s="1"/>
  <c r="BD172" i="13"/>
  <c r="BB17" i="28" s="1"/>
  <c r="AG173" i="13"/>
  <c r="AE18" i="28" s="1"/>
  <c r="AS173" i="13"/>
  <c r="AQ18" i="28" s="1"/>
  <c r="BE173" i="13"/>
  <c r="BC18" i="28" s="1"/>
  <c r="AH174" i="13"/>
  <c r="AF19" i="28" s="1"/>
  <c r="AT174" i="13"/>
  <c r="AR19" i="28" s="1"/>
  <c r="BF174" i="13"/>
  <c r="BD19" i="28" s="1"/>
  <c r="AI175" i="13"/>
  <c r="AG20" i="28" s="1"/>
  <c r="AU175" i="13"/>
  <c r="AS20" i="28" s="1"/>
  <c r="BG175" i="13"/>
  <c r="BE20" i="28" s="1"/>
  <c r="AJ176" i="13"/>
  <c r="AH21" i="28" s="1"/>
  <c r="AV176" i="13"/>
  <c r="AT21" i="28" s="1"/>
  <c r="BH176" i="13"/>
  <c r="BF21" i="28" s="1"/>
  <c r="AK177" i="13"/>
  <c r="AI22" i="28" s="1"/>
  <c r="AW177" i="13"/>
  <c r="AU22" i="28" s="1"/>
  <c r="BI177" i="13"/>
  <c r="BG22" i="28" s="1"/>
  <c r="AL178" i="13"/>
  <c r="AJ23" i="28" s="1"/>
  <c r="AX178" i="13"/>
  <c r="AV23" i="28" s="1"/>
  <c r="BJ178" i="13"/>
  <c r="BH23" i="28" s="1"/>
  <c r="AM179" i="13"/>
  <c r="AK24" i="28" s="1"/>
  <c r="AY179" i="13"/>
  <c r="AW24" i="28" s="1"/>
  <c r="BK179" i="13"/>
  <c r="BI24" i="28" s="1"/>
  <c r="AN180" i="13"/>
  <c r="AL25" i="28" s="1"/>
  <c r="AZ180" i="13"/>
  <c r="AX25" i="28" s="1"/>
  <c r="BL180" i="13"/>
  <c r="BJ25" i="28" s="1"/>
  <c r="AO181" i="13"/>
  <c r="AM26" i="28" s="1"/>
  <c r="BA181" i="13"/>
  <c r="AY26" i="28" s="1"/>
  <c r="BM181" i="13"/>
  <c r="BK26" i="28" s="1"/>
  <c r="AP182" i="13"/>
  <c r="AN27" i="28" s="1"/>
  <c r="BB182" i="13"/>
  <c r="AZ27" i="28" s="1"/>
  <c r="BN182" i="13"/>
  <c r="BL27" i="28" s="1"/>
  <c r="AQ183" i="13"/>
  <c r="AO28" i="28" s="1"/>
  <c r="BC183" i="13"/>
  <c r="BA28" i="28" s="1"/>
  <c r="BO183" i="13"/>
  <c r="BM28" i="28" s="1"/>
  <c r="AR184" i="13"/>
  <c r="AP29" i="28" s="1"/>
  <c r="BD184" i="13"/>
  <c r="BB29" i="28" s="1"/>
  <c r="AG185" i="13"/>
  <c r="AE30" i="28" s="1"/>
  <c r="AS185" i="13"/>
  <c r="AQ30" i="28" s="1"/>
  <c r="BE185" i="13"/>
  <c r="BC30" i="28" s="1"/>
  <c r="AH186" i="13"/>
  <c r="AF31" i="28" s="1"/>
  <c r="AT186" i="13"/>
  <c r="AR31" i="28" s="1"/>
  <c r="BF186" i="13"/>
  <c r="BD31" i="28" s="1"/>
  <c r="AI187" i="13"/>
  <c r="AG32" i="28" s="1"/>
  <c r="AU187" i="13"/>
  <c r="AS32" i="28" s="1"/>
  <c r="BG187" i="13"/>
  <c r="BE32" i="28" s="1"/>
  <c r="AO171" i="13"/>
  <c r="AM16" i="28" s="1"/>
  <c r="BG171" i="13"/>
  <c r="BE16" i="28" s="1"/>
  <c r="AT172" i="13"/>
  <c r="AR17" i="28" s="1"/>
  <c r="BO172" i="13"/>
  <c r="BM17" i="28" s="1"/>
  <c r="BB173" i="13"/>
  <c r="AZ18" i="28" s="1"/>
  <c r="AK174" i="13"/>
  <c r="AI19" i="28" s="1"/>
  <c r="BG174" i="13"/>
  <c r="BE19" i="28" s="1"/>
  <c r="AS175" i="13"/>
  <c r="AQ20" i="28" s="1"/>
  <c r="BK175" i="13"/>
  <c r="BI20" i="28" s="1"/>
  <c r="AX176" i="13"/>
  <c r="AV21" i="28" s="1"/>
  <c r="AJ177" i="13"/>
  <c r="AH22" i="28" s="1"/>
  <c r="BF177" i="13"/>
  <c r="BD22" i="28" s="1"/>
  <c r="AO178" i="13"/>
  <c r="AM23" i="28" s="1"/>
  <c r="BK178" i="13"/>
  <c r="BI23" i="28" s="1"/>
  <c r="AW179" i="13"/>
  <c r="AU24" i="28" s="1"/>
  <c r="BO179" i="13"/>
  <c r="BM24" i="28" s="1"/>
  <c r="BB180" i="13"/>
  <c r="AZ25" i="28" s="1"/>
  <c r="AN181" i="13"/>
  <c r="AL26" i="28" s="1"/>
  <c r="BJ181" i="13"/>
  <c r="BH26" i="28" s="1"/>
  <c r="AS182" i="13"/>
  <c r="AQ27" i="28" s="1"/>
  <c r="BO182" i="13"/>
  <c r="BM27" i="28" s="1"/>
  <c r="BA183" i="13"/>
  <c r="AY28" i="28" s="1"/>
  <c r="AJ184" i="13"/>
  <c r="AH29" i="28" s="1"/>
  <c r="BF184" i="13"/>
  <c r="BD29" i="28" s="1"/>
  <c r="AR185" i="13"/>
  <c r="AP30" i="28" s="1"/>
  <c r="BN185" i="13"/>
  <c r="BL30" i="28" s="1"/>
  <c r="AW186" i="13"/>
  <c r="AU31" i="28" s="1"/>
  <c r="AJ187" i="13"/>
  <c r="AH32" i="28" s="1"/>
  <c r="BE187" i="13"/>
  <c r="BC32" i="28" s="1"/>
  <c r="AM188" i="13"/>
  <c r="AK33" i="28" s="1"/>
  <c r="BB188" i="13"/>
  <c r="AZ33" i="28" s="1"/>
  <c r="AH189" i="13"/>
  <c r="AF34" i="28" s="1"/>
  <c r="AV189" i="13"/>
  <c r="AT34" i="28" s="1"/>
  <c r="BJ189" i="13"/>
  <c r="BH34"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6" i="28" s="1"/>
  <c r="BL171" i="13"/>
  <c r="BJ16" i="28" s="1"/>
  <c r="AU172" i="13"/>
  <c r="AS17" i="28" s="1"/>
  <c r="AH173" i="13"/>
  <c r="AF18" i="28" s="1"/>
  <c r="BC173" i="13"/>
  <c r="BA18" i="28" s="1"/>
  <c r="AL174" i="13"/>
  <c r="AJ19" i="28" s="1"/>
  <c r="BH174" i="13"/>
  <c r="BF19" i="28" s="1"/>
  <c r="AT175" i="13"/>
  <c r="AR20" i="28" s="1"/>
  <c r="AG176" i="13"/>
  <c r="AE21" i="28" s="1"/>
  <c r="AY176" i="13"/>
  <c r="AW21" i="28" s="1"/>
  <c r="AL177" i="13"/>
  <c r="AJ22" i="28" s="1"/>
  <c r="BG177" i="13"/>
  <c r="BE22" i="28" s="1"/>
  <c r="AP178" i="13"/>
  <c r="AN23" i="28" s="1"/>
  <c r="BL178" i="13"/>
  <c r="BJ23" i="28" s="1"/>
  <c r="AX179" i="13"/>
  <c r="AV24" i="28" s="1"/>
  <c r="AK180" i="13"/>
  <c r="AI25" i="28" s="1"/>
  <c r="BC180" i="13"/>
  <c r="BA25" i="28" s="1"/>
  <c r="AP181" i="13"/>
  <c r="AN26" i="28" s="1"/>
  <c r="BK181" i="13"/>
  <c r="BI26" i="28" s="1"/>
  <c r="AT182" i="13"/>
  <c r="AR27" i="28" s="1"/>
  <c r="AG183" i="13"/>
  <c r="AE28" i="28" s="1"/>
  <c r="BB183" i="13"/>
  <c r="AZ28" i="28" s="1"/>
  <c r="AO184" i="13"/>
  <c r="AM29" i="28" s="1"/>
  <c r="BG184" i="13"/>
  <c r="BE29" i="28" s="1"/>
  <c r="AT185" i="13"/>
  <c r="AR30" i="28" s="1"/>
  <c r="BO185" i="13"/>
  <c r="BM30" i="28" s="1"/>
  <c r="AX186" i="13"/>
  <c r="AV31" i="28" s="1"/>
  <c r="AK187" i="13"/>
  <c r="AI32" i="28" s="1"/>
  <c r="BF187" i="13"/>
  <c r="BD32" i="28" s="1"/>
  <c r="AN188" i="13"/>
  <c r="AL33" i="28" s="1"/>
  <c r="BC188" i="13"/>
  <c r="BA33" i="28" s="1"/>
  <c r="AI189" i="13"/>
  <c r="AG34" i="28" s="1"/>
  <c r="AW189" i="13"/>
  <c r="AU34" i="28" s="1"/>
  <c r="BK189" i="13"/>
  <c r="BI34"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6" i="28" s="1"/>
  <c r="BM171" i="13"/>
  <c r="BK16" i="28" s="1"/>
  <c r="AV172" i="13"/>
  <c r="AT17" i="28" s="1"/>
  <c r="AI173" i="13"/>
  <c r="AG18" i="28" s="1"/>
  <c r="BD173" i="13"/>
  <c r="BB18" i="28" s="1"/>
  <c r="AQ174" i="13"/>
  <c r="AO19" i="28" s="1"/>
  <c r="BI174" i="13"/>
  <c r="BG19" i="28" s="1"/>
  <c r="AV175" i="13"/>
  <c r="AT20" i="28" s="1"/>
  <c r="AH176" i="13"/>
  <c r="AF21" i="28" s="1"/>
  <c r="AZ176" i="13"/>
  <c r="AX21" i="28" s="1"/>
  <c r="AM177" i="13"/>
  <c r="AK22" i="28" s="1"/>
  <c r="BH177" i="13"/>
  <c r="BF22" i="28" s="1"/>
  <c r="AU178" i="13"/>
  <c r="AS23" i="28" s="1"/>
  <c r="BM178" i="13"/>
  <c r="BK23" i="28" s="1"/>
  <c r="AZ179" i="13"/>
  <c r="AX24" i="28" s="1"/>
  <c r="AL180" i="13"/>
  <c r="AJ25" i="28" s="1"/>
  <c r="BD180" i="13"/>
  <c r="BB25" i="28" s="1"/>
  <c r="AQ181" i="13"/>
  <c r="AO26" i="28" s="1"/>
  <c r="BL181" i="13"/>
  <c r="BJ26" i="28" s="1"/>
  <c r="AY182" i="13"/>
  <c r="AW27" i="28" s="1"/>
  <c r="AH183" i="13"/>
  <c r="AF28" i="28" s="1"/>
  <c r="BD183" i="13"/>
  <c r="BB28" i="28" s="1"/>
  <c r="AP184" i="13"/>
  <c r="AN29" i="28" s="1"/>
  <c r="BH184" i="13"/>
  <c r="BF29" i="28" s="1"/>
  <c r="AU185" i="13"/>
  <c r="AS30" i="28" s="1"/>
  <c r="AG186" i="13"/>
  <c r="AE31" i="28" s="1"/>
  <c r="BC186" i="13"/>
  <c r="BA31" i="28" s="1"/>
  <c r="AL187" i="13"/>
  <c r="AJ32" i="28" s="1"/>
  <c r="BH187" i="13"/>
  <c r="BF32" i="28" s="1"/>
  <c r="AP188" i="13"/>
  <c r="AN33" i="28" s="1"/>
  <c r="BE188" i="13"/>
  <c r="BC33" i="28" s="1"/>
  <c r="AJ189" i="13"/>
  <c r="AH34" i="28" s="1"/>
  <c r="AX189" i="13"/>
  <c r="AV34" i="28" s="1"/>
  <c r="BL189" i="13"/>
  <c r="BJ34"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6" i="28" s="1"/>
  <c r="AJ172" i="13"/>
  <c r="AH17" i="28" s="1"/>
  <c r="BF172" i="13"/>
  <c r="BD17" i="28" s="1"/>
  <c r="AR173" i="13"/>
  <c r="AP18" i="28" s="1"/>
  <c r="BN173" i="13"/>
  <c r="BL18" i="28" s="1"/>
  <c r="AW174" i="13"/>
  <c r="AU19" i="28" s="1"/>
  <c r="AJ175" i="13"/>
  <c r="AH20" i="28" s="1"/>
  <c r="BE175" i="13"/>
  <c r="BC20" i="28" s="1"/>
  <c r="AN176" i="13"/>
  <c r="AL21" i="28" s="1"/>
  <c r="BJ176" i="13"/>
  <c r="BH21" i="28" s="1"/>
  <c r="AV177" i="13"/>
  <c r="AT22" i="28" s="1"/>
  <c r="AI178" i="13"/>
  <c r="AG23" i="28" s="1"/>
  <c r="BA178" i="13"/>
  <c r="AY23" i="28" s="1"/>
  <c r="AN179" i="13"/>
  <c r="AL24" i="28" s="1"/>
  <c r="BI179" i="13"/>
  <c r="BG24" i="28" s="1"/>
  <c r="AR180" i="13"/>
  <c r="AP25" i="28" s="1"/>
  <c r="BN180" i="13"/>
  <c r="BL25" i="28" s="1"/>
  <c r="AZ181" i="13"/>
  <c r="AX26" i="28" s="1"/>
  <c r="AM182" i="13"/>
  <c r="AK27" i="28" s="1"/>
  <c r="BE182" i="13"/>
  <c r="BC27" i="28" s="1"/>
  <c r="AR183" i="13"/>
  <c r="AP28" i="28" s="1"/>
  <c r="BM183" i="13"/>
  <c r="BK28" i="28" s="1"/>
  <c r="AV184" i="13"/>
  <c r="AT29" i="28" s="1"/>
  <c r="AI185" i="13"/>
  <c r="AG30" i="28" s="1"/>
  <c r="BD185" i="13"/>
  <c r="BB30" i="28" s="1"/>
  <c r="AQ186" i="13"/>
  <c r="AO31" i="28" s="1"/>
  <c r="BI186" i="13"/>
  <c r="BG31" i="28" s="1"/>
  <c r="AV187" i="13"/>
  <c r="AT32" i="28" s="1"/>
  <c r="AH188" i="13"/>
  <c r="AF33" i="28" s="1"/>
  <c r="AV188" i="13"/>
  <c r="AT33" i="28" s="1"/>
  <c r="BJ188" i="13"/>
  <c r="BH33" i="28" s="1"/>
  <c r="AO189" i="13"/>
  <c r="AM34" i="28" s="1"/>
  <c r="BD189" i="13"/>
  <c r="BB34"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6" i="28" s="1"/>
  <c r="AO172" i="13"/>
  <c r="AM17" i="28" s="1"/>
  <c r="AJ173" i="13"/>
  <c r="AH18" i="28" s="1"/>
  <c r="BO173" i="13"/>
  <c r="BM18" i="28" s="1"/>
  <c r="BJ174" i="13"/>
  <c r="BH19" i="28" s="1"/>
  <c r="BF175" i="13"/>
  <c r="BD20" i="28" s="1"/>
  <c r="BE176" i="13"/>
  <c r="BC21" i="28" s="1"/>
  <c r="AX177" i="13"/>
  <c r="AV22" i="28" s="1"/>
  <c r="AV178" i="13"/>
  <c r="AT23" i="28" s="1"/>
  <c r="AO179" i="13"/>
  <c r="AM24" i="28" s="1"/>
  <c r="AM180" i="13"/>
  <c r="AK25" i="28" s="1"/>
  <c r="BO180" i="13"/>
  <c r="BM25" i="28" s="1"/>
  <c r="BN181" i="13"/>
  <c r="BL26" i="28" s="1"/>
  <c r="BF182" i="13"/>
  <c r="BD27" i="28" s="1"/>
  <c r="BE183" i="13"/>
  <c r="BC28" i="28" s="1"/>
  <c r="BA184" i="13"/>
  <c r="AY29" i="28" s="1"/>
  <c r="AV185" i="13"/>
  <c r="AT30" i="28" s="1"/>
  <c r="AR186" i="13"/>
  <c r="AP31" i="28" s="1"/>
  <c r="AM187" i="13"/>
  <c r="AK32" i="28" s="1"/>
  <c r="AI188" i="13"/>
  <c r="AG33" i="28" s="1"/>
  <c r="BF188" i="13"/>
  <c r="BD33" i="28" s="1"/>
  <c r="AQ189" i="13"/>
  <c r="AO34" i="28" s="1"/>
  <c r="BM189" i="13"/>
  <c r="BK34"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6" i="28" s="1"/>
  <c r="AP172" i="13"/>
  <c r="AN17" i="28" s="1"/>
  <c r="AK173" i="13"/>
  <c r="AI18" i="28" s="1"/>
  <c r="AG174" i="13"/>
  <c r="AE19" i="28" s="1"/>
  <c r="BO174" i="13"/>
  <c r="BM19" i="28" s="1"/>
  <c r="BH175" i="13"/>
  <c r="BF20" i="28" s="1"/>
  <c r="BF176" i="13"/>
  <c r="BD21" i="28" s="1"/>
  <c r="AY177" i="13"/>
  <c r="AW22" i="28" s="1"/>
  <c r="AW178" i="13"/>
  <c r="AU23" i="28" s="1"/>
  <c r="AP179" i="13"/>
  <c r="AN24" i="28" s="1"/>
  <c r="AO180" i="13"/>
  <c r="AM25" i="28" s="1"/>
  <c r="AG181" i="13"/>
  <c r="AE26" i="28" s="1"/>
  <c r="BO181" i="13"/>
  <c r="BM26" i="28" s="1"/>
  <c r="BK182" i="13"/>
  <c r="BI27" i="28" s="1"/>
  <c r="BF183" i="13"/>
  <c r="BD28" i="28" s="1"/>
  <c r="BB184" i="13"/>
  <c r="AZ29" i="28" s="1"/>
  <c r="AW185" i="13"/>
  <c r="AU30" i="28" s="1"/>
  <c r="AS186" i="13"/>
  <c r="AQ31" i="28" s="1"/>
  <c r="AR187" i="13"/>
  <c r="AP32" i="28" s="1"/>
  <c r="AJ188" i="13"/>
  <c r="AH33" i="28" s="1"/>
  <c r="BG188" i="13"/>
  <c r="BE33" i="28" s="1"/>
  <c r="AR189" i="13"/>
  <c r="AP34" i="28" s="1"/>
  <c r="BO189" i="13"/>
  <c r="BM34"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6" i="28" s="1"/>
  <c r="AQ172" i="13"/>
  <c r="AO17" i="28" s="1"/>
  <c r="AP173" i="13"/>
  <c r="AN18" i="28" s="1"/>
  <c r="AI174" i="13"/>
  <c r="AG19" i="28" s="1"/>
  <c r="AG175" i="13"/>
  <c r="AE20" i="28" s="1"/>
  <c r="BI175" i="13"/>
  <c r="BG20" i="28" s="1"/>
  <c r="BG176" i="13"/>
  <c r="BE21" i="28" s="1"/>
  <c r="AZ177" i="13"/>
  <c r="AX22" i="28" s="1"/>
  <c r="AY178" i="13"/>
  <c r="AW23" i="28" s="1"/>
  <c r="AQ179" i="13"/>
  <c r="AO24" i="28" s="1"/>
  <c r="AP180" i="13"/>
  <c r="AN25" i="28" s="1"/>
  <c r="AL181" i="13"/>
  <c r="AJ26" i="28" s="1"/>
  <c r="AG182" i="13"/>
  <c r="AE27" i="28" s="1"/>
  <c r="BL182" i="13"/>
  <c r="BJ27" i="28" s="1"/>
  <c r="BG183" i="13"/>
  <c r="BE28" i="28" s="1"/>
  <c r="BC184" i="13"/>
  <c r="BA29" i="28" s="1"/>
  <c r="BB185" i="13"/>
  <c r="AZ30" i="28" s="1"/>
  <c r="AU186" i="13"/>
  <c r="AS31" i="28" s="1"/>
  <c r="AS187" i="13"/>
  <c r="AQ32" i="28" s="1"/>
  <c r="AK188" i="13"/>
  <c r="AI33" i="28" s="1"/>
  <c r="BH188" i="13"/>
  <c r="BF33" i="28" s="1"/>
  <c r="AT189" i="13"/>
  <c r="AR34"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6" i="28" s="1"/>
  <c r="AS172" i="13"/>
  <c r="AQ17" i="28" s="1"/>
  <c r="AQ173" i="13"/>
  <c r="AO18" i="28" s="1"/>
  <c r="AJ174" i="13"/>
  <c r="AH19" i="28" s="1"/>
  <c r="AH175" i="13"/>
  <c r="AF20" i="28" s="1"/>
  <c r="BJ175" i="13"/>
  <c r="BH20" i="28" s="1"/>
  <c r="BI176" i="13"/>
  <c r="BG21" i="28" s="1"/>
  <c r="BA177" i="13"/>
  <c r="AY22" i="28" s="1"/>
  <c r="AZ178" i="13"/>
  <c r="AX23" i="28" s="1"/>
  <c r="AV179" i="13"/>
  <c r="AT24" i="28" s="1"/>
  <c r="AQ180" i="13"/>
  <c r="AO25" i="28" s="1"/>
  <c r="AM181" i="13"/>
  <c r="AK26" i="28" s="1"/>
  <c r="AH182" i="13"/>
  <c r="AF27" i="28" s="1"/>
  <c r="BM182" i="13"/>
  <c r="BK27" i="28" s="1"/>
  <c r="BL183" i="13"/>
  <c r="BJ28" i="28" s="1"/>
  <c r="BE184" i="13"/>
  <c r="BC29" i="28" s="1"/>
  <c r="BC185" i="13"/>
  <c r="BA30" i="28" s="1"/>
  <c r="AV186" i="13"/>
  <c r="AT31" i="28" s="1"/>
  <c r="AT187" i="13"/>
  <c r="AR32" i="28" s="1"/>
  <c r="AL188" i="13"/>
  <c r="AJ33" i="28" s="1"/>
  <c r="BI188" i="13"/>
  <c r="BG33" i="28" s="1"/>
  <c r="AU189" i="13"/>
  <c r="AS34"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6" i="28" s="1"/>
  <c r="BG172" i="13"/>
  <c r="BE17" i="28" s="1"/>
  <c r="AR174" i="13"/>
  <c r="AP19" i="28" s="1"/>
  <c r="AW175" i="13"/>
  <c r="AU20" i="28" s="1"/>
  <c r="BK176" i="13"/>
  <c r="BI21" i="28" s="1"/>
  <c r="AJ178" i="13"/>
  <c r="AH23" i="28" s="1"/>
  <c r="BA179" i="13"/>
  <c r="AY24" i="28" s="1"/>
  <c r="BI180" i="13"/>
  <c r="BG25" i="28" s="1"/>
  <c r="AN182" i="13"/>
  <c r="AL27" i="28" s="1"/>
  <c r="AS183" i="13"/>
  <c r="AQ28" i="28" s="1"/>
  <c r="BM184" i="13"/>
  <c r="BK29" i="28" s="1"/>
  <c r="AI186" i="13"/>
  <c r="AG31" i="28" s="1"/>
  <c r="AW187" i="13"/>
  <c r="AU32" i="28" s="1"/>
  <c r="AW188" i="13"/>
  <c r="AU33" i="28" s="1"/>
  <c r="AY189" i="13"/>
  <c r="AW34"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6" i="28" s="1"/>
  <c r="BH172" i="13"/>
  <c r="BF17" i="28" s="1"/>
  <c r="AS174" i="13"/>
  <c r="AQ19" i="28" s="1"/>
  <c r="AX175" i="13"/>
  <c r="AV20" i="28" s="1"/>
  <c r="BL176" i="13"/>
  <c r="BJ21" i="28" s="1"/>
  <c r="AK178" i="13"/>
  <c r="AI23" i="28" s="1"/>
  <c r="BB179" i="13"/>
  <c r="AZ24" i="28" s="1"/>
  <c r="BJ180" i="13"/>
  <c r="BH25" i="28" s="1"/>
  <c r="AO182" i="13"/>
  <c r="AM27" i="28" s="1"/>
  <c r="AT183" i="13"/>
  <c r="AR28" i="28" s="1"/>
  <c r="BN184" i="13"/>
  <c r="BL29" i="28" s="1"/>
  <c r="AJ186" i="13"/>
  <c r="AH31" i="28" s="1"/>
  <c r="AX187" i="13"/>
  <c r="AV32" i="28" s="1"/>
  <c r="AX188" i="13"/>
  <c r="AV33" i="28" s="1"/>
  <c r="AZ189" i="13"/>
  <c r="AX34"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6" i="28" s="1"/>
  <c r="BM172" i="13"/>
  <c r="BK17" i="28" s="1"/>
  <c r="AU174" i="13"/>
  <c r="AS19" i="28" s="1"/>
  <c r="AY175" i="13"/>
  <c r="AW20" i="28" s="1"/>
  <c r="AH177" i="13"/>
  <c r="AF22" i="28" s="1"/>
  <c r="AM178" i="13"/>
  <c r="AK23" i="28" s="1"/>
  <c r="BC179" i="13"/>
  <c r="BA24" i="28" s="1"/>
  <c r="BK180" i="13"/>
  <c r="BI25" i="28" s="1"/>
  <c r="AQ182" i="13"/>
  <c r="AO27" i="28" s="1"/>
  <c r="AU183" i="13"/>
  <c r="AS28" i="28" s="1"/>
  <c r="BO184" i="13"/>
  <c r="BM29" i="28" s="1"/>
  <c r="AK186" i="13"/>
  <c r="AI31" i="28" s="1"/>
  <c r="AY187" i="13"/>
  <c r="AW32" i="28" s="1"/>
  <c r="AY188" i="13"/>
  <c r="AW33" i="28" s="1"/>
  <c r="BA189" i="13"/>
  <c r="AY34"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6" i="28" s="1"/>
  <c r="BN172" i="13"/>
  <c r="BL17" i="28" s="1"/>
  <c r="AV174" i="13"/>
  <c r="AT19" i="28" s="1"/>
  <c r="BD175" i="13"/>
  <c r="BB20" i="28" s="1"/>
  <c r="AI177" i="13"/>
  <c r="AG22" i="28" s="1"/>
  <c r="AN178" i="13"/>
  <c r="AL23" i="28" s="1"/>
  <c r="BH179" i="13"/>
  <c r="BF24" i="28" s="1"/>
  <c r="BM180" i="13"/>
  <c r="BK25" i="28" s="1"/>
  <c r="AR182" i="13"/>
  <c r="AP27" i="28" s="1"/>
  <c r="AZ183" i="13"/>
  <c r="AX28" i="28" s="1"/>
  <c r="AH185" i="13"/>
  <c r="AF30" i="28" s="1"/>
  <c r="AL186" i="13"/>
  <c r="AJ31" i="28" s="1"/>
  <c r="BD187" i="13"/>
  <c r="BB32" i="28" s="1"/>
  <c r="AZ188" i="13"/>
  <c r="AX33" i="28" s="1"/>
  <c r="BC189" i="13"/>
  <c r="BA34"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7" i="28" s="1"/>
  <c r="AW173" i="13"/>
  <c r="AU18" i="28" s="1"/>
  <c r="BE174" i="13"/>
  <c r="BC19" i="28" s="1"/>
  <c r="AM176" i="13"/>
  <c r="AK21" i="28" s="1"/>
  <c r="AU177" i="13"/>
  <c r="AS22" i="28" s="1"/>
  <c r="BI178" i="13"/>
  <c r="BG23" i="28" s="1"/>
  <c r="BN179" i="13"/>
  <c r="BL24" i="28" s="1"/>
  <c r="AY181" i="13"/>
  <c r="AW26" i="28" s="1"/>
  <c r="BD182" i="13"/>
  <c r="BB27" i="28" s="1"/>
  <c r="AI184" i="13"/>
  <c r="AG29" i="28" s="1"/>
  <c r="AQ185" i="13"/>
  <c r="AO30" i="28" s="1"/>
  <c r="BH186" i="13"/>
  <c r="BF31" i="28" s="1"/>
  <c r="AG188" i="13"/>
  <c r="AE33" i="28" s="1"/>
  <c r="BO188" i="13"/>
  <c r="BM33" i="28" s="1"/>
  <c r="BI189" i="13"/>
  <c r="BG34"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6" i="28" s="1"/>
  <c r="BH173" i="13"/>
  <c r="BF18" i="28" s="1"/>
  <c r="AS176" i="13"/>
  <c r="AQ21" i="28" s="1"/>
  <c r="BG178" i="13"/>
  <c r="BE23" i="28" s="1"/>
  <c r="BA180" i="13"/>
  <c r="AY25" i="28" s="1"/>
  <c r="AN183" i="13"/>
  <c r="AL28" i="28" s="1"/>
  <c r="AP185" i="13"/>
  <c r="AN30" i="28" s="1"/>
  <c r="BI187" i="13"/>
  <c r="BG32" i="28" s="1"/>
  <c r="AM189" i="13"/>
  <c r="AK34"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7" i="28" s="1"/>
  <c r="BI173" i="13"/>
  <c r="BG18" i="28" s="1"/>
  <c r="AT176" i="13"/>
  <c r="AR21" i="28" s="1"/>
  <c r="BH178" i="13"/>
  <c r="BF23" i="28" s="1"/>
  <c r="AR181" i="13"/>
  <c r="AP26" i="28" s="1"/>
  <c r="AO183" i="13"/>
  <c r="AM28" i="28" s="1"/>
  <c r="BF185" i="13"/>
  <c r="BD30" i="28" s="1"/>
  <c r="BJ187" i="13"/>
  <c r="BH32" i="28" s="1"/>
  <c r="AN189" i="13"/>
  <c r="AL34"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7" i="28" s="1"/>
  <c r="AX174" i="13"/>
  <c r="AV19" i="28" s="1"/>
  <c r="AU176" i="13"/>
  <c r="AS21" i="28" s="1"/>
  <c r="BN178" i="13"/>
  <c r="BL23" i="28" s="1"/>
  <c r="AS181" i="13"/>
  <c r="AQ26" i="28" s="1"/>
  <c r="AP183" i="13"/>
  <c r="AN28" i="28" s="1"/>
  <c r="BG185" i="13"/>
  <c r="BE30" i="28" s="1"/>
  <c r="BK187" i="13"/>
  <c r="BI32" i="28" s="1"/>
  <c r="BF189" i="13"/>
  <c r="BD34"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7" i="28" s="1"/>
  <c r="BC174" i="13"/>
  <c r="BA19" i="28" s="1"/>
  <c r="AW176" i="13"/>
  <c r="AU21" i="28" s="1"/>
  <c r="AJ179" i="13"/>
  <c r="AH24" i="28" s="1"/>
  <c r="AX181" i="13"/>
  <c r="AV26" i="28" s="1"/>
  <c r="BN183" i="13"/>
  <c r="BL28" i="28" s="1"/>
  <c r="BH185" i="13"/>
  <c r="BF30" i="28" s="1"/>
  <c r="AQ188" i="13"/>
  <c r="AO33" i="28" s="1"/>
  <c r="BG189" i="13"/>
  <c r="BE34"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8" i="28" s="1"/>
  <c r="AM175" i="13"/>
  <c r="AK20" i="28" s="1"/>
  <c r="BJ177" i="13"/>
  <c r="BH22" i="28" s="1"/>
  <c r="BL179" i="13"/>
  <c r="BJ24" i="28" s="1"/>
  <c r="BE181" i="13"/>
  <c r="BC26" i="28" s="1"/>
  <c r="AS184" i="13"/>
  <c r="AQ29" i="28" s="1"/>
  <c r="BG186" i="13"/>
  <c r="BE31" i="28" s="1"/>
  <c r="BK188" i="13"/>
  <c r="BI33"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7" i="28" s="1"/>
  <c r="AK176" i="13"/>
  <c r="AI21" i="28" s="1"/>
  <c r="BM179" i="13"/>
  <c r="BK24" i="28" s="1"/>
  <c r="AH184" i="13"/>
  <c r="AF29" i="28" s="1"/>
  <c r="AH187" i="13"/>
  <c r="AF32"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5" i="28" s="1"/>
  <c r="BC170" i="13"/>
  <c r="BA15" i="28" s="1"/>
  <c r="BO170" i="13"/>
  <c r="BM15" i="28" s="1"/>
  <c r="Y172" i="13"/>
  <c r="AA17" i="28" s="1"/>
  <c r="Y175" i="13"/>
  <c r="AA20" i="28" s="1"/>
  <c r="Y178" i="13"/>
  <c r="AA23" i="28" s="1"/>
  <c r="Y181" i="13"/>
  <c r="AA26" i="28" s="1"/>
  <c r="Y184" i="13"/>
  <c r="AA29" i="28" s="1"/>
  <c r="Y187" i="13"/>
  <c r="AA32"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7" i="28" s="1"/>
  <c r="AL176" i="13"/>
  <c r="AJ21" i="28" s="1"/>
  <c r="AW180" i="13"/>
  <c r="AU25" i="28" s="1"/>
  <c r="AQ184" i="13"/>
  <c r="AO29" i="28" s="1"/>
  <c r="AS188" i="13"/>
  <c r="AQ33"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5" i="28" s="1"/>
  <c r="BD170" i="13"/>
  <c r="BB15" i="28" s="1"/>
  <c r="AG170" i="13"/>
  <c r="AE15" i="28" s="1"/>
  <c r="Z172" i="13"/>
  <c r="AB17" i="28" s="1"/>
  <c r="Z175" i="13"/>
  <c r="AB20" i="28" s="1"/>
  <c r="Z178" i="13"/>
  <c r="AB23" i="28" s="1"/>
  <c r="Z181" i="13"/>
  <c r="AB26" i="28" s="1"/>
  <c r="Z184" i="13"/>
  <c r="AB29" i="28" s="1"/>
  <c r="Z187" i="13"/>
  <c r="AB32"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7" i="28" s="1"/>
  <c r="AN177" i="13"/>
  <c r="AL22" i="28" s="1"/>
  <c r="AX180" i="13"/>
  <c r="AV25" i="28" s="1"/>
  <c r="AT184" i="13"/>
  <c r="AR29" i="28" s="1"/>
  <c r="AT188" i="13"/>
  <c r="AR33"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5" i="28" s="1"/>
  <c r="BE170" i="13"/>
  <c r="BC15" i="28" s="1"/>
  <c r="AA172" i="13"/>
  <c r="AC17" i="28" s="1"/>
  <c r="AA175" i="13"/>
  <c r="AC20" i="28" s="1"/>
  <c r="AA178" i="13"/>
  <c r="AC23" i="28" s="1"/>
  <c r="AA181" i="13"/>
  <c r="AC26" i="28" s="1"/>
  <c r="AA184" i="13"/>
  <c r="AC29" i="28" s="1"/>
  <c r="AA187" i="13"/>
  <c r="AC32" i="28" s="1"/>
  <c r="AA190" i="13"/>
  <c r="AA193" i="13"/>
  <c r="AA196" i="13"/>
  <c r="AA199" i="13"/>
  <c r="AA202" i="13"/>
  <c r="AA205" i="13"/>
  <c r="AA208" i="13"/>
  <c r="AA211" i="13"/>
  <c r="AA214" i="13"/>
  <c r="AA217" i="13"/>
  <c r="AA220" i="13"/>
  <c r="AA223" i="13"/>
  <c r="AA226" i="13"/>
  <c r="AA229" i="13"/>
  <c r="AA232" i="13"/>
  <c r="AA235" i="13"/>
  <c r="AA238" i="13"/>
  <c r="AA241" i="13"/>
  <c r="AU173" i="13"/>
  <c r="AS18" i="28" s="1"/>
  <c r="AO177" i="13"/>
  <c r="AM22" i="28" s="1"/>
  <c r="AY180" i="13"/>
  <c r="AW25" i="28" s="1"/>
  <c r="AU184" i="13"/>
  <c r="AS29" i="28" s="1"/>
  <c r="AU188" i="13"/>
  <c r="AS33"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5" i="28" s="1"/>
  <c r="AT170" i="13"/>
  <c r="AR15" i="28" s="1"/>
  <c r="BF170" i="13"/>
  <c r="BD15" i="28" s="1"/>
  <c r="AB172" i="13"/>
  <c r="AD17" i="28" s="1"/>
  <c r="AB175" i="13"/>
  <c r="AD20" i="28" s="1"/>
  <c r="AB178" i="13"/>
  <c r="AD23" i="28" s="1"/>
  <c r="AB181" i="13"/>
  <c r="AD26" i="28" s="1"/>
  <c r="AB184" i="13"/>
  <c r="AD29" i="28" s="1"/>
  <c r="AB187" i="13"/>
  <c r="AD32"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19" i="28" s="1"/>
  <c r="BM177" i="13"/>
  <c r="BK22" i="28" s="1"/>
  <c r="AZ182" i="13"/>
  <c r="AX27" i="28" s="1"/>
  <c r="BD186" i="13"/>
  <c r="BB31" i="28" s="1"/>
  <c r="AL189" i="13"/>
  <c r="AJ34"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5" i="28" s="1"/>
  <c r="AX170" i="13"/>
  <c r="AV15" i="28" s="1"/>
  <c r="BJ170" i="13"/>
  <c r="BH15" i="28" s="1"/>
  <c r="AB173" i="13"/>
  <c r="AD18" i="28" s="1"/>
  <c r="AB176" i="13"/>
  <c r="AD21" i="28" s="1"/>
  <c r="AB179" i="13"/>
  <c r="AD24" i="28" s="1"/>
  <c r="AB182" i="13"/>
  <c r="AD27" i="28" s="1"/>
  <c r="AB185" i="13"/>
  <c r="AD30" i="28" s="1"/>
  <c r="AB188" i="13"/>
  <c r="AD33"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8" i="28" s="1"/>
  <c r="AL179" i="13"/>
  <c r="AJ24" i="28" s="1"/>
  <c r="BE186" i="13"/>
  <c r="BC31"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5" i="28" s="1"/>
  <c r="BG170" i="13"/>
  <c r="BE15" i="28" s="1"/>
  <c r="AA16" i="28"/>
  <c r="Z176" i="13"/>
  <c r="AB21" i="28" s="1"/>
  <c r="AB180" i="13"/>
  <c r="AD25" i="28" s="1"/>
  <c r="Z186" i="13"/>
  <c r="AB31" i="28" s="1"/>
  <c r="AA191" i="13"/>
  <c r="Y197" i="13"/>
  <c r="AA201" i="13"/>
  <c r="Y207" i="13"/>
  <c r="Z212" i="13"/>
  <c r="AB216" i="13"/>
  <c r="Z222" i="13"/>
  <c r="AA227" i="13"/>
  <c r="Y233" i="13"/>
  <c r="AA237" i="13"/>
  <c r="Y243" i="13"/>
  <c r="AA247" i="13"/>
  <c r="Y252" i="13"/>
  <c r="AA256" i="13"/>
  <c r="Y261" i="13"/>
  <c r="AA265" i="13"/>
  <c r="Z170" i="13"/>
  <c r="AB15"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8" i="28" s="1"/>
  <c r="M195" i="13"/>
  <c r="M207" i="13"/>
  <c r="M219" i="13"/>
  <c r="M231" i="13"/>
  <c r="M243" i="13"/>
  <c r="M255" i="13"/>
  <c r="M267" i="13"/>
  <c r="L179" i="13"/>
  <c r="Q24" i="28" s="1"/>
  <c r="L191" i="13"/>
  <c r="L203" i="13"/>
  <c r="L215" i="13"/>
  <c r="L227" i="13"/>
  <c r="L239" i="13"/>
  <c r="L251" i="13"/>
  <c r="L263" i="13"/>
  <c r="BF173" i="13"/>
  <c r="BD18" i="28" s="1"/>
  <c r="BJ179" i="13"/>
  <c r="BH24" i="28" s="1"/>
  <c r="BJ186" i="13"/>
  <c r="BH31"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5" i="28" s="1"/>
  <c r="BH170" i="13"/>
  <c r="BF15" i="28" s="1"/>
  <c r="AB16" i="28"/>
  <c r="AA176" i="13"/>
  <c r="AC21" i="28" s="1"/>
  <c r="Y182" i="13"/>
  <c r="AA27" i="28" s="1"/>
  <c r="AA186" i="13"/>
  <c r="AC31" i="28" s="1"/>
  <c r="Y192" i="13"/>
  <c r="Z197" i="13"/>
  <c r="AB201" i="13"/>
  <c r="Z207" i="13"/>
  <c r="AA212" i="13"/>
  <c r="Y218" i="13"/>
  <c r="AA222" i="13"/>
  <c r="Y228" i="13"/>
  <c r="Z233" i="13"/>
  <c r="AB237" i="13"/>
  <c r="BG173" i="13"/>
  <c r="BE18" i="28" s="1"/>
  <c r="BB181" i="13"/>
  <c r="AZ26" i="28" s="1"/>
  <c r="BO186" i="13"/>
  <c r="BM31"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0" i="28" s="1"/>
  <c r="BC181" i="13"/>
  <c r="BA26" i="28" s="1"/>
  <c r="AG187" i="13"/>
  <c r="AE32"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5" i="28" s="1"/>
  <c r="BK170" i="13"/>
  <c r="BI15" i="28" s="1"/>
  <c r="AD16" i="28"/>
  <c r="Z177" i="13"/>
  <c r="AB22" i="28" s="1"/>
  <c r="AA182" i="13"/>
  <c r="AC27" i="28" s="1"/>
  <c r="Y188" i="13"/>
  <c r="AA33" i="28" s="1"/>
  <c r="AA192" i="13"/>
  <c r="Y198" i="13"/>
  <c r="Z203" i="13"/>
  <c r="AB207" i="13"/>
  <c r="Z213" i="13"/>
  <c r="AA218" i="13"/>
  <c r="Y224" i="13"/>
  <c r="AA228" i="13"/>
  <c r="Y234" i="13"/>
  <c r="Z239" i="13"/>
  <c r="AB243" i="13"/>
  <c r="AA248" i="13"/>
  <c r="AB252" i="13"/>
  <c r="AA257" i="13"/>
  <c r="AB261" i="13"/>
  <c r="AA266" i="13"/>
  <c r="Y170" i="13"/>
  <c r="AA15"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19" i="28" s="1"/>
  <c r="M186" i="13"/>
  <c r="R31" i="28" s="1"/>
  <c r="M198" i="13"/>
  <c r="M210" i="13"/>
  <c r="M222" i="13"/>
  <c r="M234" i="13"/>
  <c r="M246" i="13"/>
  <c r="M258" i="13"/>
  <c r="M170" i="13"/>
  <c r="R15" i="28" s="1"/>
  <c r="L182" i="13"/>
  <c r="Q27" i="28" s="1"/>
  <c r="L194" i="13"/>
  <c r="L206" i="13"/>
  <c r="L218" i="13"/>
  <c r="L230" i="13"/>
  <c r="L242" i="13"/>
  <c r="L254" i="13"/>
  <c r="L266" i="13"/>
  <c r="K178" i="13"/>
  <c r="P23" i="28" s="1"/>
  <c r="K190" i="13"/>
  <c r="K202" i="13"/>
  <c r="K214" i="13"/>
  <c r="K226" i="13"/>
  <c r="K238" i="13"/>
  <c r="K250" i="13"/>
  <c r="K262" i="13"/>
  <c r="I174" i="13"/>
  <c r="O19" i="28" s="1"/>
  <c r="I186" i="13"/>
  <c r="O31" i="28" s="1"/>
  <c r="I198" i="13"/>
  <c r="I210" i="13"/>
  <c r="I222" i="13"/>
  <c r="I234" i="13"/>
  <c r="I246" i="13"/>
  <c r="I258" i="13"/>
  <c r="F179" i="13"/>
  <c r="N24" i="28" s="1"/>
  <c r="F191" i="13"/>
  <c r="F203" i="13"/>
  <c r="F215" i="13"/>
  <c r="F227" i="13"/>
  <c r="F239" i="13"/>
  <c r="F251" i="13"/>
  <c r="F263" i="13"/>
  <c r="AT177" i="13"/>
  <c r="AR22" i="28" s="1"/>
  <c r="AI183" i="13"/>
  <c r="AG28" i="28" s="1"/>
  <c r="BH189" i="13"/>
  <c r="BF34"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5" i="28" s="1"/>
  <c r="Y174" i="13"/>
  <c r="AA19" i="28" s="1"/>
  <c r="Z179" i="13"/>
  <c r="AB24" i="28" s="1"/>
  <c r="AB183" i="13"/>
  <c r="AD28" i="28" s="1"/>
  <c r="Z189" i="13"/>
  <c r="AB34"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0" i="28" s="1"/>
  <c r="AK185" i="13"/>
  <c r="AI30"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5" i="28" s="1"/>
  <c r="AC16" i="28"/>
  <c r="AA179" i="13"/>
  <c r="AC24" i="28" s="1"/>
  <c r="AB186" i="13"/>
  <c r="AD31"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1" i="28" s="1"/>
  <c r="M190" i="13"/>
  <c r="M204" i="13"/>
  <c r="M218" i="13"/>
  <c r="M233" i="13"/>
  <c r="M248" i="13"/>
  <c r="M262" i="13"/>
  <c r="L176" i="13"/>
  <c r="Q21" i="28" s="1"/>
  <c r="L190" i="13"/>
  <c r="L205" i="13"/>
  <c r="L220" i="13"/>
  <c r="L234" i="13"/>
  <c r="L248" i="13"/>
  <c r="L262" i="13"/>
  <c r="K176" i="13"/>
  <c r="P21" i="28" s="1"/>
  <c r="K189" i="13"/>
  <c r="P34" i="28" s="1"/>
  <c r="K203" i="13"/>
  <c r="K216" i="13"/>
  <c r="K229" i="13"/>
  <c r="K242" i="13"/>
  <c r="K255" i="13"/>
  <c r="K268" i="13"/>
  <c r="I181" i="13"/>
  <c r="O26" i="28" s="1"/>
  <c r="I194" i="13"/>
  <c r="I207" i="13"/>
  <c r="I220" i="13"/>
  <c r="I233" i="13"/>
  <c r="I247" i="13"/>
  <c r="I260" i="13"/>
  <c r="F183" i="13"/>
  <c r="N28" i="28" s="1"/>
  <c r="F196" i="13"/>
  <c r="F209" i="13"/>
  <c r="F222" i="13"/>
  <c r="F235" i="13"/>
  <c r="F248" i="13"/>
  <c r="F261" i="13"/>
  <c r="AR175" i="13"/>
  <c r="AP20" i="28" s="1"/>
  <c r="BI185" i="13"/>
  <c r="BG30"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5" i="28" s="1"/>
  <c r="Y173" i="13"/>
  <c r="AA18" i="28" s="1"/>
  <c r="Y180" i="13"/>
  <c r="AA25" i="28" s="1"/>
  <c r="Z188" i="13"/>
  <c r="AB33"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2" i="28" s="1"/>
  <c r="M191" i="13"/>
  <c r="M205" i="13"/>
  <c r="M220" i="13"/>
  <c r="M235" i="13"/>
  <c r="M249" i="13"/>
  <c r="M263" i="13"/>
  <c r="L177" i="13"/>
  <c r="Q22" i="28" s="1"/>
  <c r="L192" i="13"/>
  <c r="L207" i="13"/>
  <c r="L221" i="13"/>
  <c r="L235" i="13"/>
  <c r="L249" i="13"/>
  <c r="L264" i="13"/>
  <c r="K177" i="13"/>
  <c r="P22" i="28" s="1"/>
  <c r="K191" i="13"/>
  <c r="K204" i="13"/>
  <c r="K217" i="13"/>
  <c r="K230" i="13"/>
  <c r="K243" i="13"/>
  <c r="K256" i="13"/>
  <c r="K269" i="13"/>
  <c r="I182" i="13"/>
  <c r="O27" i="28" s="1"/>
  <c r="I195" i="13"/>
  <c r="I208" i="13"/>
  <c r="I221" i="13"/>
  <c r="I235" i="13"/>
  <c r="I248" i="13"/>
  <c r="I261" i="13"/>
  <c r="F184" i="13"/>
  <c r="N29" i="28" s="1"/>
  <c r="F197" i="13"/>
  <c r="F210" i="13"/>
  <c r="F223" i="13"/>
  <c r="F236" i="13"/>
  <c r="F249" i="13"/>
  <c r="F262" i="13"/>
  <c r="AI176" i="13"/>
  <c r="AG21" i="28" s="1"/>
  <c r="BL188" i="13"/>
  <c r="BJ33"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5" i="28" s="1"/>
  <c r="Z173" i="13"/>
  <c r="AB18" i="28" s="1"/>
  <c r="Z180" i="13"/>
  <c r="AB25" i="28" s="1"/>
  <c r="AA188" i="13"/>
  <c r="AC33"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3" i="28" s="1"/>
  <c r="M192" i="13"/>
  <c r="M206" i="13"/>
  <c r="M221" i="13"/>
  <c r="M236" i="13"/>
  <c r="M250" i="13"/>
  <c r="M264" i="13"/>
  <c r="L178" i="13"/>
  <c r="Q23" i="28" s="1"/>
  <c r="L193" i="13"/>
  <c r="L208" i="13"/>
  <c r="L222" i="13"/>
  <c r="L236" i="13"/>
  <c r="L250" i="13"/>
  <c r="L265" i="13"/>
  <c r="K179" i="13"/>
  <c r="P24" i="28" s="1"/>
  <c r="K192" i="13"/>
  <c r="K205" i="13"/>
  <c r="K218" i="13"/>
  <c r="K231" i="13"/>
  <c r="K244" i="13"/>
  <c r="K257" i="13"/>
  <c r="K170" i="13"/>
  <c r="P15" i="28" s="1"/>
  <c r="I183" i="13"/>
  <c r="O28" i="28" s="1"/>
  <c r="I196" i="13"/>
  <c r="I209" i="13"/>
  <c r="I223" i="13"/>
  <c r="I236" i="13"/>
  <c r="I249" i="13"/>
  <c r="I262" i="13"/>
  <c r="F172" i="13"/>
  <c r="N17" i="28" s="1"/>
  <c r="F185" i="13"/>
  <c r="N30" i="28" s="1"/>
  <c r="F198" i="13"/>
  <c r="F211" i="13"/>
  <c r="F224" i="13"/>
  <c r="F237" i="13"/>
  <c r="F250" i="13"/>
  <c r="F264" i="13"/>
  <c r="C23" i="10"/>
  <c r="BK177" i="13"/>
  <c r="BI22" i="28" s="1"/>
  <c r="BN188" i="13"/>
  <c r="BL33"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5" i="28" s="1"/>
  <c r="AA173" i="13"/>
  <c r="AC18" i="28" s="1"/>
  <c r="AA180" i="13"/>
  <c r="AC25" i="28" s="1"/>
  <c r="Y189" i="13"/>
  <c r="AA34"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4" i="28" s="1"/>
  <c r="M193" i="13"/>
  <c r="M208" i="13"/>
  <c r="M223" i="13"/>
  <c r="M237" i="13"/>
  <c r="M251" i="13"/>
  <c r="M265" i="13"/>
  <c r="L180" i="13"/>
  <c r="Q25" i="28" s="1"/>
  <c r="L195" i="13"/>
  <c r="L209" i="13"/>
  <c r="L223" i="13"/>
  <c r="L237" i="13"/>
  <c r="L252" i="13"/>
  <c r="L267" i="13"/>
  <c r="K180" i="13"/>
  <c r="P25" i="28" s="1"/>
  <c r="K193" i="13"/>
  <c r="K206" i="13"/>
  <c r="K219" i="13"/>
  <c r="K232" i="13"/>
  <c r="K245" i="13"/>
  <c r="K258" i="13"/>
  <c r="I184" i="13"/>
  <c r="O29" i="28" s="1"/>
  <c r="I197" i="13"/>
  <c r="I211" i="13"/>
  <c r="I224" i="13"/>
  <c r="I237" i="13"/>
  <c r="I250" i="13"/>
  <c r="I263" i="13"/>
  <c r="F173" i="13"/>
  <c r="N18" i="28" s="1"/>
  <c r="F186" i="13"/>
  <c r="N31" i="28" s="1"/>
  <c r="F199" i="13"/>
  <c r="F212" i="13"/>
  <c r="F225" i="13"/>
  <c r="F238" i="13"/>
  <c r="F252" i="13"/>
  <c r="F265" i="13"/>
  <c r="BL177" i="13"/>
  <c r="BJ22" i="28" s="1"/>
  <c r="AK189" i="13"/>
  <c r="AI34"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5" i="28" s="1"/>
  <c r="Z174" i="13"/>
  <c r="AB19" i="28" s="1"/>
  <c r="Z182" i="13"/>
  <c r="AB27" i="28" s="1"/>
  <c r="AA189" i="13"/>
  <c r="AC34"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5" i="28" s="1"/>
  <c r="M194" i="13"/>
  <c r="M209" i="13"/>
  <c r="M224" i="13"/>
  <c r="M238" i="13"/>
  <c r="M252" i="13"/>
  <c r="M266" i="13"/>
  <c r="L181" i="13"/>
  <c r="Q26" i="28" s="1"/>
  <c r="L196" i="13"/>
  <c r="L210" i="13"/>
  <c r="L224" i="13"/>
  <c r="L238" i="13"/>
  <c r="L253" i="13"/>
  <c r="L268" i="13"/>
  <c r="K181" i="13"/>
  <c r="P26" i="28" s="1"/>
  <c r="K194" i="13"/>
  <c r="K207" i="13"/>
  <c r="K220" i="13"/>
  <c r="K233" i="13"/>
  <c r="K246" i="13"/>
  <c r="K259" i="13"/>
  <c r="I172" i="13"/>
  <c r="O17" i="28" s="1"/>
  <c r="I185" i="13"/>
  <c r="O30" i="28" s="1"/>
  <c r="I199" i="13"/>
  <c r="I212" i="13"/>
  <c r="I225" i="13"/>
  <c r="I238" i="13"/>
  <c r="I251" i="13"/>
  <c r="I264" i="13"/>
  <c r="F174" i="13"/>
  <c r="N19" i="28" s="1"/>
  <c r="F187" i="13"/>
  <c r="N32"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5" i="28" s="1"/>
  <c r="BM170" i="13"/>
  <c r="BK15" i="28" s="1"/>
  <c r="AA174" i="13"/>
  <c r="AC19" i="28" s="1"/>
  <c r="Y183" i="13"/>
  <c r="AA28" i="28" s="1"/>
  <c r="AB189" i="13"/>
  <c r="AD34" i="28" s="1"/>
  <c r="Z198" i="13"/>
  <c r="Y206" i="13"/>
  <c r="AA213" i="13"/>
  <c r="Z221" i="13"/>
  <c r="AB228" i="13"/>
  <c r="AA236" i="13"/>
  <c r="BD181" i="13"/>
  <c r="BB26"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5" i="28" s="1"/>
  <c r="Y176" i="13"/>
  <c r="AA21" i="28" s="1"/>
  <c r="AA183" i="13"/>
  <c r="AC28"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29" i="28" s="1"/>
  <c r="M199" i="13"/>
  <c r="M213" i="13"/>
  <c r="M227" i="13"/>
  <c r="M241" i="13"/>
  <c r="M256" i="13"/>
  <c r="L185" i="13"/>
  <c r="Q30" i="28" s="1"/>
  <c r="L199" i="13"/>
  <c r="L213" i="13"/>
  <c r="L228" i="13"/>
  <c r="L243" i="13"/>
  <c r="L257" i="13"/>
  <c r="K184" i="13"/>
  <c r="P29" i="28" s="1"/>
  <c r="K197" i="13"/>
  <c r="K210" i="13"/>
  <c r="K223" i="13"/>
  <c r="K236" i="13"/>
  <c r="K249" i="13"/>
  <c r="K263" i="13"/>
  <c r="I176" i="13"/>
  <c r="O21" i="28" s="1"/>
  <c r="I189" i="13"/>
  <c r="O34" i="28" s="1"/>
  <c r="I202" i="13"/>
  <c r="I215" i="13"/>
  <c r="I228" i="13"/>
  <c r="I241" i="13"/>
  <c r="I254" i="13"/>
  <c r="I267" i="13"/>
  <c r="F177" i="13"/>
  <c r="N22" i="28" s="1"/>
  <c r="F190" i="13"/>
  <c r="F204" i="13"/>
  <c r="F217" i="13"/>
  <c r="F230" i="13"/>
  <c r="F243" i="13"/>
  <c r="F256" i="13"/>
  <c r="F269" i="13"/>
  <c r="F244" i="13"/>
  <c r="F218" i="13"/>
  <c r="F192" i="13"/>
  <c r="I268" i="13"/>
  <c r="I242" i="13"/>
  <c r="I216" i="13"/>
  <c r="I190" i="13"/>
  <c r="K264" i="13"/>
  <c r="K237" i="13"/>
  <c r="K211" i="13"/>
  <c r="K185" i="13"/>
  <c r="P30" i="28" s="1"/>
  <c r="L258" i="13"/>
  <c r="L229" i="13"/>
  <c r="L200" i="13"/>
  <c r="L172" i="13"/>
  <c r="Q17" i="28" s="1"/>
  <c r="M242" i="13"/>
  <c r="M214" i="13"/>
  <c r="M185" i="13"/>
  <c r="R30"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8" i="28" s="1"/>
  <c r="AY170" i="13"/>
  <c r="AW15" i="28" s="1"/>
  <c r="AY268" i="13"/>
  <c r="AS266" i="13"/>
  <c r="AR263" i="13"/>
  <c r="AP260" i="13"/>
  <c r="BA256" i="13"/>
  <c r="AZ253" i="13"/>
  <c r="BG250" i="13"/>
  <c r="AJ247" i="13"/>
  <c r="AK244" i="13"/>
  <c r="AP240" i="13"/>
  <c r="AV236" i="13"/>
  <c r="BD232" i="13"/>
  <c r="AT227" i="13"/>
  <c r="AL222" i="13"/>
  <c r="BM211" i="13"/>
  <c r="AG200" i="13"/>
  <c r="BA182" i="13"/>
  <c r="AY27" i="28" s="1"/>
  <c r="F268" i="13"/>
  <c r="F242" i="13"/>
  <c r="F216" i="13"/>
  <c r="F189" i="13"/>
  <c r="N34" i="28" s="1"/>
  <c r="I266" i="13"/>
  <c r="I240" i="13"/>
  <c r="I214" i="13"/>
  <c r="I188" i="13"/>
  <c r="O33" i="28" s="1"/>
  <c r="K261" i="13"/>
  <c r="K235" i="13"/>
  <c r="K209" i="13"/>
  <c r="K183" i="13"/>
  <c r="P28" i="28" s="1"/>
  <c r="L256" i="13"/>
  <c r="L226" i="13"/>
  <c r="L198" i="13"/>
  <c r="M269" i="13"/>
  <c r="M240" i="13"/>
  <c r="M212" i="13"/>
  <c r="M182" i="13"/>
  <c r="R27"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4" i="28" s="1"/>
  <c r="AV170" i="13"/>
  <c r="AT15" i="28" s="1"/>
  <c r="AX268" i="13"/>
  <c r="BD265" i="13"/>
  <c r="BN262" i="13"/>
  <c r="AM260" i="13"/>
  <c r="AX256" i="13"/>
  <c r="AX253" i="13"/>
  <c r="BL249" i="13"/>
  <c r="BO246" i="13"/>
  <c r="BN243" i="13"/>
  <c r="BL239" i="13"/>
  <c r="AU236" i="13"/>
  <c r="BC231" i="13"/>
  <c r="AG227" i="13"/>
  <c r="AL221" i="13"/>
  <c r="BB211" i="13"/>
  <c r="BO199" i="13"/>
  <c r="AK179" i="13"/>
  <c r="AI24"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6" i="28"/>
  <c r="G17" i="28"/>
  <c r="G18" i="28"/>
  <c r="G19" i="28"/>
  <c r="G20" i="28"/>
  <c r="G21" i="28"/>
  <c r="G22" i="28"/>
  <c r="G23" i="28"/>
  <c r="G24" i="28"/>
  <c r="G25" i="28"/>
  <c r="G26" i="28"/>
  <c r="G27" i="28"/>
  <c r="G28" i="28"/>
  <c r="G29" i="28"/>
  <c r="G30" i="28"/>
  <c r="G31" i="28"/>
  <c r="G32" i="28"/>
  <c r="I16" i="28"/>
  <c r="I17" i="28"/>
  <c r="I18" i="28"/>
  <c r="I19" i="28"/>
  <c r="I20" i="28"/>
  <c r="I21" i="28"/>
  <c r="I22" i="28"/>
  <c r="I23" i="28"/>
  <c r="I24" i="28"/>
  <c r="I25" i="28"/>
  <c r="I26" i="28"/>
  <c r="I27" i="28"/>
  <c r="I28" i="28"/>
  <c r="I29" i="28"/>
  <c r="I30" i="28"/>
  <c r="I31" i="28"/>
  <c r="I32" i="28"/>
  <c r="J16" i="28"/>
  <c r="J17" i="28"/>
  <c r="J18" i="28"/>
  <c r="J19" i="28"/>
  <c r="J20" i="28"/>
  <c r="J21" i="28"/>
  <c r="J22" i="28"/>
  <c r="J23" i="28"/>
  <c r="J24" i="28"/>
  <c r="J25" i="28"/>
  <c r="J26" i="28"/>
  <c r="J27" i="28"/>
  <c r="J28" i="28"/>
  <c r="J29" i="28"/>
  <c r="J30" i="28"/>
  <c r="J31" i="28"/>
  <c r="J32" i="28"/>
  <c r="J15" i="28"/>
  <c r="I15" i="28"/>
  <c r="G15"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0" i="28"/>
  <c r="Z21" i="28"/>
  <c r="Z25" i="28"/>
  <c r="Z30" i="28"/>
  <c r="Z19" i="28"/>
  <c r="Z22" i="28"/>
  <c r="Z28" i="28"/>
  <c r="Z34" i="28"/>
  <c r="Z31" i="28"/>
  <c r="Z32" i="28"/>
  <c r="Z23" i="28"/>
  <c r="Z18" i="28"/>
  <c r="Z27" i="28"/>
  <c r="Z29" i="28"/>
  <c r="Y16" i="28"/>
  <c r="Y28" i="28"/>
  <c r="X24" i="28"/>
  <c r="Z33" i="28"/>
  <c r="Y18" i="28"/>
  <c r="Y30" i="28"/>
  <c r="X26" i="28"/>
  <c r="W22" i="28"/>
  <c r="W34" i="28"/>
  <c r="V18" i="28"/>
  <c r="V30" i="28"/>
  <c r="U26" i="28"/>
  <c r="Y27" i="28"/>
  <c r="X29" i="28"/>
  <c r="W27" i="28"/>
  <c r="V19" i="28"/>
  <c r="V32" i="28"/>
  <c r="U23" i="28"/>
  <c r="S24" i="28"/>
  <c r="T28" i="28"/>
  <c r="W28" i="28"/>
  <c r="V20" i="28"/>
  <c r="V33" i="28"/>
  <c r="U24" i="28"/>
  <c r="S20" i="28"/>
  <c r="T24" i="28"/>
  <c r="S33" i="28"/>
  <c r="Z16" i="28"/>
  <c r="Y29" i="28"/>
  <c r="X16" i="28"/>
  <c r="X30" i="28"/>
  <c r="Z17" i="28"/>
  <c r="Y31" i="28"/>
  <c r="X17" i="28"/>
  <c r="X31" i="28"/>
  <c r="W16" i="28"/>
  <c r="W29" i="28"/>
  <c r="V21" i="28"/>
  <c r="V34" i="28"/>
  <c r="U25" i="28"/>
  <c r="S16" i="28"/>
  <c r="T20" i="28"/>
  <c r="S29" i="28"/>
  <c r="T33" i="28"/>
  <c r="Y23" i="28"/>
  <c r="X20" i="28"/>
  <c r="W32" i="28"/>
  <c r="V17" i="28"/>
  <c r="U22" i="28"/>
  <c r="T19" i="28"/>
  <c r="S26" i="28"/>
  <c r="T31" i="28"/>
  <c r="X21" i="28"/>
  <c r="W33" i="28"/>
  <c r="V22" i="28"/>
  <c r="T26" i="28"/>
  <c r="V24" i="28"/>
  <c r="S27" i="28"/>
  <c r="Y32" i="28"/>
  <c r="X25" i="28"/>
  <c r="S22" i="28"/>
  <c r="S15" i="28"/>
  <c r="T15" i="28"/>
  <c r="Y24" i="28"/>
  <c r="W17" i="28"/>
  <c r="U27" i="28"/>
  <c r="W20" i="28"/>
  <c r="U30" i="28"/>
  <c r="T27" i="28"/>
  <c r="Y33" i="28"/>
  <c r="X27" i="28"/>
  <c r="U31" i="28"/>
  <c r="T34" i="28"/>
  <c r="Z24" i="28"/>
  <c r="Y25" i="28"/>
  <c r="X22" i="28"/>
  <c r="W18" i="28"/>
  <c r="V23" i="28"/>
  <c r="U28" i="28"/>
  <c r="S21" i="28"/>
  <c r="S32" i="28"/>
  <c r="Y26" i="28"/>
  <c r="X23" i="28"/>
  <c r="W19" i="28"/>
  <c r="U29" i="28"/>
  <c r="T21" i="28"/>
  <c r="T32" i="28"/>
  <c r="V25" i="28"/>
  <c r="T16" i="28"/>
  <c r="S34" i="28"/>
  <c r="W21" i="28"/>
  <c r="V26" i="28"/>
  <c r="T22" i="28"/>
  <c r="X18" i="28"/>
  <c r="W30" i="28"/>
  <c r="S25" i="28"/>
  <c r="X19" i="28"/>
  <c r="X33" i="28"/>
  <c r="S30" i="28"/>
  <c r="Y21" i="28"/>
  <c r="Z26" i="28"/>
  <c r="V16" i="28"/>
  <c r="S19" i="28"/>
  <c r="Y34" i="28"/>
  <c r="W24" i="28"/>
  <c r="V28" i="28"/>
  <c r="U33" i="28"/>
  <c r="S23" i="28"/>
  <c r="U34" i="28"/>
  <c r="T23" i="28"/>
  <c r="V31" i="28"/>
  <c r="W31" i="28"/>
  <c r="T25" i="28"/>
  <c r="U18" i="28"/>
  <c r="Y20" i="28"/>
  <c r="X34" i="28"/>
  <c r="T30" i="28"/>
  <c r="W23" i="28"/>
  <c r="W25" i="28"/>
  <c r="W26" i="28"/>
  <c r="X28" i="28"/>
  <c r="U16" i="28"/>
  <c r="S17" i="28"/>
  <c r="S28" i="28"/>
  <c r="Y17" i="28"/>
  <c r="X32" i="28"/>
  <c r="U17" i="28"/>
  <c r="T17" i="28"/>
  <c r="T29" i="28"/>
  <c r="Y19" i="28"/>
  <c r="S18" i="28"/>
  <c r="U19" i="28"/>
  <c r="T18" i="28"/>
  <c r="W15" i="28"/>
  <c r="U20" i="28"/>
  <c r="Y22" i="28"/>
  <c r="U21" i="28"/>
  <c r="S31" i="28"/>
  <c r="V27" i="28"/>
  <c r="U32" i="28"/>
  <c r="V29"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5" i="28"/>
  <c r="BM169" i="13"/>
  <c r="N319" i="13"/>
  <c r="M319" i="13"/>
  <c r="F319" i="13" s="1" a="1"/>
  <c r="F319" i="13" s="1"/>
  <c r="U15" i="28"/>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5"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5"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5"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F298" i="13" s="1" a="1"/>
  <c r="F298" i="13" s="1"/>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N379" i="13"/>
  <c r="O379" i="13"/>
  <c r="AB136" i="13"/>
  <c r="O357" i="13"/>
  <c r="N357" i="13"/>
  <c r="AB114" i="13"/>
  <c r="N374" i="13"/>
  <c r="O374" i="13"/>
  <c r="AB131" i="13"/>
  <c r="N332" i="13"/>
  <c r="M332" i="13"/>
  <c r="F332" i="13" s="1" a="1"/>
  <c r="F332" i="13" s="1"/>
  <c r="F291" i="13" l="1"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5"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1" i="28"/>
  <c r="H22" i="28"/>
  <c r="H23" i="28"/>
  <c r="H24" i="28"/>
  <c r="H25" i="28"/>
  <c r="H26" i="28"/>
  <c r="H27" i="28"/>
  <c r="H28" i="28"/>
  <c r="H29" i="28"/>
  <c r="H30" i="28"/>
  <c r="H31" i="28"/>
  <c r="H32" i="28"/>
  <c r="H15" i="28"/>
  <c r="H16" i="28"/>
  <c r="H17" i="28"/>
  <c r="H18" i="28"/>
  <c r="H19"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2" i="28"/>
  <c r="BO32" i="28" s="1"/>
  <c r="D32" i="28"/>
  <c r="C32" i="28"/>
  <c r="BN31" i="28"/>
  <c r="BO31" i="28" s="1"/>
  <c r="BU31" i="28" s="1"/>
  <c r="D31" i="28"/>
  <c r="C31" i="28"/>
  <c r="BN30" i="28"/>
  <c r="BO30" i="28" s="1"/>
  <c r="BU30" i="28" s="1"/>
  <c r="D30" i="28"/>
  <c r="C30" i="28"/>
  <c r="BN29" i="28"/>
  <c r="BO29" i="28" s="1"/>
  <c r="D29" i="28"/>
  <c r="C29" i="28"/>
  <c r="BN28" i="28"/>
  <c r="BO28" i="28" s="1"/>
  <c r="D28" i="28"/>
  <c r="C28" i="28"/>
  <c r="BN27" i="28"/>
  <c r="BO27" i="28" s="1"/>
  <c r="D27" i="28"/>
  <c r="C27" i="28"/>
  <c r="BN26" i="28"/>
  <c r="BO26" i="28" s="1"/>
  <c r="D26" i="28"/>
  <c r="C26" i="28"/>
  <c r="BN25" i="28"/>
  <c r="BO25" i="28" s="1"/>
  <c r="D25" i="28"/>
  <c r="C25" i="28"/>
  <c r="BN24" i="28"/>
  <c r="BO24" i="28" s="1"/>
  <c r="BU24" i="28" s="1"/>
  <c r="D24" i="28"/>
  <c r="C24" i="28"/>
  <c r="BN23" i="28"/>
  <c r="BO23" i="28" s="1"/>
  <c r="D23" i="28"/>
  <c r="C23" i="28"/>
  <c r="BN22" i="28"/>
  <c r="BO22" i="28" s="1"/>
  <c r="D22" i="28"/>
  <c r="C22" i="28"/>
  <c r="BN21" i="28"/>
  <c r="BO21" i="28" s="1"/>
  <c r="D21" i="28"/>
  <c r="C21" i="28"/>
  <c r="BN20" i="28"/>
  <c r="BO20" i="28" s="1"/>
  <c r="BU20" i="28" s="1"/>
  <c r="BN19" i="28"/>
  <c r="BO19" i="28" s="1"/>
  <c r="D19" i="28"/>
  <c r="C19" i="28"/>
  <c r="BN18" i="28"/>
  <c r="BO18" i="28" s="1"/>
  <c r="BU18" i="28" s="1"/>
  <c r="D18" i="28"/>
  <c r="C18" i="28"/>
  <c r="BN17" i="28"/>
  <c r="BO17" i="28" s="1"/>
  <c r="D17" i="28"/>
  <c r="C17" i="28"/>
  <c r="BN16" i="28"/>
  <c r="D16" i="28"/>
  <c r="C16" i="28"/>
  <c r="D15" i="28"/>
  <c r="C15" i="28"/>
  <c r="AB160" i="13" l="1"/>
  <c r="AB159" i="13" s="1"/>
  <c r="BO16" i="28"/>
  <c r="BU16" i="28" s="1"/>
  <c r="BU25" i="28"/>
  <c r="BU22" i="28"/>
  <c r="BU27" i="28"/>
  <c r="BU28" i="28"/>
  <c r="BU26" i="28"/>
  <c r="BU29" i="28"/>
  <c r="BU23" i="28"/>
  <c r="BU17" i="28"/>
  <c r="BU19" i="28"/>
  <c r="BU21" i="28"/>
  <c r="BU32" i="28"/>
  <c r="BN33" i="28"/>
  <c r="BO33" i="28" l="1"/>
  <c r="BU15" i="28"/>
  <c r="BU33" i="28" s="1"/>
  <c r="C41" i="27" l="1"/>
  <c r="I41" i="27" s="1"/>
  <c r="C35" i="27"/>
  <c r="I35" i="27" s="1"/>
  <c r="C19" i="27"/>
  <c r="C18" i="27"/>
  <c r="C17" i="27"/>
  <c r="C13" i="27"/>
  <c r="I40" i="27"/>
  <c r="C25" i="10" l="1"/>
  <c r="H20" i="28" l="1"/>
  <c r="D20" i="28" l="1"/>
  <c r="C20"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6" i="28"/>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5"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9" i="28" l="1"/>
  <c r="K20" i="28"/>
  <c r="K21" i="28"/>
  <c r="K22" i="28"/>
  <c r="K23" i="28"/>
  <c r="K24" i="28"/>
  <c r="K25" i="28"/>
  <c r="K26" i="28"/>
  <c r="K27" i="28"/>
  <c r="K28" i="28"/>
  <c r="K29" i="28"/>
  <c r="K30"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0" i="28" l="1"/>
  <c r="O10" i="28" l="1"/>
  <c r="N11" i="28"/>
  <c r="G32" i="27" l="1"/>
  <c r="K18" i="28"/>
  <c r="D27" i="22"/>
  <c r="C27" i="22"/>
  <c r="E27" i="22"/>
  <c r="D22" i="22"/>
  <c r="D20" i="22"/>
  <c r="E20" i="22"/>
  <c r="D21" i="22"/>
  <c r="D115" i="10"/>
  <c r="D109" i="10"/>
  <c r="D114" i="10"/>
  <c r="D113" i="10"/>
  <c r="D111" i="10"/>
  <c r="C116" i="10"/>
  <c r="D116" i="10" s="1"/>
  <c r="D112" i="10"/>
  <c r="D110" i="10"/>
  <c r="C92" i="10"/>
  <c r="D156" i="13"/>
  <c r="P10" i="28"/>
  <c r="O11" i="28"/>
  <c r="C22" i="22"/>
  <c r="E22" i="22"/>
  <c r="C87" i="10"/>
  <c r="D294" i="13" l="1"/>
  <c r="G31" i="27"/>
  <c r="F156" i="13"/>
  <c r="P11" i="28"/>
  <c r="Q10" i="28"/>
  <c r="C46" i="10"/>
  <c r="B31" i="26"/>
  <c r="I39" i="27"/>
  <c r="C93" i="10"/>
  <c r="D289" i="13" l="1"/>
  <c r="C85" i="10"/>
  <c r="C20" i="22"/>
  <c r="H34" i="22"/>
  <c r="E21" i="22"/>
  <c r="C21" i="22"/>
  <c r="H38" i="22"/>
  <c r="AF29" i="13"/>
  <c r="AD29" i="13"/>
  <c r="C77" i="10"/>
  <c r="F289" i="13"/>
  <c r="G30" i="27" s="1"/>
  <c r="C19" i="22"/>
  <c r="E19" i="22"/>
  <c r="AF28" i="13"/>
  <c r="C86" i="10"/>
  <c r="C14" i="26"/>
  <c r="L3" i="13" s="1"/>
  <c r="I156" i="13"/>
  <c r="Q11" i="28"/>
  <c r="R10" i="28"/>
  <c r="AD30" i="13" l="1"/>
  <c r="C23" i="22" s="1"/>
  <c r="C13" i="22"/>
  <c r="E13" i="22"/>
  <c r="AF30" i="13"/>
  <c r="E23" i="22" s="1"/>
  <c r="R11" i="28"/>
  <c r="S10" i="28"/>
  <c r="P49" i="15"/>
  <c r="P15" i="15" s="1"/>
  <c r="AI158" i="13" l="1"/>
  <c r="K156" i="13"/>
  <c r="S11" i="28"/>
  <c r="T10"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1" i="28"/>
  <c r="U10" i="28"/>
  <c r="D49" i="15"/>
  <c r="D15" i="15" s="1"/>
  <c r="BK166" i="13" l="1"/>
  <c r="BL158" i="13"/>
  <c r="N156" i="13"/>
  <c r="U11" i="28"/>
  <c r="V10" i="28"/>
  <c r="W10" i="28" s="1"/>
  <c r="BK161" i="13" l="1" a="1"/>
  <c r="BK161" i="13" s="1"/>
  <c r="BK163" i="13" a="1"/>
  <c r="BK163" i="13" s="1"/>
  <c r="BK165" i="13" a="1"/>
  <c r="BK165" i="13" s="1"/>
  <c r="BK162" i="13" a="1"/>
  <c r="BK162" i="13" s="1"/>
  <c r="BM158" i="13"/>
  <c r="BL166" i="13"/>
  <c r="O156" i="13"/>
  <c r="W11" i="28"/>
  <c r="X10" i="28"/>
  <c r="V11" i="28"/>
  <c r="D142" i="9"/>
  <c r="BL161" i="13" l="1" a="1"/>
  <c r="BL161" i="13" s="1"/>
  <c r="BL163" i="13" a="1"/>
  <c r="BL163" i="13" s="1"/>
  <c r="BL162" i="13" a="1"/>
  <c r="BL162" i="13" s="1"/>
  <c r="BL165" i="13" a="1"/>
  <c r="BL165" i="13" s="1"/>
  <c r="BM166" i="13"/>
  <c r="BN158" i="13"/>
  <c r="BK160" i="13"/>
  <c r="BK159" i="13" s="1"/>
  <c r="P156" i="13"/>
  <c r="Y10" i="28"/>
  <c r="X11" i="28"/>
  <c r="BM162" i="13" l="1" a="1"/>
  <c r="BM162" i="13" s="1"/>
  <c r="BM163" i="13" a="1"/>
  <c r="BM163" i="13" s="1"/>
  <c r="BM161" i="13" a="1"/>
  <c r="BM161" i="13" s="1"/>
  <c r="BM165" i="13" a="1"/>
  <c r="BM165" i="13" s="1"/>
  <c r="BN166" i="13"/>
  <c r="BO158" i="13"/>
  <c r="BO166" i="13" s="1"/>
  <c r="BL160" i="13"/>
  <c r="BL159" i="13" s="1"/>
  <c r="Z10" i="28"/>
  <c r="Y11"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0" i="28"/>
  <c r="Z11" i="28"/>
  <c r="T156" i="13"/>
  <c r="BN160" i="13" l="1"/>
  <c r="BO160" i="13"/>
  <c r="AB10" i="28"/>
  <c r="AA11" i="28"/>
  <c r="V156" i="13" l="1"/>
  <c r="AB11" i="28"/>
  <c r="AC10" i="28"/>
  <c r="C47" i="10"/>
  <c r="W156" i="13" l="1"/>
  <c r="AD10" i="28"/>
  <c r="AC11" i="28"/>
  <c r="Y156" i="13" l="1"/>
  <c r="AE10" i="28"/>
  <c r="AD11"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1" i="28"/>
  <c r="AF10" i="28"/>
  <c r="E28" i="22"/>
  <c r="AA156" i="13" l="1"/>
  <c r="AF11" i="28"/>
  <c r="AG10" i="28"/>
  <c r="G38" i="22"/>
  <c r="G40" i="22"/>
  <c r="G35" i="22"/>
  <c r="G36" i="22"/>
  <c r="G37" i="22"/>
  <c r="G33" i="22"/>
  <c r="G34" i="22"/>
  <c r="E103" i="10"/>
  <c r="D34" i="22"/>
  <c r="F34" i="22"/>
  <c r="F33" i="22"/>
  <c r="D105" i="10"/>
  <c r="D14" i="26" l="1"/>
  <c r="AG11" i="28"/>
  <c r="AH10" i="28"/>
  <c r="AI10" i="28" l="1"/>
  <c r="AH11" i="28"/>
  <c r="E3" i="10" l="1"/>
  <c r="E3" i="26"/>
  <c r="L3" i="27"/>
  <c r="L278" i="13"/>
  <c r="BR15" i="28"/>
  <c r="I278" i="13"/>
  <c r="K278" i="13"/>
  <c r="F278" i="13"/>
  <c r="G278" i="13"/>
  <c r="J278" i="13"/>
  <c r="AJ10" i="28"/>
  <c r="AI11" i="28"/>
  <c r="P278" i="13"/>
  <c r="Q278" i="13"/>
  <c r="N278" i="13"/>
  <c r="O278" i="13"/>
  <c r="R278" i="13"/>
  <c r="M278" i="13"/>
  <c r="O275" i="13"/>
  <c r="M275" i="13"/>
  <c r="N275" i="13"/>
  <c r="K275" i="13"/>
  <c r="R275" i="13"/>
  <c r="AK10" i="28" l="1"/>
  <c r="AJ11" i="28"/>
  <c r="BT45" i="28"/>
  <c r="BV45" i="28" s="1"/>
  <c r="BT40" i="28"/>
  <c r="BV40" i="28" s="1"/>
  <c r="BP15" i="28"/>
  <c r="H33" i="22"/>
  <c r="AB156" i="13" l="1"/>
  <c r="AL10" i="28"/>
  <c r="AK11" i="28"/>
  <c r="BT15" i="28"/>
  <c r="AG156" i="13" l="1"/>
  <c r="AM10" i="28"/>
  <c r="AL11" i="28"/>
  <c r="E12" i="22"/>
  <c r="E16" i="22" s="1"/>
  <c r="AH156" i="13" l="1"/>
  <c r="AN10" i="28"/>
  <c r="AM11" i="28"/>
  <c r="AI156" i="13" l="1"/>
  <c r="AO10" i="28"/>
  <c r="AN11" i="28"/>
  <c r="AH166" i="13"/>
  <c r="AH162" i="13" l="1" a="1"/>
  <c r="AH162" i="13" s="1"/>
  <c r="AH165" i="13" a="1"/>
  <c r="AH165" i="13" s="1"/>
  <c r="AH163" i="13" a="1"/>
  <c r="AH163" i="13" s="1"/>
  <c r="AH161" i="13" a="1"/>
  <c r="AH161" i="13" s="1"/>
  <c r="AJ156" i="13"/>
  <c r="AP10" i="28"/>
  <c r="AO11" i="28"/>
  <c r="AI166" i="13"/>
  <c r="AI165" i="13" l="1" a="1"/>
  <c r="AI165" i="13" s="1"/>
  <c r="AI162" i="13" a="1"/>
  <c r="AI162" i="13" s="1"/>
  <c r="AI163" i="13" a="1"/>
  <c r="AI163" i="13" s="1"/>
  <c r="AI161" i="13" a="1"/>
  <c r="AI161" i="13" s="1"/>
  <c r="AH160" i="13"/>
  <c r="AK156" i="13"/>
  <c r="AQ10" i="28"/>
  <c r="AP11" i="28"/>
  <c r="AJ166" i="13"/>
  <c r="AJ161" i="13" l="1" a="1"/>
  <c r="AJ161" i="13" s="1"/>
  <c r="AJ163" i="13" a="1"/>
  <c r="AJ163" i="13" s="1"/>
  <c r="AJ165" i="13" a="1"/>
  <c r="AJ165" i="13" s="1"/>
  <c r="AJ162" i="13" a="1"/>
  <c r="AJ162" i="13" s="1"/>
  <c r="AI160" i="13"/>
  <c r="AL156" i="13"/>
  <c r="AH159" i="13"/>
  <c r="AR10" i="28"/>
  <c r="AQ11" i="28"/>
  <c r="AK166" i="13"/>
  <c r="AK162" i="13" l="1" a="1"/>
  <c r="AK162" i="13" s="1"/>
  <c r="AK165" i="13" a="1"/>
  <c r="AK165" i="13" s="1"/>
  <c r="AK161" i="13" a="1"/>
  <c r="AK161" i="13" s="1"/>
  <c r="AK163" i="13" a="1"/>
  <c r="AK163" i="13" s="1"/>
  <c r="AJ160" i="13"/>
  <c r="AM156" i="13"/>
  <c r="AI159" i="13"/>
  <c r="AS10" i="28"/>
  <c r="AT10" i="28" s="1"/>
  <c r="AR11" i="28"/>
  <c r="AL166" i="13"/>
  <c r="AL162" i="13" l="1" a="1"/>
  <c r="AL162" i="13" s="1"/>
  <c r="AL161" i="13" a="1"/>
  <c r="AL161" i="13" s="1"/>
  <c r="AL163" i="13" a="1"/>
  <c r="AL163" i="13" s="1"/>
  <c r="AL165" i="13" a="1"/>
  <c r="AL165" i="13" s="1"/>
  <c r="AK160" i="13"/>
  <c r="AN156" i="13"/>
  <c r="AJ159" i="13"/>
  <c r="AU10" i="28"/>
  <c r="AT11" i="28"/>
  <c r="AS11" i="28"/>
  <c r="AM166" i="13"/>
  <c r="AM162" i="13" l="1" a="1"/>
  <c r="AM162" i="13" s="1"/>
  <c r="AM161" i="13" a="1"/>
  <c r="AM161" i="13" s="1"/>
  <c r="AM163" i="13" a="1"/>
  <c r="AM163" i="13" s="1"/>
  <c r="AM165" i="13" a="1"/>
  <c r="AM165" i="13" s="1"/>
  <c r="AL160" i="13"/>
  <c r="AO156" i="13"/>
  <c r="AK159" i="13"/>
  <c r="AV10" i="28"/>
  <c r="AU11" i="28"/>
  <c r="AN166" i="13"/>
  <c r="AN162" i="13" l="1" a="1"/>
  <c r="AN162" i="13" s="1"/>
  <c r="AN163" i="13" a="1"/>
  <c r="AN163" i="13" s="1"/>
  <c r="AN161" i="13" a="1"/>
  <c r="AN161" i="13" s="1"/>
  <c r="AN165" i="13" a="1"/>
  <c r="AN165" i="13" s="1"/>
  <c r="AM160" i="13"/>
  <c r="AP156" i="13"/>
  <c r="AL159" i="13"/>
  <c r="AW10" i="28"/>
  <c r="AV11" i="28"/>
  <c r="AO166" i="13"/>
  <c r="AO163" i="13" l="1" a="1"/>
  <c r="AO163" i="13" s="1"/>
  <c r="AO161" i="13" a="1"/>
  <c r="AO161" i="13" s="1"/>
  <c r="AO162" i="13" a="1"/>
  <c r="AO162" i="13" s="1"/>
  <c r="AO165" i="13" a="1"/>
  <c r="AO165" i="13" s="1"/>
  <c r="AN160" i="13"/>
  <c r="AQ156" i="13"/>
  <c r="AM159" i="13"/>
  <c r="AX10" i="28"/>
  <c r="AW11" i="28"/>
  <c r="AP166" i="13"/>
  <c r="AP165" i="13" l="1" a="1"/>
  <c r="AP165" i="13" s="1"/>
  <c r="AP163" i="13" a="1"/>
  <c r="AP163" i="13" s="1"/>
  <c r="AP162" i="13" a="1"/>
  <c r="AP162" i="13" s="1"/>
  <c r="AP161" i="13" a="1"/>
  <c r="AP161" i="13" s="1"/>
  <c r="AO160" i="13"/>
  <c r="AR156" i="13"/>
  <c r="AN159" i="13"/>
  <c r="AY10" i="28"/>
  <c r="AX11" i="28"/>
  <c r="AQ166" i="13"/>
  <c r="AQ162" i="13" l="1" a="1"/>
  <c r="AQ162" i="13" s="1"/>
  <c r="AQ165" i="13" a="1"/>
  <c r="AQ165" i="13" s="1"/>
  <c r="AQ163" i="13" a="1"/>
  <c r="AQ163" i="13" s="1"/>
  <c r="AQ161" i="13" a="1"/>
  <c r="AQ161" i="13" s="1"/>
  <c r="AP160" i="13"/>
  <c r="AS156" i="13"/>
  <c r="AO159" i="13"/>
  <c r="AZ10" i="28"/>
  <c r="AY11" i="28"/>
  <c r="AR166" i="13"/>
  <c r="AR162" i="13" l="1" a="1"/>
  <c r="AR162" i="13" s="1"/>
  <c r="AR165" i="13" a="1"/>
  <c r="AR165" i="13" s="1"/>
  <c r="AR161" i="13" a="1"/>
  <c r="AR161" i="13" s="1"/>
  <c r="AR163" i="13" a="1"/>
  <c r="AR163" i="13" s="1"/>
  <c r="AQ160" i="13"/>
  <c r="AT156" i="13"/>
  <c r="AP159" i="13"/>
  <c r="BA10" i="28"/>
  <c r="AZ11" i="28"/>
  <c r="AS166" i="13"/>
  <c r="AS165" i="13" l="1" a="1"/>
  <c r="AS165" i="13" s="1"/>
  <c r="AS162" i="13" a="1"/>
  <c r="AS162" i="13" s="1"/>
  <c r="AS163" i="13" a="1"/>
  <c r="AS163" i="13" s="1"/>
  <c r="AS161" i="13" a="1"/>
  <c r="AS161" i="13" s="1"/>
  <c r="AR160" i="13"/>
  <c r="AU156" i="13"/>
  <c r="AQ159" i="13"/>
  <c r="BB10" i="28"/>
  <c r="BA11" i="28"/>
  <c r="AT166" i="13"/>
  <c r="AT165" i="13" l="1" a="1"/>
  <c r="AT165" i="13" s="1"/>
  <c r="AT162" i="13" a="1"/>
  <c r="AT162" i="13" s="1"/>
  <c r="AT163" i="13" a="1"/>
  <c r="AT163" i="13" s="1"/>
  <c r="AT161" i="13" a="1"/>
  <c r="AT161" i="13" s="1"/>
  <c r="AS160" i="13"/>
  <c r="AV156" i="13"/>
  <c r="AR159" i="13"/>
  <c r="BC10" i="28"/>
  <c r="BB11" i="28"/>
  <c r="AU166" i="13"/>
  <c r="AU163" i="13" l="1" a="1"/>
  <c r="AU163" i="13" s="1"/>
  <c r="AU165" i="13" a="1"/>
  <c r="AU165" i="13" s="1"/>
  <c r="AU162" i="13" a="1"/>
  <c r="AU162" i="13" s="1"/>
  <c r="AU161" i="13" a="1"/>
  <c r="AU161" i="13" s="1"/>
  <c r="AT160" i="13"/>
  <c r="AW156" i="13"/>
  <c r="AS159" i="13"/>
  <c r="BD10" i="28"/>
  <c r="BC11" i="28"/>
  <c r="AV166" i="13"/>
  <c r="AV161" i="13" l="1" a="1"/>
  <c r="AV161" i="13" s="1"/>
  <c r="AV163" i="13" a="1"/>
  <c r="AV163" i="13" s="1"/>
  <c r="AV165" i="13" a="1"/>
  <c r="AV165" i="13" s="1"/>
  <c r="AV162" i="13" a="1"/>
  <c r="AV162" i="13" s="1"/>
  <c r="AU160" i="13"/>
  <c r="AX156" i="13"/>
  <c r="AT159" i="13"/>
  <c r="BE10" i="28"/>
  <c r="BD11" i="28"/>
  <c r="AW166" i="13"/>
  <c r="AW162" i="13" l="1" a="1"/>
  <c r="AW162" i="13" s="1"/>
  <c r="AW161" i="13" a="1"/>
  <c r="AW161" i="13" s="1"/>
  <c r="AW165" i="13" a="1"/>
  <c r="AW165" i="13" s="1"/>
  <c r="AW163" i="13" a="1"/>
  <c r="AW163" i="13" s="1"/>
  <c r="AV160" i="13"/>
  <c r="AY156" i="13"/>
  <c r="AU159" i="13"/>
  <c r="BF10" i="28"/>
  <c r="BE11" i="28"/>
  <c r="AX166" i="13"/>
  <c r="AX162" i="13" l="1" a="1"/>
  <c r="AX162" i="13" s="1"/>
  <c r="AX161" i="13" a="1"/>
  <c r="AX161" i="13" s="1"/>
  <c r="AX165" i="13" a="1"/>
  <c r="AX165" i="13" s="1"/>
  <c r="AX163" i="13" a="1"/>
  <c r="AX163" i="13" s="1"/>
  <c r="AW160" i="13"/>
  <c r="AZ156" i="13"/>
  <c r="AV159" i="13"/>
  <c r="BG10" i="28"/>
  <c r="BF11" i="28"/>
  <c r="AY166" i="13"/>
  <c r="AY165" i="13" l="1" a="1"/>
  <c r="AY165" i="13" s="1"/>
  <c r="AY162" i="13" a="1"/>
  <c r="AY162" i="13" s="1"/>
  <c r="AY161" i="13" a="1"/>
  <c r="AY161" i="13" s="1"/>
  <c r="AY163" i="13" a="1"/>
  <c r="AY163" i="13" s="1"/>
  <c r="AX160" i="13"/>
  <c r="BA156" i="13"/>
  <c r="AW159" i="13"/>
  <c r="BH10" i="28"/>
  <c r="BG11" i="28"/>
  <c r="AZ166" i="13"/>
  <c r="AZ163" i="13" l="1" a="1"/>
  <c r="AZ163" i="13" s="1"/>
  <c r="AZ162" i="13" a="1"/>
  <c r="AZ162" i="13" s="1"/>
  <c r="AZ161" i="13" a="1"/>
  <c r="AZ161" i="13" s="1"/>
  <c r="AZ165" i="13" a="1"/>
  <c r="AZ165" i="13" s="1"/>
  <c r="AY160" i="13"/>
  <c r="BB156" i="13"/>
  <c r="AX159" i="13"/>
  <c r="BI10" i="28"/>
  <c r="BH11" i="28"/>
  <c r="BA166" i="13"/>
  <c r="BA161" i="13" l="1" a="1"/>
  <c r="BA161" i="13" s="1"/>
  <c r="BA163" i="13" a="1"/>
  <c r="BA163" i="13" s="1"/>
  <c r="BA162" i="13" a="1"/>
  <c r="BA162" i="13" s="1"/>
  <c r="BA165" i="13" a="1"/>
  <c r="BA165" i="13" s="1"/>
  <c r="AZ160" i="13"/>
  <c r="BC156" i="13"/>
  <c r="AY159" i="13"/>
  <c r="BJ10" i="28"/>
  <c r="BI11" i="28"/>
  <c r="BB166" i="13"/>
  <c r="BB161" i="13" l="1" a="1"/>
  <c r="BB161" i="13" s="1"/>
  <c r="BB162" i="13" a="1"/>
  <c r="BB162" i="13" s="1"/>
  <c r="BB163" i="13" a="1"/>
  <c r="BB163" i="13" s="1"/>
  <c r="BB165" i="13" a="1"/>
  <c r="BB165" i="13" s="1"/>
  <c r="BA160" i="13"/>
  <c r="BD156" i="13"/>
  <c r="AZ159" i="13"/>
  <c r="BK10" i="28"/>
  <c r="BJ11" i="28"/>
  <c r="BB160" i="13" l="1"/>
  <c r="BE156" i="13"/>
  <c r="BA159" i="13"/>
  <c r="BL10" i="28"/>
  <c r="BK11" i="28"/>
  <c r="BC166" i="13"/>
  <c r="BC165" i="13" l="1" a="1"/>
  <c r="BC165" i="13" s="1"/>
  <c r="BC162" i="13" a="1"/>
  <c r="BC162" i="13" s="1"/>
  <c r="BC161" i="13" a="1"/>
  <c r="BC161" i="13" s="1"/>
  <c r="BC163" i="13" a="1"/>
  <c r="BC163" i="13" s="1"/>
  <c r="BF156" i="13"/>
  <c r="BB159" i="13"/>
  <c r="BM10" i="28"/>
  <c r="BM11" i="28" s="1"/>
  <c r="BL11"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0" i="28" l="1"/>
  <c r="BP32" i="28"/>
  <c r="BT32" i="28" s="1"/>
  <c r="BP21" i="28"/>
  <c r="BT21" i="28" s="1"/>
  <c r="BR21" i="28"/>
  <c r="BR19" i="28"/>
  <c r="BR24" i="28"/>
  <c r="BR29" i="28"/>
  <c r="BP22" i="28"/>
  <c r="BT22" i="28" s="1"/>
  <c r="BP24" i="28"/>
  <c r="BT24" i="28" s="1"/>
  <c r="BR23" i="28"/>
  <c r="BR28" i="28"/>
  <c r="BP26" i="28"/>
  <c r="BT26" i="28" s="1"/>
  <c r="BR32" i="28"/>
  <c r="BR22" i="28"/>
  <c r="BR17" i="28"/>
  <c r="BR26" i="28"/>
  <c r="BP19" i="28"/>
  <c r="BT19" i="28" s="1"/>
  <c r="BR18" i="28"/>
  <c r="BP30" i="28"/>
  <c r="BT30" i="28" s="1"/>
  <c r="BR25" i="28"/>
  <c r="BP25" i="28"/>
  <c r="BT25" i="28" s="1"/>
  <c r="BP28" i="28"/>
  <c r="BT28" i="28" s="1"/>
  <c r="BR31" i="28"/>
  <c r="BP29" i="28"/>
  <c r="BT29" i="28" s="1"/>
  <c r="C32" i="27" l="1"/>
  <c r="BR16" i="28"/>
  <c r="AE28" i="13"/>
  <c r="D12" i="22" s="1"/>
  <c r="D16" i="22" s="1"/>
  <c r="AD28" i="13"/>
  <c r="C12" i="22" s="1"/>
  <c r="C16" i="22" s="1"/>
  <c r="D33" i="22"/>
  <c r="BP16" i="28"/>
  <c r="BP27" i="28"/>
  <c r="BT27" i="28" s="1"/>
  <c r="BR27" i="28"/>
  <c r="BP20" i="28"/>
  <c r="BT20" i="28" s="1"/>
  <c r="BR20" i="28"/>
  <c r="E99" i="10"/>
  <c r="BP18" i="28"/>
  <c r="BT18" i="28" s="1"/>
  <c r="BP31" i="28"/>
  <c r="BT31" i="28" s="1"/>
  <c r="BP23" i="28"/>
  <c r="BT23" i="28" s="1"/>
  <c r="BP17" i="28"/>
  <c r="BT17" i="28" s="1"/>
  <c r="B52" i="31" l="1"/>
  <c r="D288" i="13" s="1"/>
  <c r="E98" i="10"/>
  <c r="C31" i="27"/>
  <c r="I31" i="27" s="1"/>
  <c r="BP33" i="28"/>
  <c r="BT16" i="28"/>
  <c r="BT33" i="28" s="1"/>
  <c r="BG42" i="28"/>
  <c r="AP42" i="28"/>
  <c r="X37" i="28"/>
  <c r="BG47" i="28"/>
  <c r="BC47" i="28"/>
  <c r="AC47" i="28"/>
  <c r="BI47" i="28"/>
  <c r="Y37" i="28"/>
  <c r="T42" i="28"/>
  <c r="R47" i="28"/>
  <c r="AV37" i="28"/>
  <c r="Q47" i="28"/>
  <c r="AS47" i="28"/>
  <c r="P47" i="28"/>
  <c r="W47" i="28"/>
  <c r="AB37" i="28"/>
  <c r="AG42" i="28"/>
  <c r="AM37" i="28"/>
  <c r="AR42" i="28"/>
  <c r="AO37" i="28"/>
  <c r="BE47" i="28"/>
  <c r="AQ37" i="28"/>
  <c r="Q37" i="28"/>
  <c r="BD37" i="28"/>
  <c r="T47" i="28"/>
  <c r="BB37" i="28"/>
  <c r="V47" i="28"/>
  <c r="AQ42" i="28"/>
  <c r="AD37" i="28"/>
  <c r="AQ47" i="28"/>
  <c r="S42" i="28"/>
  <c r="Z47" i="28"/>
  <c r="AP37" i="28"/>
  <c r="AW37" i="28"/>
  <c r="AK42" i="28"/>
  <c r="BB42" i="28"/>
  <c r="AZ47" i="28"/>
  <c r="O42" i="28"/>
  <c r="AI47" i="28"/>
  <c r="S47" i="28"/>
  <c r="AG37" i="28"/>
  <c r="AI37" i="28"/>
  <c r="AL47" i="28"/>
  <c r="AJ42" i="28"/>
  <c r="AN42" i="28"/>
  <c r="AS37" i="28"/>
  <c r="AZ37" i="28"/>
  <c r="AT47" i="28"/>
  <c r="BA37" i="28"/>
  <c r="BM37" i="28"/>
  <c r="BA47" i="28"/>
  <c r="AW47" i="28"/>
  <c r="U42" i="28"/>
  <c r="BL47" i="28"/>
  <c r="BJ42" i="28"/>
  <c r="O37" i="28"/>
  <c r="BH37" i="28"/>
  <c r="N47" i="28"/>
  <c r="BH42" i="28"/>
  <c r="AB42" i="28"/>
  <c r="U37" i="28"/>
  <c r="AA47" i="28"/>
  <c r="AP47" i="28"/>
  <c r="BE37" i="28"/>
  <c r="AA37" i="28"/>
  <c r="AD42" i="28"/>
  <c r="AJ37" i="28"/>
  <c r="BH47" i="28"/>
  <c r="AA42" i="28"/>
  <c r="AH47" i="28"/>
  <c r="AD47" i="28"/>
  <c r="N37" i="28"/>
  <c r="BF37" i="28"/>
  <c r="AS42" i="28"/>
  <c r="AU42" i="28"/>
  <c r="Y47" i="28"/>
  <c r="X47" i="28"/>
  <c r="O47" i="28"/>
  <c r="BL37" i="28"/>
  <c r="BJ37" i="28"/>
  <c r="AO47" i="28"/>
  <c r="AR47" i="28"/>
  <c r="BC37" i="28"/>
  <c r="BA42" i="28"/>
  <c r="AH37" i="28"/>
  <c r="Y42" i="28"/>
  <c r="AY47" i="28"/>
  <c r="BM42" i="28"/>
  <c r="BL42" i="28"/>
  <c r="AZ42" i="28"/>
  <c r="T37" i="28"/>
  <c r="AV47" i="28"/>
  <c r="P42" i="28"/>
  <c r="AJ47" i="28"/>
  <c r="AL42" i="28"/>
  <c r="AF42" i="28"/>
  <c r="Q42" i="28"/>
  <c r="U47" i="28"/>
  <c r="BG37" i="28"/>
  <c r="AK47" i="28"/>
  <c r="AM47" i="28"/>
  <c r="BI42" i="28"/>
  <c r="AV42" i="28"/>
  <c r="AN47" i="28"/>
  <c r="AL37" i="28"/>
  <c r="AG47" i="28"/>
  <c r="AF37" i="28"/>
  <c r="BC42" i="28"/>
  <c r="AM42" i="28"/>
  <c r="Z37" i="28"/>
  <c r="AE47" i="28"/>
  <c r="AC37" i="28"/>
  <c r="AF47" i="28"/>
  <c r="X42" i="28"/>
  <c r="AT37" i="28"/>
  <c r="BJ47" i="28"/>
  <c r="V37" i="28"/>
  <c r="R37" i="28"/>
  <c r="BF47" i="28"/>
  <c r="V42" i="28"/>
  <c r="AC42" i="28"/>
  <c r="AY42" i="28"/>
  <c r="AE37" i="28"/>
  <c r="BK47" i="28"/>
  <c r="AO42" i="28"/>
  <c r="BK37" i="28"/>
  <c r="AK37" i="28"/>
  <c r="AN37" i="28"/>
  <c r="AU37" i="28"/>
  <c r="BK42" i="28"/>
  <c r="BE42" i="28"/>
  <c r="BI37" i="28"/>
  <c r="BM47" i="28"/>
  <c r="N42" i="28"/>
  <c r="AW42" i="28"/>
  <c r="R42" i="28"/>
  <c r="AX37" i="28"/>
  <c r="AX42" i="28"/>
  <c r="P37" i="28"/>
  <c r="AY37" i="28"/>
  <c r="Z42" i="28"/>
  <c r="AH42" i="28"/>
  <c r="BD42" i="28"/>
  <c r="BD47" i="28"/>
  <c r="AR37" i="28"/>
  <c r="AI42" i="28"/>
  <c r="AX47" i="28"/>
  <c r="W37" i="28"/>
  <c r="AT42" i="28"/>
  <c r="AU47" i="28"/>
  <c r="AE42" i="28"/>
  <c r="W42" i="28"/>
  <c r="BF42" i="28"/>
  <c r="BB47" i="28"/>
  <c r="S37" i="28"/>
  <c r="AB47" i="28"/>
  <c r="F99" i="10" l="1"/>
  <c r="C54" i="10"/>
  <c r="C30" i="27" s="1"/>
  <c r="I30" i="27" s="1"/>
  <c r="C88" i="10"/>
  <c r="AV48" i="28"/>
  <c r="BB43" i="28"/>
  <c r="AX43" i="28"/>
  <c r="AX48" i="28"/>
  <c r="AZ43" i="28"/>
  <c r="AT48" i="28"/>
  <c r="BL43" i="28"/>
  <c r="T38" i="28"/>
  <c r="O48" i="28"/>
  <c r="O38" i="28"/>
  <c r="AX38" i="28"/>
  <c r="AV43" i="28"/>
  <c r="F98" i="10"/>
  <c r="BD43" i="28"/>
  <c r="BF39" i="28"/>
  <c r="BF38" i="28"/>
  <c r="N49" i="28"/>
  <c r="N48" i="28"/>
  <c r="BH38" i="28"/>
  <c r="V38" i="28"/>
  <c r="V39" i="28"/>
  <c r="AT38" i="28"/>
  <c r="BB48" i="28"/>
  <c r="BF43" i="28"/>
  <c r="BF44" i="28"/>
  <c r="BJ43" i="28"/>
  <c r="BJ44" i="28"/>
  <c r="V49" i="28"/>
  <c r="V48" i="28"/>
  <c r="BP41" i="28"/>
  <c r="N38" i="28"/>
  <c r="N39" i="28"/>
  <c r="BH48" i="28"/>
  <c r="BL48" i="28"/>
  <c r="BB38" i="28"/>
  <c r="BP36" i="28"/>
  <c r="K51" i="28"/>
  <c r="R39" i="28"/>
  <c r="R38" i="28"/>
  <c r="BD48" i="28"/>
  <c r="N43" i="28"/>
  <c r="N44" i="28"/>
  <c r="BF48" i="28"/>
  <c r="BF49" i="28"/>
  <c r="AV38" i="28"/>
  <c r="R43" i="28"/>
  <c r="R44" i="28"/>
  <c r="BJ39" i="28"/>
  <c r="BJ38" i="28"/>
  <c r="O43" i="28"/>
  <c r="BD38" i="28"/>
  <c r="R48" i="28"/>
  <c r="R49" i="28"/>
  <c r="V44" i="28"/>
  <c r="V43" i="28"/>
  <c r="AZ38" i="28"/>
  <c r="BJ48" i="28"/>
  <c r="BJ49" i="28"/>
  <c r="BH43" i="28"/>
  <c r="T48" i="28"/>
  <c r="AT43" i="28"/>
  <c r="BL38" i="28"/>
  <c r="AZ48" i="28"/>
  <c r="T43"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4" i="28" s="1"/>
  <c r="BV44" i="28" s="1"/>
  <c r="M19" i="13"/>
  <c r="BT38" i="28"/>
  <c r="BP38" i="28"/>
  <c r="BP37" i="28"/>
  <c r="K55" i="28"/>
  <c r="BP39" i="28"/>
  <c r="C72" i="10" l="1"/>
  <c r="C60" i="10"/>
  <c r="C61" i="10" s="1"/>
  <c r="BT39" i="28"/>
  <c r="BU39" i="28" s="1"/>
  <c r="BU44" i="28"/>
  <c r="K53" i="28"/>
  <c r="K57" i="28"/>
  <c r="K52" i="28"/>
  <c r="K56" i="28"/>
  <c r="BT43" i="28"/>
  <c r="BV38" i="28"/>
  <c r="BU38" i="28"/>
  <c r="C53" i="10" l="1"/>
  <c r="C37" i="10" s="1"/>
  <c r="C45" i="10"/>
  <c r="M21" i="13" s="1"/>
  <c r="C26" i="27"/>
  <c r="BV39" i="28"/>
  <c r="C36" i="10"/>
  <c r="B68" i="27" s="1" a="1"/>
  <c r="B68" i="27" s="1"/>
  <c r="M23" i="13" s="1"/>
  <c r="BU43" i="28"/>
  <c r="BV43" i="28"/>
  <c r="M22" i="13" l="1"/>
  <c r="C27" i="27"/>
  <c r="BP50"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4"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4"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4"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4" authorId="2" shapeId="0" xr:uid="{BC4AC0FD-C229-4FFC-85CE-821CC4DEB3A3}">
      <text>
        <r>
          <rPr>
            <b/>
            <sz val="10"/>
            <color rgb="FF000000"/>
            <rFont val="Tahoma"/>
            <family val="2"/>
          </rPr>
          <t>DO NOT UPDATE</t>
        </r>
      </text>
    </comment>
    <comment ref="BS14"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4"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<sst xmlns="http://schemas.openxmlformats.org/spreadsheetml/2006/main" count="22822" uniqueCount="3692">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</sst>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169"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lignment horizontal="left" vertical="top" indent="4"/>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6" fillId="16" borderId="0" xfId="0" applyFont="1" applyFill="1" applyAlignment="1" applyProtection="1">
      <alignment horizontal="left"/>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73"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7" formatCode="[$CAD]\ #,##0.00"/>
      <fill>
        <patternFill patternType="none">
          <bgColor auto="1"/>
        </patternFill>
      </fill>
    </dxf>
    <dxf>
      <numFmt numFmtId="171" formatCode="&quot;$&quot;#,##0.00"/>
    </dxf>
    <dxf>
      <numFmt numFmtId="186" formatCode="[$£-809]#,##0.00"/>
    </dxf>
    <dxf>
      <numFmt numFmtId="173" formatCode="[$$-409]#,##0.00"/>
    </dxf>
    <dxf>
      <numFmt numFmtId="173" formatCode="[$$-409]#,##0.00"/>
    </dxf>
    <dxf>
      <numFmt numFmtId="171" formatCode="&quot;$&quot;#,##0.00"/>
    </dxf>
    <dxf>
      <numFmt numFmtId="187" formatCode="[$CAD]\ #,##0.00"/>
      <fill>
        <patternFill patternType="none">
          <bgColor auto="1"/>
        </patternFill>
      </fill>
    </dxf>
    <dxf>
      <numFmt numFmtId="186"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10</xdr:row>
      <xdr:rowOff>266700</xdr:rowOff>
    </xdr:from>
    <xdr:to>
      <xdr:col>63</xdr:col>
      <xdr:colOff>215900</xdr:colOff>
      <xdr:row>11</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12</xdr:row>
      <xdr:rowOff>12700</xdr:rowOff>
    </xdr:from>
    <xdr:to>
      <xdr:col>69</xdr:col>
      <xdr:colOff>609600</xdr:colOff>
      <xdr:row>13</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10</xdr:row>
      <xdr:rowOff>266700</xdr:rowOff>
    </xdr:from>
    <xdr:to>
      <xdr:col>42</xdr:col>
      <xdr:colOff>215900</xdr:colOff>
      <xdr:row>11</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10</xdr:row>
      <xdr:rowOff>266700</xdr:rowOff>
    </xdr:from>
    <xdr:to>
      <xdr:col>31</xdr:col>
      <xdr:colOff>215900</xdr:colOff>
      <xdr:row>11</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10</xdr:row>
      <xdr:rowOff>266700</xdr:rowOff>
    </xdr:from>
    <xdr:to>
      <xdr:col>53</xdr:col>
      <xdr:colOff>215900</xdr:colOff>
      <xdr:row>11</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2" activePane="bottomLeft" state="frozen"/>
      <selection activeCell="G20" sqref="G20"/>
      <selection pane="bottomLeft" activeCell="C31" sqref="C31"/>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2194</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topLeftCell="D1" zoomScale="85" zoomScaleNormal="85" workbookViewId="0">
      <pane ySplit="4" topLeftCell="A286" activePane="bottomLeft" state="frozen"/>
      <selection activeCell="G20" sqref="G20"/>
      <selection pane="bottomLeft" activeCell="AB171" sqref="Y171:AB171"/>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4" t="s">
        <v>2199</v>
      </c>
      <c r="D17" s="1705"/>
      <c r="E17" s="1705"/>
      <c r="F17" s="1706"/>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61280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787521</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0.53970619544390042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AEM Implementation Soyum Foods</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45776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02" t="s">
        <v>2292</v>
      </c>
      <c r="G32" s="1702"/>
      <c r="H32" s="1702"/>
      <c r="I32" s="1702"/>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7" t="s">
        <v>3202</v>
      </c>
      <c r="D35" s="1707"/>
      <c r="E35" s="1707"/>
      <c r="F35" s="1707"/>
      <c r="G35" s="1707"/>
      <c r="H35" s="1707"/>
      <c r="I35" s="1707"/>
      <c r="J35" s="1707"/>
      <c r="K35" s="1707"/>
      <c r="L35" s="1707"/>
      <c r="M35" s="1707"/>
      <c r="N35" s="1707"/>
      <c r="O35" s="1707"/>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99" t="s">
        <v>3235</v>
      </c>
      <c r="D37" s="1699"/>
      <c r="E37" s="1699"/>
      <c r="F37" s="1699"/>
      <c r="G37" s="1699"/>
      <c r="H37" s="1699"/>
      <c r="I37" s="1699"/>
      <c r="J37" s="1699"/>
      <c r="K37" s="1699"/>
      <c r="L37" s="1699"/>
      <c r="M37" s="1699"/>
      <c r="N37" s="1699"/>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99" t="s">
        <v>3236</v>
      </c>
      <c r="D38" s="1699"/>
      <c r="E38" s="1699"/>
      <c r="F38" s="1699"/>
      <c r="G38" s="1699"/>
      <c r="H38" s="1699"/>
      <c r="I38" s="1699"/>
      <c r="J38" s="1699"/>
      <c r="K38" s="1699"/>
      <c r="L38" s="1699"/>
      <c r="M38" s="1699"/>
      <c r="N38" s="1699"/>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99" t="s">
        <v>3238</v>
      </c>
      <c r="D40" s="1699"/>
      <c r="E40" s="1699"/>
      <c r="F40" s="1699"/>
      <c r="G40" s="1699"/>
      <c r="H40" s="1699"/>
      <c r="I40" s="1699"/>
      <c r="J40" s="1699"/>
      <c r="K40" s="1699"/>
      <c r="L40" s="1699"/>
      <c r="M40" s="1699"/>
      <c r="N40" s="1699"/>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99" t="s">
        <v>3239</v>
      </c>
      <c r="D42" s="1699"/>
      <c r="E42" s="1699"/>
      <c r="F42" s="1699"/>
      <c r="G42" s="1699"/>
      <c r="H42" s="1699"/>
      <c r="I42" s="1699"/>
      <c r="J42" s="1699"/>
      <c r="K42" s="1699"/>
      <c r="L42" s="1699"/>
      <c r="M42" s="1699"/>
      <c r="N42" s="1699"/>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0" t="s">
        <v>3240</v>
      </c>
      <c r="D43" s="1700"/>
      <c r="E43" s="1700"/>
      <c r="F43" s="1700"/>
      <c r="G43" s="1700"/>
      <c r="H43" s="1700"/>
      <c r="I43" s="1700"/>
      <c r="J43" s="1700"/>
      <c r="K43" s="1700"/>
      <c r="L43" s="1700"/>
      <c r="M43" s="1700"/>
      <c r="N43" s="1700"/>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1" t="s">
        <v>3241</v>
      </c>
      <c r="D44" s="1701"/>
      <c r="E44" s="1701"/>
      <c r="F44" s="1701"/>
      <c r="G44" s="1701"/>
      <c r="H44" s="1701"/>
      <c r="I44" s="1701"/>
      <c r="J44" s="1701"/>
      <c r="K44" s="1701"/>
      <c r="L44" s="1701"/>
      <c r="M44" s="1701"/>
      <c r="N44" s="1701"/>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7" t="s">
        <v>367</v>
      </c>
      <c r="L48" s="1688"/>
      <c r="M48" s="1689"/>
      <c r="N48" s="1190" cm="1">
        <f t="array" ref="N48">IF($E$20="Credera US",V48,SUMPRODUCT(('Rates &amp; Drop Downs INT'!$CG$6:$CG$747=$D48)*('Rates &amp; Drop Downs INT'!$CI$6:$CI$747=$F48)*('Rates &amp; Drop Downs INT'!$CK$6:$CK$747=$K48)*('Rates &amp; Drop Downs INT'!$CM$6:$CM$747)))</f>
        <v>2</v>
      </c>
      <c r="O48" s="1703"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3"/>
      <c r="Q48" s="1703"/>
      <c r="R48" s="1703"/>
      <c r="S48" s="1703"/>
      <c r="T48" s="1709"/>
      <c r="U48" s="1709"/>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7" t="s">
        <v>367</v>
      </c>
      <c r="L49" s="1688"/>
      <c r="M49" s="1689"/>
      <c r="N49" s="1190" cm="1">
        <f t="array" ref="N49">IF($E$20="Credera US",V49,SUMPRODUCT(('Rates &amp; Drop Downs INT'!$CG$6:$CG$747=$D49)*('Rates &amp; Drop Downs INT'!$CI$6:$CI$747=$F49)*('Rates &amp; Drop Downs INT'!$CK$6:$CK$747=$K49)*('Rates &amp; Drop Downs INT'!$CM$6:$CM$747)))</f>
        <v>2</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66" t="s">
        <v>78</v>
      </c>
      <c r="AD49" s="1667"/>
      <c r="AE49" s="881" t="s">
        <v>78</v>
      </c>
      <c r="AF49" s="892" t="s">
        <v>78</v>
      </c>
      <c r="AH49" s="1725"/>
      <c r="AI49" s="172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7" t="s">
        <v>749</v>
      </c>
      <c r="L50" s="1688"/>
      <c r="M50" s="1689"/>
      <c r="N50" s="1190" cm="1">
        <f t="array" ref="N50">IF($E$20="Credera US",V50,SUMPRODUCT(('Rates &amp; Drop Downs INT'!$CG$6:$CG$747=$D50)*('Rates &amp; Drop Downs INT'!$CI$6:$CI$747=$F50)*('Rates &amp; Drop Downs INT'!$CK$6:$CK$747=$K50)*('Rates &amp; Drop Downs INT'!$CM$6:$CM$747)))</f>
        <v>2</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2</v>
      </c>
      <c r="W50" s="1203" t="str">
        <f t="shared" si="0"/>
        <v>Onshore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7" t="s">
        <v>749</v>
      </c>
      <c r="L51" s="1688"/>
      <c r="M51" s="1689"/>
      <c r="N51" s="1190" cm="1">
        <f t="array" ref="N51">IF($E$20="Credera US",V51,SUMPRODUCT(('Rates &amp; Drop Downs INT'!$CG$6:$CG$747=$D51)*('Rates &amp; Drop Downs INT'!$CI$6:$CI$747=$F51)*('Rates &amp; Drop Downs INT'!$CK$6:$CK$747=$K51)*('Rates &amp; Drop Downs INT'!$CM$6:$CM$747)))</f>
        <v>2</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2</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7" t="s">
        <v>536</v>
      </c>
      <c r="L52" s="1688"/>
      <c r="M52" s="1689"/>
      <c r="N52" s="1190" cm="1">
        <f t="array" ref="N52">IF($E$20="Credera US",V52,SUMPRODUCT(('Rates &amp; Drop Downs INT'!$CG$6:$CG$747=$D52)*('Rates &amp; Drop Downs INT'!$CI$6:$CI$747=$F52)*('Rates &amp; Drop Downs INT'!$CK$6:$CK$747=$K52)*('Rates &amp; Drop Downs INT'!$CM$6:$CM$747)))</f>
        <v>3</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0</v>
      </c>
      <c r="W52" s="1203" t="str">
        <f t="shared" si="0"/>
        <v>Onshore</v>
      </c>
      <c r="X52" s="1203"/>
      <c r="Y52" s="880">
        <v>40</v>
      </c>
      <c r="Z52" s="1187"/>
      <c r="AA52" s="1190"/>
      <c r="AB52" s="1274"/>
      <c r="AC52" s="1666" t="s">
        <v>78</v>
      </c>
      <c r="AD52" s="1667"/>
      <c r="AE52" s="881"/>
      <c r="AF52" s="892"/>
      <c r="AH52" s="1725"/>
      <c r="AI52" s="172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7" t="s">
        <v>3363</v>
      </c>
      <c r="L53" s="1688"/>
      <c r="M53" s="1689"/>
      <c r="N53" s="1190" cm="1">
        <f t="array" ref="N53">IF($E$20="Credera US",V53,SUMPRODUCT(('Rates &amp; Drop Downs INT'!$CG$6:$CG$747=$D53)*('Rates &amp; Drop Downs INT'!$CI$6:$CI$747=$F53)*('Rates &amp; Drop Downs INT'!$CK$6:$CK$747=$K53)*('Rates &amp; Drop Downs INT'!$CM$6:$CM$747)))</f>
        <v>2</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2</v>
      </c>
      <c r="W53" s="1203" t="str">
        <f t="shared" si="0"/>
        <v>Offshore</v>
      </c>
      <c r="X53" s="1203"/>
      <c r="Y53" s="880">
        <v>32</v>
      </c>
      <c r="Z53" s="1187"/>
      <c r="AA53" s="1190"/>
      <c r="AB53" s="1274"/>
      <c r="AC53" s="1666"/>
      <c r="AD53" s="1667"/>
      <c r="AE53" s="881"/>
      <c r="AF53" s="892"/>
      <c r="AH53" s="1725"/>
      <c r="AI53" s="1725"/>
      <c r="CM53" s="425"/>
    </row>
    <row r="54" spans="3:91" ht="16.05"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c r="K54" s="1687"/>
      <c r="L54" s="1688"/>
      <c r="M54" s="1689"/>
      <c r="N54" s="1190" cm="1">
        <f t="array" ref="N54">IF($E$20="Credera US",V54,SUMPRODUCT(('Rates &amp; Drop Downs INT'!$CG$6:$CG$747=$D54)*('Rates &amp; Drop Downs INT'!$CI$6:$CI$747=$F54)*('Rates &amp; Drop Downs INT'!$CK$6:$CK$747=$K54)*('Rates &amp; Drop Downs INT'!$CM$6:$CM$747)))</f>
        <v>0</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t="str">
        <f>IFERROR(IF(ISBLANK(K54)," ",_xlfn.XLOOKUP(K54,'Rates &amp; Drop Downs INT'!C:C,'Rates &amp; Drop Downs INT'!J:J)),N54)</f>
        <v xml:space="preserve"> </v>
      </c>
      <c r="W54" s="1203" t="str">
        <f t="shared" si="0"/>
        <v xml:space="preserve"> </v>
      </c>
      <c r="X54" s="1203"/>
      <c r="Y54" s="880">
        <v>10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t="s">
        <v>2271</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202</v>
      </c>
      <c r="G169" s="1321"/>
      <c r="H169" s="1321"/>
      <c r="I169" s="1321">
        <f>SUM(I170:I269)</f>
        <v>202</v>
      </c>
      <c r="J169" s="1321"/>
      <c r="K169" s="1321">
        <f>SUM(K170:K269)</f>
        <v>202</v>
      </c>
      <c r="L169" s="1321">
        <f t="shared" ref="L169:AB169" si="75">SUM(L170:L269)</f>
        <v>202</v>
      </c>
      <c r="M169" s="1321">
        <f t="shared" si="75"/>
        <v>242</v>
      </c>
      <c r="N169" s="1321">
        <f t="shared" si="75"/>
        <v>242</v>
      </c>
      <c r="O169" s="1321">
        <f t="shared" si="75"/>
        <v>242</v>
      </c>
      <c r="P169" s="1321">
        <f t="shared" si="75"/>
        <v>242</v>
      </c>
      <c r="Q169" s="1321">
        <f t="shared" si="75"/>
        <v>242</v>
      </c>
      <c r="R169" s="1321">
        <f t="shared" si="75"/>
        <v>242</v>
      </c>
      <c r="S169" s="1321">
        <f t="shared" si="75"/>
        <v>242</v>
      </c>
      <c r="T169" s="1321">
        <f t="shared" si="75"/>
        <v>242</v>
      </c>
      <c r="U169" s="1321">
        <f t="shared" si="75"/>
        <v>242</v>
      </c>
      <c r="V169" s="1321"/>
      <c r="W169" s="1321"/>
      <c r="X169" s="1321"/>
      <c r="Y169" s="1321">
        <f t="shared" si="75"/>
        <v>202</v>
      </c>
      <c r="Z169" s="1321">
        <f t="shared" si="75"/>
        <v>202</v>
      </c>
      <c r="AA169" s="1321">
        <f t="shared" si="75"/>
        <v>202</v>
      </c>
      <c r="AB169" s="899">
        <f t="shared" si="75"/>
        <v>202</v>
      </c>
      <c r="AC169" s="899"/>
      <c r="AD169" s="1335"/>
      <c r="AE169" s="1335"/>
      <c r="AF169" s="1335"/>
      <c r="AG169" s="1335">
        <f>SUM(AG170:AG269)</f>
        <v>242</v>
      </c>
      <c r="AH169" s="899">
        <f t="shared" ref="AH169:AI169" si="76">SUM(AH170:AH269)</f>
        <v>242</v>
      </c>
      <c r="AI169" s="899">
        <f t="shared" si="76"/>
        <v>242</v>
      </c>
      <c r="AJ169" s="899">
        <f t="shared" ref="AJ169:BC169" si="77">SUM(AJ170:AJ269)</f>
        <v>242</v>
      </c>
      <c r="AK169" s="899">
        <f t="shared" si="77"/>
        <v>242</v>
      </c>
      <c r="AL169" s="899">
        <f t="shared" si="77"/>
        <v>242</v>
      </c>
      <c r="AM169" s="899">
        <f t="shared" si="77"/>
        <v>242</v>
      </c>
      <c r="AN169" s="899">
        <f t="shared" si="77"/>
        <v>242</v>
      </c>
      <c r="AO169" s="899">
        <f t="shared" si="77"/>
        <v>242</v>
      </c>
      <c r="AP169" s="899">
        <f t="shared" si="77"/>
        <v>242</v>
      </c>
      <c r="AQ169" s="899">
        <f t="shared" si="77"/>
        <v>242</v>
      </c>
      <c r="AR169" s="899">
        <f t="shared" si="77"/>
        <v>242</v>
      </c>
      <c r="AS169" s="899">
        <f t="shared" si="77"/>
        <v>242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
      </c>
      <c r="D176" s="1318" t="str">
        <f t="shared" si="81"/>
        <v/>
      </c>
      <c r="E176" s="1326"/>
      <c r="F176" s="1327">
        <f>IF($E$30="Enter Duration (wks)","",IF($Y54="Enter Hrs/Wk","",IF($E$30&gt;='FORMULA REFS'!A$1,$Y54,"")))</f>
        <v>10</v>
      </c>
      <c r="G176" s="1328"/>
      <c r="H176" s="1570"/>
      <c r="I176" s="1329">
        <f>IF($E$30="Enter Duration (wks)","",IF($Y54="Enter Hrs/Wk","",IF($E$30&gt;='FORMULA REFS'!B$1,$Y54,"")))</f>
        <v>10</v>
      </c>
      <c r="J176" s="1323"/>
      <c r="K176" s="1286">
        <f>IF($E$30="Enter Duration (wks)","",IF($Y54="Enter Hrs/Wk","",IF($E$30&gt;='FORMULA REFS'!C$1,$Y54,"")))</f>
        <v>10</v>
      </c>
      <c r="L176" s="882">
        <f>IF($E$30="Enter Duration (wks)","",IF($Y54="Enter Hrs/Wk","",IF($E$30&gt;='FORMULA REFS'!D$1,$Y54,"")))</f>
        <v>10</v>
      </c>
      <c r="M176" s="882">
        <f>IF($E$30="Enter Duration (wks)","",IF($Y54="Enter Hrs/Wk","",IF($E$30&gt;='FORMULA REFS'!E$1,$Y54,"")))</f>
        <v>10</v>
      </c>
      <c r="N176" s="882">
        <f>IF($E$30="Enter Duration (wks)","",IF($Y54="Enter Hrs/Wk","",IF($E$30&gt;='FORMULA REFS'!F$1,$Y54,"")))</f>
        <v>10</v>
      </c>
      <c r="O176" s="882">
        <f>IF($E$30="Enter Duration (wks)","",IF($Y54="Enter Hrs/Wk","",IF($E$30&gt;='FORMULA REFS'!G$1,$Y54,"")))</f>
        <v>10</v>
      </c>
      <c r="P176" s="882">
        <f>IF($E$30="Enter Duration (wks)","",IF($Y54="Enter Hrs/Wk","",IF($E$30&gt;='FORMULA REFS'!H$1,$Y54,"")))</f>
        <v>10</v>
      </c>
      <c r="Q176" s="882">
        <f>IF($E$30="Enter Duration (wks)","",IF($Y54="Enter Hrs/Wk","",IF($E$30&gt;='FORMULA REFS'!I$1,$Y54,"")))</f>
        <v>10</v>
      </c>
      <c r="R176" s="882">
        <f>IF($E$30="Enter Duration (wks)","",IF($Y54="Enter Hrs/Wk","",IF($E$30&gt;='FORMULA REFS'!J$1,$Y54,"")))</f>
        <v>10</v>
      </c>
      <c r="S176" s="882">
        <f>IF($E$30="Enter Duration (wks)","",IF($Y54="Enter Hrs/Wk","",IF($E$30&gt;='FORMULA REFS'!K$1,$Y54,"")))</f>
        <v>10</v>
      </c>
      <c r="T176" s="1323">
        <f>IF($E$30="Enter Duration (wks)","",IF($Y54="Enter Hrs/Wk","",IF($E$30&gt;='FORMULA REFS'!L$1,$Y54,"")))</f>
        <v>10</v>
      </c>
      <c r="U176" s="882">
        <f>IF($E$30="Enter Duration (wks)","",IF($Y54="Enter Hrs/Wk","",IF($E$30&gt;='FORMULA REFS'!M$1,$Y54,"")))</f>
        <v>10</v>
      </c>
      <c r="V176" s="882"/>
      <c r="W176" s="882"/>
      <c r="X176" s="1285"/>
      <c r="Y176" s="1285">
        <f>IF($E$30="Enter Duration (wks)","",IF($Y54="Enter Hrs/Wk","",IF($E$30&gt;='FORMULA REFS'!N$1,$Y54,"")))</f>
        <v>10</v>
      </c>
      <c r="Z176" s="1343">
        <f>IF($E$30="Enter Duration (wks)","",IF($Y54="Enter Hrs/Wk","",IF($E$30&gt;='FORMULA REFS'!O$1,$Y54,"")))</f>
        <v>10</v>
      </c>
      <c r="AA176" s="882">
        <f>IF($E$30="Enter Duration (wks)","",IF($Y54="Enter Hrs/Wk","",IF($E$30&gt;='FORMULA REFS'!P$1,$Y54,"")))</f>
        <v>10</v>
      </c>
      <c r="AB176" s="882">
        <f>IF($E$30="Enter Duration (wks)","",IF($Y54="Enter Hrs/Wk","",IF($E$30&gt;='FORMULA REFS'!Q$1,$Y54,"")))</f>
        <v>10</v>
      </c>
      <c r="AC176" s="882"/>
      <c r="AD176" s="882"/>
      <c r="AE176" s="882"/>
      <c r="AF176" s="882"/>
      <c r="AG176" s="1286">
        <f>IF($E$30="Enter Duration (wks)","",IF($Y54="Enter Hrs/Wk","",IF($E$30&gt;='FORMULA REFS'!R$1,$Y54,"")))</f>
        <v>10</v>
      </c>
      <c r="AH176" s="1286">
        <f>IF($E$30="Enter Duration (wks)","",IF($Y54="Enter Hrs/Wk","",IF($E$30&gt;='FORMULA REFS'!S$1,$Y54,"")))</f>
        <v>10</v>
      </c>
      <c r="AI176" s="1286">
        <f>IF($E$30="Enter Duration (wks)","",IF($Y54="Enter Hrs/Wk","",IF($E$30&gt;='FORMULA REFS'!T$1,$Y54,"")))</f>
        <v>10</v>
      </c>
      <c r="AJ176" s="1286">
        <f>IF($E$30="Enter Duration (wks)","",IF($Y54="Enter Hrs/Wk","",IF($E$30&gt;='FORMULA REFS'!U$1,$Y54,"")))</f>
        <v>10</v>
      </c>
      <c r="AK176" s="1286">
        <f>IF($E$30="Enter Duration (wks)","",IF($Y54="Enter Hrs/Wk","",IF($E$30&gt;='FORMULA REFS'!V$1,$Y54,"")))</f>
        <v>10</v>
      </c>
      <c r="AL176" s="1286">
        <f>IF($E$30="Enter Duration (wks)","",IF($Y54="Enter Hrs/Wk","",IF($E$30&gt;='FORMULA REFS'!W$1,$Y54,"")))</f>
        <v>10</v>
      </c>
      <c r="AM176" s="1286">
        <f>IF($E$30="Enter Duration (wks)","",IF($Y54="Enter Hrs/Wk","",IF($E$30&gt;='FORMULA REFS'!X$1,$Y54,"")))</f>
        <v>10</v>
      </c>
      <c r="AN176" s="1286">
        <f>IF($E$30="Enter Duration (wks)","",IF($Y54="Enter Hrs/Wk","",IF($E$30&gt;='FORMULA REFS'!Y$1,$Y54,"")))</f>
        <v>10</v>
      </c>
      <c r="AO176" s="1286">
        <f>IF($E$30="Enter Duration (wks)","",IF($Y54="Enter Hrs/Wk","",IF($E$30&gt;='FORMULA REFS'!Z$1,$Y54,"")))</f>
        <v>10</v>
      </c>
      <c r="AP176" s="1286">
        <f>IF($E$30="Enter Duration (wks)","",IF($Y54="Enter Hrs/Wk","",IF($E$30&gt;='FORMULA REFS'!AA$1,$Y54,"")))</f>
        <v>10</v>
      </c>
      <c r="AQ176" s="1286">
        <f>IF($E$30="Enter Duration (wks)","",IF($Y54="Enter Hrs/Wk","",IF($E$30&gt;='FORMULA REFS'!AB$1,$Y54,"")))</f>
        <v>10</v>
      </c>
      <c r="AR176" s="1286">
        <f>IF($E$30="Enter Duration (wks)","",IF($Y54="Enter Hrs/Wk","",IF($E$30&gt;='FORMULA REFS'!AC$1,$Y54,"")))</f>
        <v>10</v>
      </c>
      <c r="AS176" s="1286">
        <f>IF($E$30="Enter Duration (wks)","",IF($Y54="Enter Hrs/Wk","",IF($E$30&gt;='FORMULA REFS'!AD$1,$Y54,"")))</f>
        <v>10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2.9106628242074929E-2</v>
      </c>
      <c r="G272" s="1569" t="str">
        <f>IF(G169=0," ",(SUM($D$169:G169))/$M$289)</f>
        <v xml:space="preserve"> </v>
      </c>
      <c r="H272" s="1569"/>
      <c r="I272" s="1569">
        <f>IF(I169=0," ",(SUM($D$169:I169))/$M$289)</f>
        <v>5.8213256484149857E-2</v>
      </c>
      <c r="J272" s="1569" t="str">
        <f>IF(J169=0," ",(SUM($D$169:J169))/$M$289)</f>
        <v xml:space="preserve"> </v>
      </c>
      <c r="K272" s="1569">
        <f>IF(K169=0," ",(SUM($D$169:K169))/$M$289)</f>
        <v>8.7319884726224789E-2</v>
      </c>
      <c r="L272" s="1569">
        <f>IF(L169=0," ",(SUM($D$169:L169))/$M$289)</f>
        <v>0.11642651296829971</v>
      </c>
      <c r="M272" s="1569">
        <f>IF(M169=0," ",(SUM($D$169:M169))/$M$289)</f>
        <v>0.15129682997118155</v>
      </c>
      <c r="N272" s="1569">
        <f>IF(N169=0," ",(SUM($D$169:N169))/$M$289)</f>
        <v>0.18616714697406339</v>
      </c>
      <c r="O272" s="1569">
        <f>IF(O169=0," ",(SUM($D$169:O169))/$M$289)</f>
        <v>0.22103746397694524</v>
      </c>
      <c r="P272" s="1569">
        <f>IF(P169=0," ",(SUM($D$169:P169))/$M$289)</f>
        <v>0.25590778097982708</v>
      </c>
      <c r="Q272" s="1569">
        <f>IF(Q169=0," ",(SUM($D$169:Q169))/$M$289)</f>
        <v>0.29077809798270893</v>
      </c>
      <c r="R272" s="1569">
        <f>IF(R169=0," ",(SUM($D$169:R169))/$M$289)</f>
        <v>0.32564841498559077</v>
      </c>
      <c r="S272" s="1569">
        <f>IF(S169=0," ",(SUM($D$169:S169))/$M$289)</f>
        <v>0.36051873198847262</v>
      </c>
      <c r="T272" s="1569">
        <f>IF(T169=0," ",(SUM($D$169:T169))/$M$289)</f>
        <v>0.39538904899135446</v>
      </c>
      <c r="U272" s="1569">
        <f>IF(U169=0," ",(SUM($D$169:U169))/$M$289)</f>
        <v>0.43025936599423631</v>
      </c>
      <c r="V272" s="1569" t="str">
        <f>IF(V169=0," ",(SUM($D$169:V169))/$M$289)</f>
        <v xml:space="preserve"> </v>
      </c>
      <c r="W272" s="1569" t="str">
        <f>IF(W169=0," ",(SUM($D$169:W169))/$M$289)</f>
        <v xml:space="preserve"> </v>
      </c>
      <c r="X272" s="1569"/>
      <c r="Y272" s="1569">
        <f>IF(Y169=0," ",(SUM($D$169:Y169))/$M$289)</f>
        <v>0.45936599423631125</v>
      </c>
      <c r="Z272" s="1569">
        <f>IF(Z169=0," ",(SUM($D$169:Z169))/$M$289)</f>
        <v>0.48847262247838619</v>
      </c>
      <c r="AA272" s="711">
        <f>IF(AA169=0," ",(SUM($D$169:AA169))/$M$289)</f>
        <v>0.51757925072046107</v>
      </c>
      <c r="AB272" s="711">
        <f>IF(AB169=0," ",(SUM($D$169:AB169))/$M$289)</f>
        <v>0.54668587896253606</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0.58155619596541785</v>
      </c>
      <c r="AH272" s="711">
        <f>IF(AH169=0," ",(SUM($D$169:AH169))/$M$289)</f>
        <v>0.61642651296829976</v>
      </c>
      <c r="AI272" s="711">
        <f>IF(AI169=0," ",(SUM($D$169:AI169))/$M$289)</f>
        <v>0.65129682997118155</v>
      </c>
      <c r="AJ272" s="711">
        <f>IF(AJ169=0," ",(SUM($D$169:AJ169))/$M$289)</f>
        <v>0.68616714697406345</v>
      </c>
      <c r="AK272" s="711">
        <f>IF(AK169=0," ",(SUM($D$169:AK169))/$M$289)</f>
        <v>0.72103746397694524</v>
      </c>
      <c r="AL272" s="711">
        <f>IF(AL169=0," ",(SUM($D$169:AL169))/$M$289)</f>
        <v>0.75590778097982714</v>
      </c>
      <c r="AM272" s="711">
        <f>IF(AM169=0," ",(SUM($D$169:AM169))/$M$289)</f>
        <v>0.79077809798270893</v>
      </c>
      <c r="AN272" s="711">
        <f>IF(AN169=0," ",(SUM($D$169:AN169))/$M$289)</f>
        <v>0.82564841498559083</v>
      </c>
      <c r="AO272" s="711">
        <f>IF(AO169=0," ",(SUM($D$169:AO169))/$M$289)</f>
        <v>0.86051873198847262</v>
      </c>
      <c r="AP272" s="711">
        <f>IF(AP169=0," ",(SUM($D$169:AP169))/$M$289)</f>
        <v>0.89538904899135452</v>
      </c>
      <c r="AQ272" s="711">
        <f>IF(AQ169=0," ",(SUM($D$169:AQ169))/$M$289)</f>
        <v>0.93025936599423631</v>
      </c>
      <c r="AR272" s="711">
        <f>IF(AR169=0," ",(SUM($D$169:AR169))/$M$289)</f>
        <v>0.96512968299711821</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0.55101827676240211</v>
      </c>
      <c r="E288" s="520"/>
      <c r="F288" s="521"/>
      <c r="G288" s="1211"/>
      <c r="H288" s="1211"/>
      <c r="J288" s="1211"/>
    </row>
    <row r="289" spans="2:16" ht="25.95" customHeight="1" x14ac:dyDescent="0.25">
      <c r="B289" s="555"/>
      <c r="C289" s="907" t="s">
        <v>2197</v>
      </c>
      <c r="D289" s="908">
        <f>SUM(D291:D390)</f>
        <v>766000</v>
      </c>
      <c r="E289" s="908"/>
      <c r="F289" s="908">
        <f>SUM(F291:F390)</f>
        <v>343920</v>
      </c>
      <c r="G289" s="398"/>
      <c r="H289" s="398"/>
      <c r="K289" s="714"/>
      <c r="M289" s="1349">
        <f>SUM(M291:M346)</f>
        <v>6940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
      </c>
      <c r="D297" s="918">
        <f t="shared" si="89"/>
        <v>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f t="shared" si="87"/>
        <v>300</v>
      </c>
      <c r="N297" s="913">
        <f t="shared" si="88"/>
        <v>30</v>
      </c>
    </row>
    <row r="298" spans="2:16" ht="13.95" customHeight="1" x14ac:dyDescent="0.25">
      <c r="C298" s="1352" t="str">
        <f t="shared" si="86"/>
        <v/>
      </c>
      <c r="D298" s="918" t="str">
        <f t="shared" si="89"/>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7"/>
        <v/>
      </c>
      <c r="N298" s="913" t="str">
        <f t="shared" si="88"/>
        <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O52:S5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F32:I32"/>
    <mergeCell ref="K47:M47"/>
    <mergeCell ref="C37:N37"/>
    <mergeCell ref="C38:N38"/>
    <mergeCell ref="O47:S47"/>
    <mergeCell ref="O48:S48"/>
    <mergeCell ref="O49:S49"/>
    <mergeCell ref="O50:S50"/>
    <mergeCell ref="C17:F17"/>
    <mergeCell ref="K48:M48"/>
    <mergeCell ref="K49:M49"/>
    <mergeCell ref="K50:M50"/>
    <mergeCell ref="C35:O35"/>
    <mergeCell ref="K51:M51"/>
    <mergeCell ref="C42:N42"/>
    <mergeCell ref="C43:N43"/>
    <mergeCell ref="C44:N44"/>
    <mergeCell ref="T75:U75"/>
    <mergeCell ref="T76:U76"/>
    <mergeCell ref="T77:U77"/>
    <mergeCell ref="T78:U78"/>
    <mergeCell ref="K52:M52"/>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O51:S51"/>
    <mergeCell ref="T79:U79"/>
    <mergeCell ref="T80:U80"/>
    <mergeCell ref="T81:U81"/>
    <mergeCell ref="T82:U82"/>
    <mergeCell ref="T83:U83"/>
    <mergeCell ref="T84:U84"/>
    <mergeCell ref="T85:U85"/>
    <mergeCell ref="T86:U86"/>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5:AB147 B48:B54 F170:G170 J48 AA48 Z49:AA49 Z50:AB50 Z51:AB51 B101:C147 B100 F172:G269 AC171:BO171 O171:W171 T99:U147 K170:W170 I172:W269 Z54:AB54"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4"/>
  <sheetViews>
    <sheetView tabSelected="1" zoomScale="80" zoomScaleNormal="80" workbookViewId="0">
      <selection activeCell="H5" sqref="H5"/>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8.2" thickBot="1" x14ac:dyDescent="0.3">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customHeight="1" x14ac:dyDescent="0.25">
      <c r="A9" s="157"/>
      <c r="B9" s="158"/>
      <c r="C9" s="158"/>
      <c r="D9" s="158"/>
      <c r="E9" s="158"/>
      <c r="F9" s="158"/>
      <c r="G9" s="1799" t="s">
        <v>2173</v>
      </c>
      <c r="H9" s="1800"/>
      <c r="I9" s="1800"/>
      <c r="J9" s="1800"/>
      <c r="K9" s="1801"/>
      <c r="N9" s="139"/>
      <c r="O9" s="139"/>
      <c r="P9" s="160"/>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c r="BS9" s="140" t="s">
        <v>3230</v>
      </c>
    </row>
    <row r="10" spans="1:94" s="161" customFormat="1" ht="40.200000000000003" thickBot="1" x14ac:dyDescent="0.35">
      <c r="A10" s="157"/>
      <c r="B10" s="158"/>
      <c r="C10" s="158"/>
      <c r="D10" s="158"/>
      <c r="E10" s="158"/>
      <c r="F10" s="158"/>
      <c r="G10" s="1802"/>
      <c r="H10" s="1803"/>
      <c r="I10" s="1803"/>
      <c r="J10" s="1803"/>
      <c r="K10" s="1804"/>
      <c r="M10" s="143" t="s">
        <v>2174</v>
      </c>
      <c r="N10" s="162">
        <f>'2. Roles &amp; Pricing'!E166</f>
        <v>0</v>
      </c>
      <c r="O10" s="163">
        <f>N10+7</f>
        <v>7</v>
      </c>
      <c r="P10" s="163">
        <f t="shared" ref="P10:V10" si="0">O10+7</f>
        <v>14</v>
      </c>
      <c r="Q10" s="163">
        <f t="shared" si="0"/>
        <v>21</v>
      </c>
      <c r="R10" s="163">
        <f t="shared" si="0"/>
        <v>28</v>
      </c>
      <c r="S10" s="163">
        <f t="shared" si="0"/>
        <v>35</v>
      </c>
      <c r="T10" s="163">
        <f t="shared" si="0"/>
        <v>42</v>
      </c>
      <c r="U10" s="163">
        <f t="shared" si="0"/>
        <v>49</v>
      </c>
      <c r="V10" s="163">
        <f t="shared" si="0"/>
        <v>56</v>
      </c>
      <c r="W10" s="163">
        <f>V10+7</f>
        <v>63</v>
      </c>
      <c r="X10" s="163">
        <f t="shared" ref="X10" si="1">W10+7</f>
        <v>70</v>
      </c>
      <c r="Y10" s="163">
        <f t="shared" ref="Y10" si="2">X10+7</f>
        <v>77</v>
      </c>
      <c r="Z10" s="163">
        <f t="shared" ref="Z10" si="3">Y10+7</f>
        <v>84</v>
      </c>
      <c r="AA10" s="163">
        <f t="shared" ref="AA10" si="4">Z10+7</f>
        <v>91</v>
      </c>
      <c r="AB10" s="163">
        <f t="shared" ref="AB10" si="5">AA10+7</f>
        <v>98</v>
      </c>
      <c r="AC10" s="163">
        <f t="shared" ref="AC10" si="6">AB10+7</f>
        <v>105</v>
      </c>
      <c r="AD10" s="163">
        <f t="shared" ref="AD10" si="7">AC10+7</f>
        <v>112</v>
      </c>
      <c r="AE10" s="163">
        <f t="shared" ref="AE10" si="8">AD10+7</f>
        <v>119</v>
      </c>
      <c r="AF10" s="163">
        <f t="shared" ref="AF10" si="9">AE10+7</f>
        <v>126</v>
      </c>
      <c r="AG10" s="163">
        <f t="shared" ref="AG10" si="10">AF10+7</f>
        <v>133</v>
      </c>
      <c r="AH10" s="163">
        <f t="shared" ref="AH10" si="11">AG10+7</f>
        <v>140</v>
      </c>
      <c r="AI10" s="163">
        <f t="shared" ref="AI10" si="12">AH10+7</f>
        <v>147</v>
      </c>
      <c r="AJ10" s="163">
        <f t="shared" ref="AJ10" si="13">AI10+7</f>
        <v>154</v>
      </c>
      <c r="AK10" s="163">
        <f t="shared" ref="AK10" si="14">AJ10+7</f>
        <v>161</v>
      </c>
      <c r="AL10" s="163">
        <f t="shared" ref="AL10" si="15">AK10+7</f>
        <v>168</v>
      </c>
      <c r="AM10" s="163">
        <f t="shared" ref="AM10" si="16">AL10+7</f>
        <v>175</v>
      </c>
      <c r="AN10" s="163">
        <f t="shared" ref="AN10" si="17">AM10+7</f>
        <v>182</v>
      </c>
      <c r="AO10" s="163">
        <f t="shared" ref="AO10" si="18">AN10+7</f>
        <v>189</v>
      </c>
      <c r="AP10" s="163">
        <f t="shared" ref="AP10" si="19">AO10+7</f>
        <v>196</v>
      </c>
      <c r="AQ10" s="163">
        <f t="shared" ref="AQ10" si="20">AP10+7</f>
        <v>203</v>
      </c>
      <c r="AR10" s="163">
        <f t="shared" ref="AR10" si="21">AQ10+7</f>
        <v>210</v>
      </c>
      <c r="AS10" s="163">
        <f t="shared" ref="AS10" si="22">AR10+7</f>
        <v>217</v>
      </c>
      <c r="AT10" s="163">
        <f t="shared" ref="AT10" si="23">AS10+7</f>
        <v>224</v>
      </c>
      <c r="AU10" s="163">
        <f t="shared" ref="AU10" si="24">AT10+7</f>
        <v>231</v>
      </c>
      <c r="AV10" s="163">
        <f t="shared" ref="AV10" si="25">AU10+7</f>
        <v>238</v>
      </c>
      <c r="AW10" s="163">
        <f t="shared" ref="AW10" si="26">AV10+7</f>
        <v>245</v>
      </c>
      <c r="AX10" s="163">
        <f t="shared" ref="AX10" si="27">AW10+7</f>
        <v>252</v>
      </c>
      <c r="AY10" s="163">
        <f t="shared" ref="AY10" si="28">AX10+7</f>
        <v>259</v>
      </c>
      <c r="AZ10" s="163">
        <f t="shared" ref="AZ10" si="29">AY10+7</f>
        <v>266</v>
      </c>
      <c r="BA10" s="163">
        <f t="shared" ref="BA10" si="30">AZ10+7</f>
        <v>273</v>
      </c>
      <c r="BB10" s="163">
        <f t="shared" ref="BB10" si="31">BA10+7</f>
        <v>280</v>
      </c>
      <c r="BC10" s="163">
        <f t="shared" ref="BC10" si="32">BB10+7</f>
        <v>287</v>
      </c>
      <c r="BD10" s="163">
        <f t="shared" ref="BD10" si="33">BC10+7</f>
        <v>294</v>
      </c>
      <c r="BE10" s="163">
        <f t="shared" ref="BE10" si="34">BD10+7</f>
        <v>301</v>
      </c>
      <c r="BF10" s="163">
        <f t="shared" ref="BF10" si="35">BE10+7</f>
        <v>308</v>
      </c>
      <c r="BG10" s="163">
        <f t="shared" ref="BG10" si="36">BF10+7</f>
        <v>315</v>
      </c>
      <c r="BH10" s="163">
        <f t="shared" ref="BH10" si="37">BG10+7</f>
        <v>322</v>
      </c>
      <c r="BI10" s="163">
        <f t="shared" ref="BI10" si="38">BH10+7</f>
        <v>329</v>
      </c>
      <c r="BJ10" s="163">
        <f t="shared" ref="BJ10" si="39">BI10+7</f>
        <v>336</v>
      </c>
      <c r="BK10" s="163">
        <f t="shared" ref="BK10" si="40">BJ10+7</f>
        <v>343</v>
      </c>
      <c r="BL10" s="163">
        <f t="shared" ref="BL10" si="41">BK10+7</f>
        <v>350</v>
      </c>
      <c r="BM10" s="163">
        <f t="shared" ref="BM10" si="42">BL10+7</f>
        <v>357</v>
      </c>
      <c r="BR10" s="164"/>
    </row>
    <row r="11" spans="1:94" s="140" customFormat="1" ht="28.2" thickBot="1" x14ac:dyDescent="0.3">
      <c r="A11" s="157"/>
      <c r="B11" s="158"/>
      <c r="C11" s="158"/>
      <c r="D11" s="158"/>
      <c r="E11" s="158"/>
      <c r="F11" s="158"/>
      <c r="G11" s="1805"/>
      <c r="H11" s="1806"/>
      <c r="I11" s="1806"/>
      <c r="J11" s="1806"/>
      <c r="K11" s="1807"/>
      <c r="M11" s="143" t="s">
        <v>1965</v>
      </c>
      <c r="N11" s="165">
        <f>N10+6-WEEKDAY(N10)</f>
        <v>-1</v>
      </c>
      <c r="O11" s="165">
        <f t="shared" ref="O11:BM11" si="43">O10+6-WEEKDAY(O10)</f>
        <v>6</v>
      </c>
      <c r="P11" s="165">
        <f t="shared" si="43"/>
        <v>13</v>
      </c>
      <c r="Q11" s="165">
        <f t="shared" si="43"/>
        <v>20</v>
      </c>
      <c r="R11" s="165">
        <f t="shared" si="43"/>
        <v>27</v>
      </c>
      <c r="S11" s="165">
        <f t="shared" si="43"/>
        <v>34</v>
      </c>
      <c r="T11" s="165">
        <f t="shared" si="43"/>
        <v>41</v>
      </c>
      <c r="U11" s="165">
        <f t="shared" si="43"/>
        <v>48</v>
      </c>
      <c r="V11" s="165">
        <f t="shared" si="43"/>
        <v>55</v>
      </c>
      <c r="W11" s="165">
        <f t="shared" si="43"/>
        <v>62</v>
      </c>
      <c r="X11" s="165">
        <f t="shared" si="43"/>
        <v>69</v>
      </c>
      <c r="Y11" s="165">
        <f t="shared" si="43"/>
        <v>76</v>
      </c>
      <c r="Z11" s="165">
        <f t="shared" si="43"/>
        <v>83</v>
      </c>
      <c r="AA11" s="165">
        <f t="shared" si="43"/>
        <v>90</v>
      </c>
      <c r="AB11" s="165">
        <f t="shared" si="43"/>
        <v>97</v>
      </c>
      <c r="AC11" s="165">
        <f t="shared" si="43"/>
        <v>104</v>
      </c>
      <c r="AD11" s="165">
        <f t="shared" si="43"/>
        <v>111</v>
      </c>
      <c r="AE11" s="165">
        <f t="shared" si="43"/>
        <v>118</v>
      </c>
      <c r="AF11" s="165">
        <f t="shared" si="43"/>
        <v>125</v>
      </c>
      <c r="AG11" s="165">
        <f t="shared" si="43"/>
        <v>132</v>
      </c>
      <c r="AH11" s="165">
        <f t="shared" ref="AH11:AR11" si="44">AH10+6-WEEKDAY(AH10)</f>
        <v>139</v>
      </c>
      <c r="AI11" s="165">
        <f t="shared" si="44"/>
        <v>146</v>
      </c>
      <c r="AJ11" s="165">
        <f t="shared" si="44"/>
        <v>153</v>
      </c>
      <c r="AK11" s="165">
        <f t="shared" si="44"/>
        <v>160</v>
      </c>
      <c r="AL11" s="165">
        <f t="shared" si="44"/>
        <v>167</v>
      </c>
      <c r="AM11" s="165">
        <f t="shared" si="44"/>
        <v>174</v>
      </c>
      <c r="AN11" s="165">
        <f t="shared" si="44"/>
        <v>181</v>
      </c>
      <c r="AO11" s="165">
        <f t="shared" si="44"/>
        <v>188</v>
      </c>
      <c r="AP11" s="165">
        <f t="shared" si="44"/>
        <v>195</v>
      </c>
      <c r="AQ11" s="165">
        <f t="shared" si="44"/>
        <v>202</v>
      </c>
      <c r="AR11" s="165">
        <f t="shared" si="44"/>
        <v>209</v>
      </c>
      <c r="AS11" s="165">
        <f t="shared" si="43"/>
        <v>216</v>
      </c>
      <c r="AT11" s="165">
        <f t="shared" ref="AT11:BC11" si="45">AT10+6-WEEKDAY(AT10)</f>
        <v>223</v>
      </c>
      <c r="AU11" s="165">
        <f t="shared" si="45"/>
        <v>230</v>
      </c>
      <c r="AV11" s="165">
        <f t="shared" si="45"/>
        <v>237</v>
      </c>
      <c r="AW11" s="165">
        <f t="shared" si="45"/>
        <v>244</v>
      </c>
      <c r="AX11" s="165">
        <f t="shared" si="45"/>
        <v>251</v>
      </c>
      <c r="AY11" s="165">
        <f t="shared" si="45"/>
        <v>258</v>
      </c>
      <c r="AZ11" s="165">
        <f t="shared" si="45"/>
        <v>265</v>
      </c>
      <c r="BA11" s="165">
        <f t="shared" si="45"/>
        <v>272</v>
      </c>
      <c r="BB11" s="165">
        <f t="shared" si="45"/>
        <v>279</v>
      </c>
      <c r="BC11" s="165">
        <f t="shared" si="45"/>
        <v>286</v>
      </c>
      <c r="BD11" s="165">
        <f t="shared" si="43"/>
        <v>293</v>
      </c>
      <c r="BE11" s="165">
        <f t="shared" si="43"/>
        <v>300</v>
      </c>
      <c r="BF11" s="165">
        <f t="shared" si="43"/>
        <v>307</v>
      </c>
      <c r="BG11" s="165">
        <f t="shared" si="43"/>
        <v>314</v>
      </c>
      <c r="BH11" s="165">
        <f t="shared" si="43"/>
        <v>321</v>
      </c>
      <c r="BI11" s="165">
        <f t="shared" si="43"/>
        <v>328</v>
      </c>
      <c r="BJ11" s="165">
        <f t="shared" si="43"/>
        <v>335</v>
      </c>
      <c r="BK11" s="165">
        <f t="shared" si="43"/>
        <v>342</v>
      </c>
      <c r="BL11" s="165">
        <f t="shared" si="43"/>
        <v>349</v>
      </c>
      <c r="BM11" s="165">
        <f t="shared" si="43"/>
        <v>356</v>
      </c>
      <c r="BR11" s="1808" t="s">
        <v>1966</v>
      </c>
    </row>
    <row r="12" spans="1:94" s="161" customFormat="1" ht="28.2" thickBot="1" x14ac:dyDescent="0.35">
      <c r="A12" s="157"/>
      <c r="B12" s="158"/>
      <c r="C12" s="158"/>
      <c r="D12" s="158"/>
      <c r="E12" s="158"/>
      <c r="F12" s="158"/>
      <c r="G12" s="1810" t="s">
        <v>1967</v>
      </c>
      <c r="H12" s="1811"/>
      <c r="I12" s="1811"/>
      <c r="J12" s="1811"/>
      <c r="K12" s="1812"/>
      <c r="L12" s="1816" t="s">
        <v>1</v>
      </c>
      <c r="M12" s="1817"/>
      <c r="N12" s="166" t="s">
        <v>1968</v>
      </c>
      <c r="O12" s="1820" t="s">
        <v>1969</v>
      </c>
      <c r="P12" s="1820"/>
      <c r="Q12" s="1784"/>
      <c r="R12" s="1783" t="s">
        <v>1970</v>
      </c>
      <c r="S12" s="1784"/>
      <c r="T12" s="1783" t="s">
        <v>1971</v>
      </c>
      <c r="U12" s="1784"/>
      <c r="V12" s="1783" t="s">
        <v>1972</v>
      </c>
      <c r="W12" s="1820"/>
      <c r="X12" s="1820"/>
      <c r="Y12" s="1820"/>
      <c r="Z12" s="1820"/>
      <c r="AA12" s="1820"/>
      <c r="AB12" s="1820"/>
      <c r="AC12" s="1820"/>
      <c r="AD12" s="1820"/>
      <c r="AE12" s="1820"/>
      <c r="AF12" s="1820"/>
      <c r="AG12" s="1820"/>
      <c r="AH12" s="1820"/>
      <c r="AI12" s="1820"/>
      <c r="AJ12" s="1820"/>
      <c r="AK12" s="1820"/>
      <c r="AL12" s="1820"/>
      <c r="AM12" s="1820"/>
      <c r="AN12" s="1820"/>
      <c r="AO12" s="1820"/>
      <c r="AP12" s="1820"/>
      <c r="AQ12" s="1820"/>
      <c r="AR12" s="1820"/>
      <c r="AS12" s="1784"/>
      <c r="AT12" s="1783" t="s">
        <v>1973</v>
      </c>
      <c r="AU12" s="1784"/>
      <c r="AV12" s="1783" t="s">
        <v>1974</v>
      </c>
      <c r="AW12" s="1784"/>
      <c r="AX12" s="1783" t="s">
        <v>1975</v>
      </c>
      <c r="AY12" s="1784"/>
      <c r="AZ12" s="1783" t="s">
        <v>1976</v>
      </c>
      <c r="BA12" s="1784"/>
      <c r="BB12" s="1783" t="s">
        <v>1977</v>
      </c>
      <c r="BC12" s="1784"/>
      <c r="BD12" s="1783" t="s">
        <v>1973</v>
      </c>
      <c r="BE12" s="1784"/>
      <c r="BF12" s="1783" t="s">
        <v>1974</v>
      </c>
      <c r="BG12" s="1784"/>
      <c r="BH12" s="1783" t="s">
        <v>1975</v>
      </c>
      <c r="BI12" s="1784"/>
      <c r="BJ12" s="1783" t="s">
        <v>1976</v>
      </c>
      <c r="BK12" s="1784"/>
      <c r="BL12" s="1783" t="s">
        <v>1977</v>
      </c>
      <c r="BM12" s="1784"/>
      <c r="BN12" s="161" t="s">
        <v>2201</v>
      </c>
      <c r="BO12" s="161" t="s">
        <v>2200</v>
      </c>
      <c r="BR12" s="1809"/>
      <c r="BS12" s="1785" t="s">
        <v>2175</v>
      </c>
      <c r="BT12" s="1786"/>
      <c r="BU12" s="167"/>
    </row>
    <row r="13" spans="1:94" s="161" customFormat="1" ht="28.2" thickBot="1" x14ac:dyDescent="0.35">
      <c r="A13" s="157"/>
      <c r="B13" s="158"/>
      <c r="C13" s="158"/>
      <c r="D13" s="158"/>
      <c r="E13" s="158"/>
      <c r="F13" s="158"/>
      <c r="G13" s="1813"/>
      <c r="H13" s="1814"/>
      <c r="I13" s="1814"/>
      <c r="J13" s="1814"/>
      <c r="K13" s="1815"/>
      <c r="L13" s="1818"/>
      <c r="M13" s="1819"/>
      <c r="N13" s="168" t="s">
        <v>1978</v>
      </c>
      <c r="O13" s="1789" t="s">
        <v>1979</v>
      </c>
      <c r="P13" s="1789"/>
      <c r="Q13" s="1790"/>
      <c r="R13" s="1791" t="s">
        <v>1980</v>
      </c>
      <c r="S13" s="1792"/>
      <c r="T13" s="1791" t="s">
        <v>1980</v>
      </c>
      <c r="U13" s="1792"/>
      <c r="V13" s="1791" t="s">
        <v>1980</v>
      </c>
      <c r="W13" s="1793"/>
      <c r="X13" s="1793"/>
      <c r="Y13" s="1793"/>
      <c r="Z13" s="1793"/>
      <c r="AA13" s="1793"/>
      <c r="AB13" s="1793"/>
      <c r="AC13" s="1793"/>
      <c r="AD13" s="1793"/>
      <c r="AE13" s="1793"/>
      <c r="AF13" s="1793"/>
      <c r="AG13" s="1793"/>
      <c r="AH13" s="1793"/>
      <c r="AI13" s="1793"/>
      <c r="AJ13" s="1793"/>
      <c r="AK13" s="1793"/>
      <c r="AL13" s="1793"/>
      <c r="AM13" s="1793"/>
      <c r="AN13" s="1793"/>
      <c r="AO13" s="1793"/>
      <c r="AP13" s="1793"/>
      <c r="AQ13" s="1793"/>
      <c r="AR13" s="1793"/>
      <c r="AS13" s="1792"/>
      <c r="AT13" s="1791" t="s">
        <v>1980</v>
      </c>
      <c r="AU13" s="1792"/>
      <c r="AV13" s="1791" t="s">
        <v>1980</v>
      </c>
      <c r="AW13" s="1792"/>
      <c r="AX13" s="1791" t="s">
        <v>1980</v>
      </c>
      <c r="AY13" s="1792"/>
      <c r="AZ13" s="1794" t="s">
        <v>1981</v>
      </c>
      <c r="BA13" s="1795"/>
      <c r="BB13" s="1794" t="s">
        <v>1982</v>
      </c>
      <c r="BC13" s="1795"/>
      <c r="BD13" s="1791" t="s">
        <v>1980</v>
      </c>
      <c r="BE13" s="1792"/>
      <c r="BF13" s="1791" t="s">
        <v>1980</v>
      </c>
      <c r="BG13" s="1792"/>
      <c r="BH13" s="1791" t="s">
        <v>1980</v>
      </c>
      <c r="BI13" s="1792"/>
      <c r="BJ13" s="1794" t="s">
        <v>1981</v>
      </c>
      <c r="BK13" s="1795"/>
      <c r="BL13" s="1794" t="s">
        <v>1982</v>
      </c>
      <c r="BM13" s="1795"/>
      <c r="BN13" s="1796" t="s">
        <v>1983</v>
      </c>
      <c r="BO13" s="1797"/>
      <c r="BP13" s="1797"/>
      <c r="BQ13" s="1797"/>
      <c r="BR13" s="1798"/>
      <c r="BS13" s="1787"/>
      <c r="BT13" s="1788"/>
      <c r="BU13" s="167"/>
    </row>
    <row r="14" spans="1:94" s="191" customFormat="1" ht="40.200000000000003" thickBot="1" x14ac:dyDescent="0.35">
      <c r="A14" s="169" t="s">
        <v>1984</v>
      </c>
      <c r="B14" s="170" t="s">
        <v>1985</v>
      </c>
      <c r="C14" s="170" t="s">
        <v>1986</v>
      </c>
      <c r="D14" s="170" t="s">
        <v>1987</v>
      </c>
      <c r="E14" s="170" t="s">
        <v>1988</v>
      </c>
      <c r="F14" s="170" t="s">
        <v>1989</v>
      </c>
      <c r="G14" s="171" t="s">
        <v>245</v>
      </c>
      <c r="H14" s="172" t="s">
        <v>1990</v>
      </c>
      <c r="I14" s="173" t="s">
        <v>1162</v>
      </c>
      <c r="J14" s="173" t="s">
        <v>1991</v>
      </c>
      <c r="K14" s="174" t="s">
        <v>1963</v>
      </c>
      <c r="L14" s="175" t="s">
        <v>1992</v>
      </c>
      <c r="M14" s="176" t="s">
        <v>1993</v>
      </c>
      <c r="N14" s="177" t="s">
        <v>1994</v>
      </c>
      <c r="O14" s="178" t="s">
        <v>1995</v>
      </c>
      <c r="P14" s="179" t="s">
        <v>1996</v>
      </c>
      <c r="Q14" s="180" t="s">
        <v>1997</v>
      </c>
      <c r="R14" s="181" t="s">
        <v>1998</v>
      </c>
      <c r="S14" s="180" t="s">
        <v>1999</v>
      </c>
      <c r="T14" s="181" t="s">
        <v>2000</v>
      </c>
      <c r="U14" s="180" t="s">
        <v>2001</v>
      </c>
      <c r="V14" s="181" t="s">
        <v>2002</v>
      </c>
      <c r="W14" s="180" t="s">
        <v>2003</v>
      </c>
      <c r="X14" s="181" t="s">
        <v>2004</v>
      </c>
      <c r="Y14" s="180" t="s">
        <v>2005</v>
      </c>
      <c r="Z14" s="181" t="s">
        <v>2006</v>
      </c>
      <c r="AA14" s="180" t="s">
        <v>2007</v>
      </c>
      <c r="AB14" s="181" t="s">
        <v>2008</v>
      </c>
      <c r="AC14" s="180" t="s">
        <v>2009</v>
      </c>
      <c r="AD14" s="181" t="s">
        <v>2010</v>
      </c>
      <c r="AE14" s="180" t="s">
        <v>2011</v>
      </c>
      <c r="AF14" s="181" t="s">
        <v>2012</v>
      </c>
      <c r="AG14" s="180" t="s">
        <v>2013</v>
      </c>
      <c r="AH14" s="181" t="s">
        <v>2203</v>
      </c>
      <c r="AI14" s="180" t="s">
        <v>2204</v>
      </c>
      <c r="AJ14" s="181" t="s">
        <v>2205</v>
      </c>
      <c r="AK14" s="180" t="s">
        <v>2206</v>
      </c>
      <c r="AL14" s="181" t="s">
        <v>2207</v>
      </c>
      <c r="AM14" s="180" t="s">
        <v>2208</v>
      </c>
      <c r="AN14" s="181" t="s">
        <v>2209</v>
      </c>
      <c r="AO14" s="180" t="s">
        <v>2210</v>
      </c>
      <c r="AP14" s="181" t="s">
        <v>2211</v>
      </c>
      <c r="AQ14" s="180" t="s">
        <v>2212</v>
      </c>
      <c r="AR14" s="181" t="s">
        <v>2213</v>
      </c>
      <c r="AS14" s="180" t="s">
        <v>2214</v>
      </c>
      <c r="AT14" s="181" t="s">
        <v>2215</v>
      </c>
      <c r="AU14" s="180" t="s">
        <v>2216</v>
      </c>
      <c r="AV14" s="181" t="s">
        <v>2217</v>
      </c>
      <c r="AW14" s="180" t="s">
        <v>2218</v>
      </c>
      <c r="AX14" s="181" t="s">
        <v>2219</v>
      </c>
      <c r="AY14" s="180" t="s">
        <v>2220</v>
      </c>
      <c r="AZ14" s="181" t="s">
        <v>2221</v>
      </c>
      <c r="BA14" s="180" t="s">
        <v>2222</v>
      </c>
      <c r="BB14" s="181" t="s">
        <v>2223</v>
      </c>
      <c r="BC14" s="180" t="s">
        <v>2224</v>
      </c>
      <c r="BD14" s="181" t="s">
        <v>2225</v>
      </c>
      <c r="BE14" s="180" t="s">
        <v>2226</v>
      </c>
      <c r="BF14" s="181" t="s">
        <v>2227</v>
      </c>
      <c r="BG14" s="180" t="s">
        <v>2228</v>
      </c>
      <c r="BH14" s="181" t="s">
        <v>2229</v>
      </c>
      <c r="BI14" s="180" t="s">
        <v>2230</v>
      </c>
      <c r="BJ14" s="181" t="s">
        <v>2231</v>
      </c>
      <c r="BK14" s="180" t="s">
        <v>2232</v>
      </c>
      <c r="BL14" s="181" t="s">
        <v>2233</v>
      </c>
      <c r="BM14" s="180" t="s">
        <v>2234</v>
      </c>
      <c r="BN14" s="182" t="s">
        <v>2014</v>
      </c>
      <c r="BO14" s="183" t="s">
        <v>2015</v>
      </c>
      <c r="BP14" s="184" t="s">
        <v>2016</v>
      </c>
      <c r="BQ14" s="184" t="s">
        <v>1989</v>
      </c>
      <c r="BR14" s="185" t="s">
        <v>174</v>
      </c>
      <c r="BS14" s="186" t="s">
        <v>2176</v>
      </c>
      <c r="BT14" s="187" t="s">
        <v>2017</v>
      </c>
      <c r="BU14" s="188" t="s">
        <v>2018</v>
      </c>
      <c r="BV14" s="189" t="s">
        <v>2177</v>
      </c>
      <c r="BW14" s="190" t="s">
        <v>2019</v>
      </c>
    </row>
    <row r="15" spans="1:94" s="204" customFormat="1" ht="21" thickBot="1" x14ac:dyDescent="0.35">
      <c r="A15" s="192">
        <v>1</v>
      </c>
      <c r="B15" s="193">
        <v>3</v>
      </c>
      <c r="C15" s="193" t="str">
        <f t="shared" ref="C15:C32" si="46">G15&amp;"__"&amp;H15</f>
        <v>Acquia__Acquia</v>
      </c>
      <c r="D15" s="193" t="str">
        <f t="shared" ref="D15:D32" si="47">G15&amp;"__"&amp;H15&amp;"__"&amp;I15</f>
        <v>Acquia__Acquia__Acquia CDP</v>
      </c>
      <c r="E15" s="193">
        <v>21</v>
      </c>
      <c r="F15" s="193">
        <v>8</v>
      </c>
      <c r="G15" s="194" t="str">
        <f>'2. Roles &amp; Pricing'!D48</f>
        <v>Acquia</v>
      </c>
      <c r="H15" s="194" t="str">
        <f>'2. Roles &amp; Pricing'!E48</f>
        <v>Acquia</v>
      </c>
      <c r="I15" s="194" t="str">
        <f>'2. Roles &amp; Pricing'!F48</f>
        <v>Acquia CDP</v>
      </c>
      <c r="J15" s="196" t="str">
        <f>'2. Roles &amp; Pricing'!K48</f>
        <v>Data Analyst</v>
      </c>
      <c r="K15" s="197" t="str">
        <f>'2. Roles &amp; Pricing'!W48</f>
        <v>Onshore</v>
      </c>
      <c r="L15" s="195"/>
      <c r="M15" s="196"/>
      <c r="N15" s="707">
        <f>IFERROR('2. Roles &amp; Pricing'!F170/40,"")</f>
        <v>1</v>
      </c>
      <c r="O15" s="707">
        <f>IFERROR('2. Roles &amp; Pricing'!I170/40,"")</f>
        <v>1</v>
      </c>
      <c r="P15" s="707">
        <f>IFERROR('2. Roles &amp; Pricing'!K170/40,"")</f>
        <v>1</v>
      </c>
      <c r="Q15" s="707">
        <f>IFERROR('2. Roles &amp; Pricing'!L170/40,"")</f>
        <v>1</v>
      </c>
      <c r="R15" s="707">
        <f>IFERROR('2. Roles &amp; Pricing'!M170/40,"")</f>
        <v>1</v>
      </c>
      <c r="S15" s="1620">
        <f>IFERROR('2. Roles &amp; Pricing'!N170/40,"")</f>
        <v>1</v>
      </c>
      <c r="T15" s="707">
        <f>IFERROR('2. Roles &amp; Pricing'!O170/40,"")</f>
        <v>1</v>
      </c>
      <c r="U15" s="709">
        <f>IFERROR('2. Roles &amp; Pricing'!P170/40,"")</f>
        <v>1</v>
      </c>
      <c r="V15" s="709">
        <f>IFERROR('2. Roles &amp; Pricing'!Q170/40,"")</f>
        <v>1</v>
      </c>
      <c r="W15" s="709">
        <f>IFERROR('2. Roles &amp; Pricing'!R170/40,"")</f>
        <v>1</v>
      </c>
      <c r="X15" s="708">
        <f>IFERROR('2. Roles &amp; Pricing'!S170/40,"")</f>
        <v>1</v>
      </c>
      <c r="Y15" s="708">
        <f>IFERROR('2. Roles &amp; Pricing'!T170/40,"")</f>
        <v>1</v>
      </c>
      <c r="Z15" s="708">
        <f>IFERROR('2. Roles &amp; Pricing'!U170/40,"")</f>
        <v>1</v>
      </c>
      <c r="AA15" s="708">
        <f>IFERROR('2. Roles &amp; Pricing'!Y170/40,"")</f>
        <v>1</v>
      </c>
      <c r="AB15" s="708">
        <f>IFERROR('2. Roles &amp; Pricing'!Z170/40,"")</f>
        <v>1</v>
      </c>
      <c r="AC15" s="708">
        <f>IFERROR('2. Roles &amp; Pricing'!AA170/40,"")</f>
        <v>1</v>
      </c>
      <c r="AD15" s="708">
        <f>IFERROR('2. Roles &amp; Pricing'!AB170/40,"")</f>
        <v>1</v>
      </c>
      <c r="AE15" s="708">
        <f>IFERROR('2. Roles &amp; Pricing'!AG170/40,"")</f>
        <v>1</v>
      </c>
      <c r="AF15" s="708">
        <f>IFERROR('2. Roles &amp; Pricing'!AH170/40,"")</f>
        <v>1</v>
      </c>
      <c r="AG15" s="708">
        <f>IFERROR('2. Roles &amp; Pricing'!AI170/40,"")</f>
        <v>1</v>
      </c>
      <c r="AH15" s="708">
        <f>IFERROR('2. Roles &amp; Pricing'!AJ170/40,"")</f>
        <v>1</v>
      </c>
      <c r="AI15" s="708">
        <f>IFERROR('2. Roles &amp; Pricing'!AK170/40,"")</f>
        <v>1</v>
      </c>
      <c r="AJ15" s="708">
        <f>IFERROR('2. Roles &amp; Pricing'!AL170/40,"")</f>
        <v>1</v>
      </c>
      <c r="AK15" s="708">
        <f>IFERROR('2. Roles &amp; Pricing'!AM170/40,"")</f>
        <v>1</v>
      </c>
      <c r="AL15" s="708">
        <f>IFERROR('2. Roles &amp; Pricing'!AN170/40,"")</f>
        <v>1</v>
      </c>
      <c r="AM15" s="708">
        <f>IFERROR('2. Roles &amp; Pricing'!AO170/40,"")</f>
        <v>1</v>
      </c>
      <c r="AN15" s="708">
        <f>IFERROR('2. Roles &amp; Pricing'!AP170/40,"")</f>
        <v>1</v>
      </c>
      <c r="AO15" s="708">
        <f>IFERROR('2. Roles &amp; Pricing'!AQ170/40,"")</f>
        <v>1</v>
      </c>
      <c r="AP15" s="708">
        <f>IFERROR('2. Roles &amp; Pricing'!AR170/40,"")</f>
        <v>1</v>
      </c>
      <c r="AQ15" s="708">
        <f>IFERROR('2. Roles &amp; Pricing'!AS170/40,"")</f>
        <v>1</v>
      </c>
      <c r="AR15" s="708" t="str">
        <f>IFERROR('2. Roles &amp; Pricing'!AT170/40,"")</f>
        <v/>
      </c>
      <c r="AS15" s="708" t="str">
        <f>IFERROR('2. Roles &amp; Pricing'!AU170/40,"")</f>
        <v/>
      </c>
      <c r="AT15" s="708" t="str">
        <f>IFERROR('2. Roles &amp; Pricing'!AV170/40,"")</f>
        <v/>
      </c>
      <c r="AU15" s="708" t="str">
        <f>IFERROR('2. Roles &amp; Pricing'!AW170/40,"")</f>
        <v/>
      </c>
      <c r="AV15" s="708" t="str">
        <f>IFERROR('2. Roles &amp; Pricing'!AX170/40,"")</f>
        <v/>
      </c>
      <c r="AW15" s="708" t="str">
        <f>IFERROR('2. Roles &amp; Pricing'!AY170/40,"")</f>
        <v/>
      </c>
      <c r="AX15" s="708" t="str">
        <f>IFERROR('2. Roles &amp; Pricing'!AZ170/40,"")</f>
        <v/>
      </c>
      <c r="AY15" s="708" t="str">
        <f>IFERROR('2. Roles &amp; Pricing'!BA170/40,"")</f>
        <v/>
      </c>
      <c r="AZ15" s="708" t="str">
        <f>IFERROR('2. Roles &amp; Pricing'!BB170/40,"")</f>
        <v/>
      </c>
      <c r="BA15" s="708" t="str">
        <f>IFERROR('2. Roles &amp; Pricing'!BC170/40,"")</f>
        <v/>
      </c>
      <c r="BB15" s="708" t="str">
        <f>IFERROR('2. Roles &amp; Pricing'!BD170/40,"")</f>
        <v/>
      </c>
      <c r="BC15" s="708" t="str">
        <f>IFERROR('2. Roles &amp; Pricing'!BE170/40,"")</f>
        <v/>
      </c>
      <c r="BD15" s="708" t="str">
        <f>IFERROR('2. Roles &amp; Pricing'!BF170/40,"")</f>
        <v/>
      </c>
      <c r="BE15" s="708" t="str">
        <f>IFERROR('2. Roles &amp; Pricing'!BG170/40,"")</f>
        <v/>
      </c>
      <c r="BF15" s="708" t="str">
        <f>IFERROR('2. Roles &amp; Pricing'!BH170/40,"")</f>
        <v/>
      </c>
      <c r="BG15" s="708" t="str">
        <f>IFERROR('2. Roles &amp; Pricing'!BI170/40,"")</f>
        <v/>
      </c>
      <c r="BH15" s="708" t="str">
        <f>IFERROR('2. Roles &amp; Pricing'!BJ170/40,"")</f>
        <v/>
      </c>
      <c r="BI15" s="708" t="str">
        <f>IFERROR('2. Roles &amp; Pricing'!BK170/40,"")</f>
        <v/>
      </c>
      <c r="BJ15" s="708" t="str">
        <f>IFERROR('2. Roles &amp; Pricing'!BL170/40,"")</f>
        <v/>
      </c>
      <c r="BK15" s="708" t="str">
        <f>IFERROR('2. Roles &amp; Pricing'!BM170/40,"")</f>
        <v/>
      </c>
      <c r="BL15" s="708" t="str">
        <f>IFERROR('2. Roles &amp; Pricing'!BN170/40,"")</f>
        <v/>
      </c>
      <c r="BM15" s="708" t="str">
        <f>IFERROR('2. Roles &amp; Pricing'!BO170/40,"")</f>
        <v/>
      </c>
      <c r="BN15" s="626">
        <f>SUM(N15:BM15)</f>
        <v>30</v>
      </c>
      <c r="BO15" s="198">
        <f>+BN15*5</f>
        <v>150</v>
      </c>
      <c r="BP15" s="199">
        <f>'2. Roles &amp; Pricing'!D291</f>
        <v>192000</v>
      </c>
      <c r="BQ15" s="199">
        <f>'2. Roles &amp; Pricing'!F291</f>
        <v>102000</v>
      </c>
      <c r="BR15" s="623">
        <f>'2. Roles &amp; Pricing'!F291</f>
        <v>102000</v>
      </c>
      <c r="BS15" s="200">
        <f>'2. Roles &amp; Pricing'!I291</f>
        <v>160</v>
      </c>
      <c r="BT15" s="201">
        <f>BP15</f>
        <v>192000</v>
      </c>
      <c r="BU15" s="202">
        <f t="shared" ref="BU15:BU32" si="48">BO15*8</f>
        <v>1200</v>
      </c>
      <c r="BV15" s="203"/>
      <c r="BW15" s="197"/>
      <c r="BX15" s="144"/>
      <c r="BY15" s="144"/>
      <c r="BZ15" s="144"/>
      <c r="CA15" s="144"/>
      <c r="CB15" s="144"/>
      <c r="CC15" s="144"/>
      <c r="CD15" s="144"/>
      <c r="CE15" s="144"/>
      <c r="CF15" s="144"/>
      <c r="CG15" s="144"/>
      <c r="CH15" s="144"/>
      <c r="CI15" s="144"/>
      <c r="CJ15" s="144"/>
      <c r="CK15" s="144"/>
      <c r="CL15" s="144"/>
      <c r="CM15" s="144"/>
      <c r="CN15" s="144"/>
      <c r="CO15" s="144"/>
      <c r="CP15" s="144"/>
    </row>
    <row r="16" spans="1:94" s="204" customFormat="1" ht="21" thickBot="1" x14ac:dyDescent="0.35">
      <c r="A16" s="205">
        <v>2</v>
      </c>
      <c r="B16" s="206">
        <v>3</v>
      </c>
      <c r="C16" s="207" t="str">
        <f t="shared" si="46"/>
        <v>Acquia__Acquia</v>
      </c>
      <c r="D16" s="207" t="str">
        <f t="shared" si="47"/>
        <v>Acquia__Acquia__Acquia CDP</v>
      </c>
      <c r="E16" s="207">
        <v>21</v>
      </c>
      <c r="F16" s="207">
        <v>8</v>
      </c>
      <c r="G16" s="208" t="str">
        <f>'2. Roles &amp; Pricing'!D49</f>
        <v>Acquia</v>
      </c>
      <c r="H16" s="209" t="str">
        <f>'2. Roles &amp; Pricing'!E49</f>
        <v>Acquia</v>
      </c>
      <c r="I16" s="210" t="str">
        <f>'2. Roles &amp; Pricing'!F49</f>
        <v>Acquia CDP</v>
      </c>
      <c r="J16" s="210" t="str">
        <f>'2. Roles &amp; Pricing'!K49</f>
        <v>Data Analyst</v>
      </c>
      <c r="K16" s="197" t="str">
        <f>'2. Roles &amp; Pricing'!W49</f>
        <v>Offshore</v>
      </c>
      <c r="L16" s="209"/>
      <c r="M16" s="210"/>
      <c r="N16" s="707">
        <f>IFERROR('2. Roles &amp; Pricing'!F171/40,"")</f>
        <v>0</v>
      </c>
      <c r="O16" s="707">
        <f>IFERROR('2. Roles &amp; Pricing'!I171/40,"")</f>
        <v>0</v>
      </c>
      <c r="P16" s="707">
        <f>IFERROR('2. Roles &amp; Pricing'!K171/40,"")</f>
        <v>0</v>
      </c>
      <c r="Q16" s="707">
        <f>IFERROR('2. Roles &amp; Pricing'!L171/40,"")</f>
        <v>0</v>
      </c>
      <c r="R16" s="707">
        <f>IFERROR('2. Roles &amp; Pricing'!M171/40,"")</f>
        <v>1</v>
      </c>
      <c r="S16" s="707">
        <f>IFERROR('2. Roles &amp; Pricing'!N171/40,"")</f>
        <v>1</v>
      </c>
      <c r="T16" s="707">
        <f>IFERROR('2. Roles &amp; Pricing'!O171/40,"")</f>
        <v>1</v>
      </c>
      <c r="U16" s="709">
        <f>IFERROR('2. Roles &amp; Pricing'!P171/40,"")</f>
        <v>1</v>
      </c>
      <c r="V16" s="709">
        <f>IFERROR('2. Roles &amp; Pricing'!Q171/40,"")</f>
        <v>1</v>
      </c>
      <c r="W16" s="709">
        <f>IFERROR('2. Roles &amp; Pricing'!R171/40,"")</f>
        <v>1</v>
      </c>
      <c r="X16" s="708">
        <f>IFERROR('2. Roles &amp; Pricing'!S171/40,"")</f>
        <v>1</v>
      </c>
      <c r="Y16" s="708">
        <f>IFERROR('2. Roles &amp; Pricing'!T171/40,"")</f>
        <v>1</v>
      </c>
      <c r="Z16" s="708">
        <f>IFERROR('2. Roles &amp; Pricing'!U171/40,"")</f>
        <v>1</v>
      </c>
      <c r="AA16" s="708">
        <f>IFERROR('2. Roles &amp; Pricing'!Y171/40,"")</f>
        <v>0</v>
      </c>
      <c r="AB16" s="708">
        <f>IFERROR('2. Roles &amp; Pricing'!Z171/40,"")</f>
        <v>0</v>
      </c>
      <c r="AC16" s="708">
        <f>IFERROR('2. Roles &amp; Pricing'!AA171/40,"")</f>
        <v>0</v>
      </c>
      <c r="AD16" s="708">
        <f>IFERROR('2. Roles &amp; Pricing'!AB171/40,"")</f>
        <v>0</v>
      </c>
      <c r="AE16" s="708">
        <f>IFERROR('2. Roles &amp; Pricing'!AG171/40,"")</f>
        <v>1</v>
      </c>
      <c r="AF16" s="708">
        <f>IFERROR('2. Roles &amp; Pricing'!AH171/40,"")</f>
        <v>1</v>
      </c>
      <c r="AG16" s="708">
        <f>IFERROR('2. Roles &amp; Pricing'!AI171/40,"")</f>
        <v>1</v>
      </c>
      <c r="AH16" s="708">
        <f>IFERROR('2. Roles &amp; Pricing'!AJ171/40,"")</f>
        <v>1</v>
      </c>
      <c r="AI16" s="708">
        <f>IFERROR('2. Roles &amp; Pricing'!AK171/40,"")</f>
        <v>1</v>
      </c>
      <c r="AJ16" s="708">
        <f>IFERROR('2. Roles &amp; Pricing'!AL171/40,"")</f>
        <v>1</v>
      </c>
      <c r="AK16" s="708">
        <f>IFERROR('2. Roles &amp; Pricing'!AM171/40,"")</f>
        <v>1</v>
      </c>
      <c r="AL16" s="708">
        <f>IFERROR('2. Roles &amp; Pricing'!AN171/40,"")</f>
        <v>1</v>
      </c>
      <c r="AM16" s="708">
        <f>IFERROR('2. Roles &amp; Pricing'!AO171/40,"")</f>
        <v>1</v>
      </c>
      <c r="AN16" s="708">
        <f>IFERROR('2. Roles &amp; Pricing'!AP171/40,"")</f>
        <v>1</v>
      </c>
      <c r="AO16" s="708">
        <f>IFERROR('2. Roles &amp; Pricing'!AQ171/40,"")</f>
        <v>1</v>
      </c>
      <c r="AP16" s="708">
        <f>IFERROR('2. Roles &amp; Pricing'!AR171/40,"")</f>
        <v>1</v>
      </c>
      <c r="AQ16" s="708">
        <f>IFERROR('2. Roles &amp; Pricing'!AS171/40,"")</f>
        <v>1</v>
      </c>
      <c r="AR16" s="708" t="str">
        <f>IFERROR('2. Roles &amp; Pricing'!AT171/40,"")</f>
        <v/>
      </c>
      <c r="AS16" s="708" t="str">
        <f>IFERROR('2. Roles &amp; Pricing'!AU171/40,"")</f>
        <v/>
      </c>
      <c r="AT16" s="708" t="str">
        <f>IFERROR('2. Roles &amp; Pricing'!AV171/40,"")</f>
        <v/>
      </c>
      <c r="AU16" s="708" t="str">
        <f>IFERROR('2. Roles &amp; Pricing'!AW171/40,"")</f>
        <v/>
      </c>
      <c r="AV16" s="708" t="str">
        <f>IFERROR('2. Roles &amp; Pricing'!AX171/40,"")</f>
        <v/>
      </c>
      <c r="AW16" s="708" t="str">
        <f>IFERROR('2. Roles &amp; Pricing'!AY171/40,"")</f>
        <v/>
      </c>
      <c r="AX16" s="708" t="str">
        <f>IFERROR('2. Roles &amp; Pricing'!AZ171/40,"")</f>
        <v/>
      </c>
      <c r="AY16" s="708" t="str">
        <f>IFERROR('2. Roles &amp; Pricing'!BA171/40,"")</f>
        <v/>
      </c>
      <c r="AZ16" s="708" t="str">
        <f>IFERROR('2. Roles &amp; Pricing'!BB171/40,"")</f>
        <v/>
      </c>
      <c r="BA16" s="708" t="str">
        <f>IFERROR('2. Roles &amp; Pricing'!BC171/40,"")</f>
        <v/>
      </c>
      <c r="BB16" s="708" t="str">
        <f>IFERROR('2. Roles &amp; Pricing'!BD171/40,"")</f>
        <v/>
      </c>
      <c r="BC16" s="708" t="str">
        <f>IFERROR('2. Roles &amp; Pricing'!BE171/40,"")</f>
        <v/>
      </c>
      <c r="BD16" s="708" t="str">
        <f>IFERROR('2. Roles &amp; Pricing'!BF171/40,"")</f>
        <v/>
      </c>
      <c r="BE16" s="708" t="str">
        <f>IFERROR('2. Roles &amp; Pricing'!BG171/40,"")</f>
        <v/>
      </c>
      <c r="BF16" s="708" t="str">
        <f>IFERROR('2. Roles &amp; Pricing'!BH171/40,"")</f>
        <v/>
      </c>
      <c r="BG16" s="708" t="str">
        <f>IFERROR('2. Roles &amp; Pricing'!BI171/40,"")</f>
        <v/>
      </c>
      <c r="BH16" s="708" t="str">
        <f>IFERROR('2. Roles &amp; Pricing'!BJ171/40,"")</f>
        <v/>
      </c>
      <c r="BI16" s="708" t="str">
        <f>IFERROR('2. Roles &amp; Pricing'!BK171/40,"")</f>
        <v/>
      </c>
      <c r="BJ16" s="708" t="str">
        <f>IFERROR('2. Roles &amp; Pricing'!BL171/40,"")</f>
        <v/>
      </c>
      <c r="BK16" s="708" t="str">
        <f>IFERROR('2. Roles &amp; Pricing'!BM171/40,"")</f>
        <v/>
      </c>
      <c r="BL16" s="708" t="str">
        <f>IFERROR('2. Roles &amp; Pricing'!BN171/40,"")</f>
        <v/>
      </c>
      <c r="BM16" s="708" t="str">
        <f>IFERROR('2. Roles &amp; Pricing'!BO171/40,"")</f>
        <v/>
      </c>
      <c r="BN16" s="212">
        <f t="shared" ref="BN16:BN32" si="49">SUM(N16:BM16)</f>
        <v>22</v>
      </c>
      <c r="BO16" s="213">
        <f t="shared" ref="BO16:BO32" si="50">+BN16*5</f>
        <v>110</v>
      </c>
      <c r="BP16" s="199">
        <f>'2. Roles &amp; Pricing'!D292</f>
        <v>48400</v>
      </c>
      <c r="BQ16" s="199">
        <f>'2. Roles &amp; Pricing'!F292</f>
        <v>15840</v>
      </c>
      <c r="BR16" s="623">
        <f>'2. Roles &amp; Pricing'!F292</f>
        <v>15840</v>
      </c>
      <c r="BS16" s="200">
        <f>'2. Roles &amp; Pricing'!I292</f>
        <v>55</v>
      </c>
      <c r="BT16" s="201">
        <f t="shared" ref="BT16:BT32" si="51">BP16</f>
        <v>48400</v>
      </c>
      <c r="BU16" s="214">
        <f t="shared" si="48"/>
        <v>880</v>
      </c>
      <c r="BV16" s="215"/>
      <c r="BW16" s="211"/>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3</v>
      </c>
      <c r="B17" s="206">
        <v>3</v>
      </c>
      <c r="C17" s="207" t="str">
        <f t="shared" si="46"/>
        <v>Experience Design__Experience_Design</v>
      </c>
      <c r="D17" s="207" t="str">
        <f t="shared" si="47"/>
        <v>Experience Design__Experience_Design__Design</v>
      </c>
      <c r="E17" s="207">
        <v>20</v>
      </c>
      <c r="F17" s="207">
        <v>10</v>
      </c>
      <c r="G17" s="208" t="str">
        <f>'2. Roles &amp; Pricing'!D50</f>
        <v>Experience Design</v>
      </c>
      <c r="H17" s="209" t="str">
        <f>'2. Roles &amp; Pricing'!E50</f>
        <v>Experience_Design</v>
      </c>
      <c r="I17" s="210" t="str">
        <f>'2. Roles &amp; Pricing'!F50</f>
        <v>Design</v>
      </c>
      <c r="J17" s="210" t="str">
        <f>'2. Roles &amp; Pricing'!K50</f>
        <v>UX Designer</v>
      </c>
      <c r="K17" s="197" t="str">
        <f>'2. Roles &amp; Pricing'!W50</f>
        <v>Onshore</v>
      </c>
      <c r="L17" s="209"/>
      <c r="M17" s="210"/>
      <c r="N17" s="707">
        <f>IFERROR('2. Roles &amp; Pricing'!F172/40,"")</f>
        <v>1</v>
      </c>
      <c r="O17" s="707">
        <f>IFERROR('2. Roles &amp; Pricing'!I172/40,"")</f>
        <v>1</v>
      </c>
      <c r="P17" s="707">
        <f>IFERROR('2. Roles &amp; Pricing'!K172/40,"")</f>
        <v>1</v>
      </c>
      <c r="Q17" s="707">
        <f>IFERROR('2. Roles &amp; Pricing'!L172/40,"")</f>
        <v>1</v>
      </c>
      <c r="R17" s="707">
        <f>IFERROR('2. Roles &amp; Pricing'!M172/40,"")</f>
        <v>1</v>
      </c>
      <c r="S17" s="707">
        <f>IFERROR('2. Roles &amp; Pricing'!N172/40,"")</f>
        <v>1</v>
      </c>
      <c r="T17" s="707">
        <f>IFERROR('2. Roles &amp; Pricing'!O172/40,"")</f>
        <v>1</v>
      </c>
      <c r="U17" s="709">
        <f>IFERROR('2. Roles &amp; Pricing'!P172/40,"")</f>
        <v>1</v>
      </c>
      <c r="V17" s="709">
        <f>IFERROR('2. Roles &amp; Pricing'!Q172/40,"")</f>
        <v>1</v>
      </c>
      <c r="W17" s="709">
        <f>IFERROR('2. Roles &amp; Pricing'!R172/40,"")</f>
        <v>1</v>
      </c>
      <c r="X17" s="708">
        <f>IFERROR('2. Roles &amp; Pricing'!S172/40,"")</f>
        <v>1</v>
      </c>
      <c r="Y17" s="708">
        <f>IFERROR('2. Roles &amp; Pricing'!T172/40,"")</f>
        <v>1</v>
      </c>
      <c r="Z17" s="708">
        <f>IFERROR('2. Roles &amp; Pricing'!U172/40,"")</f>
        <v>1</v>
      </c>
      <c r="AA17" s="708">
        <f>IFERROR('2. Roles &amp; Pricing'!Y172/40,"")</f>
        <v>1</v>
      </c>
      <c r="AB17" s="708">
        <f>IFERROR('2. Roles &amp; Pricing'!Z172/40,"")</f>
        <v>1</v>
      </c>
      <c r="AC17" s="708">
        <f>IFERROR('2. Roles &amp; Pricing'!AA172/40,"")</f>
        <v>1</v>
      </c>
      <c r="AD17" s="708">
        <f>IFERROR('2. Roles &amp; Pricing'!AB172/40,"")</f>
        <v>1</v>
      </c>
      <c r="AE17" s="708">
        <f>IFERROR('2. Roles &amp; Pricing'!AG172/40,"")</f>
        <v>1</v>
      </c>
      <c r="AF17" s="708">
        <f>IFERROR('2. Roles &amp; Pricing'!AH172/40,"")</f>
        <v>1</v>
      </c>
      <c r="AG17" s="708">
        <f>IFERROR('2. Roles &amp; Pricing'!AI172/40,"")</f>
        <v>1</v>
      </c>
      <c r="AH17" s="708">
        <f>IFERROR('2. Roles &amp; Pricing'!AJ172/40,"")</f>
        <v>1</v>
      </c>
      <c r="AI17" s="708">
        <f>IFERROR('2. Roles &amp; Pricing'!AK172/40,"")</f>
        <v>1</v>
      </c>
      <c r="AJ17" s="708">
        <f>IFERROR('2. Roles &amp; Pricing'!AL172/40,"")</f>
        <v>1</v>
      </c>
      <c r="AK17" s="708">
        <f>IFERROR('2. Roles &amp; Pricing'!AM172/40,"")</f>
        <v>1</v>
      </c>
      <c r="AL17" s="708">
        <f>IFERROR('2. Roles &amp; Pricing'!AN172/40,"")</f>
        <v>1</v>
      </c>
      <c r="AM17" s="708">
        <f>IFERROR('2. Roles &amp; Pricing'!AO172/40,"")</f>
        <v>1</v>
      </c>
      <c r="AN17" s="708">
        <f>IFERROR('2. Roles &amp; Pricing'!AP172/40,"")</f>
        <v>1</v>
      </c>
      <c r="AO17" s="708">
        <f>IFERROR('2. Roles &amp; Pricing'!AQ172/40,"")</f>
        <v>1</v>
      </c>
      <c r="AP17" s="708">
        <f>IFERROR('2. Roles &amp; Pricing'!AR172/40,"")</f>
        <v>1</v>
      </c>
      <c r="AQ17" s="708">
        <f>IFERROR('2. Roles &amp; Pricing'!AS172/40,"")</f>
        <v>1</v>
      </c>
      <c r="AR17" s="708" t="str">
        <f>IFERROR('2. Roles &amp; Pricing'!AT172/40,"")</f>
        <v/>
      </c>
      <c r="AS17" s="708" t="str">
        <f>IFERROR('2. Roles &amp; Pricing'!AU172/40,"")</f>
        <v/>
      </c>
      <c r="AT17" s="708" t="str">
        <f>IFERROR('2. Roles &amp; Pricing'!AV172/40,"")</f>
        <v/>
      </c>
      <c r="AU17" s="708" t="str">
        <f>IFERROR('2. Roles &amp; Pricing'!AW172/40,"")</f>
        <v/>
      </c>
      <c r="AV17" s="708" t="str">
        <f>IFERROR('2. Roles &amp; Pricing'!AX172/40,"")</f>
        <v/>
      </c>
      <c r="AW17" s="708" t="str">
        <f>IFERROR('2. Roles &amp; Pricing'!AY172/40,"")</f>
        <v/>
      </c>
      <c r="AX17" s="708" t="str">
        <f>IFERROR('2. Roles &amp; Pricing'!AZ172/40,"")</f>
        <v/>
      </c>
      <c r="AY17" s="708" t="str">
        <f>IFERROR('2. Roles &amp; Pricing'!BA172/40,"")</f>
        <v/>
      </c>
      <c r="AZ17" s="708" t="str">
        <f>IFERROR('2. Roles &amp; Pricing'!BB172/40,"")</f>
        <v/>
      </c>
      <c r="BA17" s="708" t="str">
        <f>IFERROR('2. Roles &amp; Pricing'!BC172/40,"")</f>
        <v/>
      </c>
      <c r="BB17" s="708" t="str">
        <f>IFERROR('2. Roles &amp; Pricing'!BD172/40,"")</f>
        <v/>
      </c>
      <c r="BC17" s="708" t="str">
        <f>IFERROR('2. Roles &amp; Pricing'!BE172/40,"")</f>
        <v/>
      </c>
      <c r="BD17" s="708" t="str">
        <f>IFERROR('2. Roles &amp; Pricing'!BF172/40,"")</f>
        <v/>
      </c>
      <c r="BE17" s="708" t="str">
        <f>IFERROR('2. Roles &amp; Pricing'!BG172/40,"")</f>
        <v/>
      </c>
      <c r="BF17" s="708" t="str">
        <f>IFERROR('2. Roles &amp; Pricing'!BH172/40,"")</f>
        <v/>
      </c>
      <c r="BG17" s="708" t="str">
        <f>IFERROR('2. Roles &amp; Pricing'!BI172/40,"")</f>
        <v/>
      </c>
      <c r="BH17" s="708" t="str">
        <f>IFERROR('2. Roles &amp; Pricing'!BJ172/40,"")</f>
        <v/>
      </c>
      <c r="BI17" s="708" t="str">
        <f>IFERROR('2. Roles &amp; Pricing'!BK172/40,"")</f>
        <v/>
      </c>
      <c r="BJ17" s="708" t="str">
        <f>IFERROR('2. Roles &amp; Pricing'!BL172/40,"")</f>
        <v/>
      </c>
      <c r="BK17" s="708" t="str">
        <f>IFERROR('2. Roles &amp; Pricing'!BM172/40,"")</f>
        <v/>
      </c>
      <c r="BL17" s="708" t="str">
        <f>IFERROR('2. Roles &amp; Pricing'!BN172/40,"")</f>
        <v/>
      </c>
      <c r="BM17" s="708" t="str">
        <f>IFERROR('2. Roles &amp; Pricing'!BO172/40,"")</f>
        <v/>
      </c>
      <c r="BN17" s="212">
        <f t="shared" si="49"/>
        <v>30</v>
      </c>
      <c r="BO17" s="213">
        <f t="shared" si="50"/>
        <v>150</v>
      </c>
      <c r="BP17" s="199">
        <f>'2. Roles &amp; Pricing'!D293</f>
        <v>204000</v>
      </c>
      <c r="BQ17" s="199">
        <f>'2. Roles &amp; Pricing'!F293</f>
        <v>84000</v>
      </c>
      <c r="BR17" s="623">
        <f>'2. Roles &amp; Pricing'!F293</f>
        <v>84000</v>
      </c>
      <c r="BS17" s="200">
        <f>'2. Roles &amp; Pricing'!I293</f>
        <v>170</v>
      </c>
      <c r="BT17" s="201">
        <f t="shared" si="51"/>
        <v>204000</v>
      </c>
      <c r="BU17" s="214">
        <f t="shared" si="48"/>
        <v>1200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4</v>
      </c>
      <c r="B18" s="206">
        <v>3</v>
      </c>
      <c r="C18" s="207" t="str">
        <f t="shared" si="46"/>
        <v>Experience Design__Experience_Design</v>
      </c>
      <c r="D18" s="207" t="str">
        <f t="shared" si="47"/>
        <v>Experience Design__Experience_Design__Design</v>
      </c>
      <c r="E18" s="207">
        <v>21</v>
      </c>
      <c r="F18" s="207">
        <v>8</v>
      </c>
      <c r="G18" s="208" t="str">
        <f>'2. Roles &amp; Pricing'!D51</f>
        <v>Experience Design</v>
      </c>
      <c r="H18" s="209" t="str">
        <f>'2. Roles &amp; Pricing'!E51</f>
        <v>Experience_Design</v>
      </c>
      <c r="I18" s="210" t="str">
        <f>'2. Roles &amp; Pricing'!F51</f>
        <v>Design</v>
      </c>
      <c r="J18" s="210" t="str">
        <f>'2. Roles &amp; Pricing'!K51</f>
        <v>UX Designer</v>
      </c>
      <c r="K18" s="197" t="str">
        <f>'2. Roles &amp; Pricing'!W51</f>
        <v>Offshore</v>
      </c>
      <c r="L18" s="209"/>
      <c r="M18" s="210"/>
      <c r="N18" s="707">
        <f>IFERROR('2. Roles &amp; Pricing'!F173/40,"")</f>
        <v>1</v>
      </c>
      <c r="O18" s="707">
        <f>IFERROR('2. Roles &amp; Pricing'!I173/40,"")</f>
        <v>1</v>
      </c>
      <c r="P18" s="707">
        <f>IFERROR('2. Roles &amp; Pricing'!K173/40,"")</f>
        <v>1</v>
      </c>
      <c r="Q18" s="707">
        <f>IFERROR('2. Roles &amp; Pricing'!L173/40,"")</f>
        <v>1</v>
      </c>
      <c r="R18" s="707">
        <f>IFERROR('2. Roles &amp; Pricing'!M173/40,"")</f>
        <v>1</v>
      </c>
      <c r="S18" s="707">
        <f>IFERROR('2. Roles &amp; Pricing'!N173/40,"")</f>
        <v>1</v>
      </c>
      <c r="T18" s="707">
        <f>IFERROR('2. Roles &amp; Pricing'!O173/40,"")</f>
        <v>1</v>
      </c>
      <c r="U18" s="709">
        <f>IFERROR('2. Roles &amp; Pricing'!P173/40,"")</f>
        <v>1</v>
      </c>
      <c r="V18" s="709">
        <f>IFERROR('2. Roles &amp; Pricing'!Q173/40,"")</f>
        <v>1</v>
      </c>
      <c r="W18" s="709">
        <f>IFERROR('2. Roles &amp; Pricing'!R173/40,"")</f>
        <v>1</v>
      </c>
      <c r="X18" s="708">
        <f>IFERROR('2. Roles &amp; Pricing'!S173/40,"")</f>
        <v>1</v>
      </c>
      <c r="Y18" s="708">
        <f>IFERROR('2. Roles &amp; Pricing'!T173/40,"")</f>
        <v>1</v>
      </c>
      <c r="Z18" s="708">
        <f>IFERROR('2. Roles &amp; Pricing'!U173/40,"")</f>
        <v>1</v>
      </c>
      <c r="AA18" s="708">
        <f>IFERROR('2. Roles &amp; Pricing'!Y173/40,"")</f>
        <v>1</v>
      </c>
      <c r="AB18" s="708">
        <f>IFERROR('2. Roles &amp; Pricing'!Z173/40,"")</f>
        <v>1</v>
      </c>
      <c r="AC18" s="708">
        <f>IFERROR('2. Roles &amp; Pricing'!AA173/40,"")</f>
        <v>1</v>
      </c>
      <c r="AD18" s="708">
        <f>IFERROR('2. Roles &amp; Pricing'!AB173/40,"")</f>
        <v>1</v>
      </c>
      <c r="AE18" s="708">
        <f>IFERROR('2. Roles &amp; Pricing'!AG173/40,"")</f>
        <v>1</v>
      </c>
      <c r="AF18" s="708">
        <f>IFERROR('2. Roles &amp; Pricing'!AH173/40,"")</f>
        <v>1</v>
      </c>
      <c r="AG18" s="708">
        <f>IFERROR('2. Roles &amp; Pricing'!AI173/40,"")</f>
        <v>1</v>
      </c>
      <c r="AH18" s="708">
        <f>IFERROR('2. Roles &amp; Pricing'!AJ173/40,"")</f>
        <v>1</v>
      </c>
      <c r="AI18" s="708">
        <f>IFERROR('2. Roles &amp; Pricing'!AK173/40,"")</f>
        <v>1</v>
      </c>
      <c r="AJ18" s="708">
        <f>IFERROR('2. Roles &amp; Pricing'!AL173/40,"")</f>
        <v>1</v>
      </c>
      <c r="AK18" s="708">
        <f>IFERROR('2. Roles &amp; Pricing'!AM173/40,"")</f>
        <v>1</v>
      </c>
      <c r="AL18" s="708">
        <f>IFERROR('2. Roles &amp; Pricing'!AN173/40,"")</f>
        <v>1</v>
      </c>
      <c r="AM18" s="708">
        <f>IFERROR('2. Roles &amp; Pricing'!AO173/40,"")</f>
        <v>1</v>
      </c>
      <c r="AN18" s="708">
        <f>IFERROR('2. Roles &amp; Pricing'!AP173/40,"")</f>
        <v>1</v>
      </c>
      <c r="AO18" s="708">
        <f>IFERROR('2. Roles &amp; Pricing'!AQ173/40,"")</f>
        <v>1</v>
      </c>
      <c r="AP18" s="708">
        <f>IFERROR('2. Roles &amp; Pricing'!AR173/40,"")</f>
        <v>1</v>
      </c>
      <c r="AQ18" s="708">
        <f>IFERROR('2. Roles &amp; Pricing'!AS173/40,"")</f>
        <v>1</v>
      </c>
      <c r="AR18" s="708" t="str">
        <f>IFERROR('2. Roles &amp; Pricing'!AT173/40,"")</f>
        <v/>
      </c>
      <c r="AS18" s="708" t="str">
        <f>IFERROR('2. Roles &amp; Pricing'!AU173/40,"")</f>
        <v/>
      </c>
      <c r="AT18" s="708" t="str">
        <f>IFERROR('2. Roles &amp; Pricing'!AV173/40,"")</f>
        <v/>
      </c>
      <c r="AU18" s="708" t="str">
        <f>IFERROR('2. Roles &amp; Pricing'!AW173/40,"")</f>
        <v/>
      </c>
      <c r="AV18" s="708" t="str">
        <f>IFERROR('2. Roles &amp; Pricing'!AX173/40,"")</f>
        <v/>
      </c>
      <c r="AW18" s="708" t="str">
        <f>IFERROR('2. Roles &amp; Pricing'!AY173/40,"")</f>
        <v/>
      </c>
      <c r="AX18" s="708" t="str">
        <f>IFERROR('2. Roles &amp; Pricing'!AZ173/40,"")</f>
        <v/>
      </c>
      <c r="AY18" s="708" t="str">
        <f>IFERROR('2. Roles &amp; Pricing'!BA173/40,"")</f>
        <v/>
      </c>
      <c r="AZ18" s="708" t="str">
        <f>IFERROR('2. Roles &amp; Pricing'!BB173/40,"")</f>
        <v/>
      </c>
      <c r="BA18" s="708" t="str">
        <f>IFERROR('2. Roles &amp; Pricing'!BC173/40,"")</f>
        <v/>
      </c>
      <c r="BB18" s="708" t="str">
        <f>IFERROR('2. Roles &amp; Pricing'!BD173/40,"")</f>
        <v/>
      </c>
      <c r="BC18" s="708" t="str">
        <f>IFERROR('2. Roles &amp; Pricing'!BE173/40,"")</f>
        <v/>
      </c>
      <c r="BD18" s="708" t="str">
        <f>IFERROR('2. Roles &amp; Pricing'!BF173/40,"")</f>
        <v/>
      </c>
      <c r="BE18" s="708" t="str">
        <f>IFERROR('2. Roles &amp; Pricing'!BG173/40,"")</f>
        <v/>
      </c>
      <c r="BF18" s="708" t="str">
        <f>IFERROR('2. Roles &amp; Pricing'!BH173/40,"")</f>
        <v/>
      </c>
      <c r="BG18" s="708" t="str">
        <f>IFERROR('2. Roles &amp; Pricing'!BI173/40,"")</f>
        <v/>
      </c>
      <c r="BH18" s="708" t="str">
        <f>IFERROR('2. Roles &amp; Pricing'!BJ173/40,"")</f>
        <v/>
      </c>
      <c r="BI18" s="708" t="str">
        <f>IFERROR('2. Roles &amp; Pricing'!BK173/40,"")</f>
        <v/>
      </c>
      <c r="BJ18" s="708" t="str">
        <f>IFERROR('2. Roles &amp; Pricing'!BL173/40,"")</f>
        <v/>
      </c>
      <c r="BK18" s="708" t="str">
        <f>IFERROR('2. Roles &amp; Pricing'!BM173/40,"")</f>
        <v/>
      </c>
      <c r="BL18" s="708" t="str">
        <f>IFERROR('2. Roles &amp; Pricing'!BN173/40,"")</f>
        <v/>
      </c>
      <c r="BM18" s="708" t="str">
        <f>IFERROR('2. Roles &amp; Pricing'!BO173/40,"")</f>
        <v/>
      </c>
      <c r="BN18" s="212">
        <f t="shared" si="49"/>
        <v>30</v>
      </c>
      <c r="BO18" s="213">
        <f t="shared" si="50"/>
        <v>150</v>
      </c>
      <c r="BP18" s="199">
        <f>'2. Roles &amp; Pricing'!D294</f>
        <v>66000</v>
      </c>
      <c r="BQ18" s="199">
        <f>'2. Roles &amp; Pricing'!F294</f>
        <v>21600</v>
      </c>
      <c r="BR18" s="623">
        <f>'2. Roles &amp; Pricing'!F294</f>
        <v>21600</v>
      </c>
      <c r="BS18" s="200">
        <f>'2. Roles &amp; Pricing'!I294</f>
        <v>55</v>
      </c>
      <c r="BT18" s="201">
        <f t="shared" si="51"/>
        <v>66000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4" thickBot="1" x14ac:dyDescent="0.35">
      <c r="A19" s="205">
        <v>5</v>
      </c>
      <c r="B19" s="206">
        <v>3</v>
      </c>
      <c r="C19" s="207" t="str">
        <f t="shared" si="46"/>
        <v>Adobe__Adobe</v>
      </c>
      <c r="D19" s="207" t="str">
        <f t="shared" si="47"/>
        <v>Adobe__Adobe__Adobe UI</v>
      </c>
      <c r="E19" s="207">
        <v>21</v>
      </c>
      <c r="F19" s="207">
        <v>8</v>
      </c>
      <c r="G19" s="208" t="str">
        <f>'2. Roles &amp; Pricing'!D52</f>
        <v>Adobe</v>
      </c>
      <c r="H19" s="209" t="str">
        <f>'2. Roles &amp; Pricing'!E52</f>
        <v>Adobe</v>
      </c>
      <c r="I19" s="210" t="str">
        <f>'2. Roles &amp; Pricing'!F52</f>
        <v>Adobe UI</v>
      </c>
      <c r="J19" s="210" t="str">
        <f>'2. Roles &amp; Pricing'!K52</f>
        <v>Technical Lead</v>
      </c>
      <c r="K19" s="197" t="str">
        <f>'2. Roles &amp; Pricing'!W52</f>
        <v>Onshore</v>
      </c>
      <c r="L19" s="209"/>
      <c r="M19" s="210"/>
      <c r="N19" s="707">
        <f>IFERROR('2. Roles &amp; Pricing'!F174/40,"")</f>
        <v>1</v>
      </c>
      <c r="O19" s="707">
        <f>IFERROR('2. Roles &amp; Pricing'!I174/40,"")</f>
        <v>1</v>
      </c>
      <c r="P19" s="707">
        <f>IFERROR('2. Roles &amp; Pricing'!K174/40,"")</f>
        <v>1</v>
      </c>
      <c r="Q19" s="707">
        <f>IFERROR('2. Roles &amp; Pricing'!L174/40,"")</f>
        <v>1</v>
      </c>
      <c r="R19" s="707">
        <f>IFERROR('2. Roles &amp; Pricing'!M174/40,"")</f>
        <v>1</v>
      </c>
      <c r="S19" s="707">
        <f>IFERROR('2. Roles &amp; Pricing'!N174/40,"")</f>
        <v>1</v>
      </c>
      <c r="T19" s="707">
        <f>IFERROR('2. Roles &amp; Pricing'!O174/40,"")</f>
        <v>1</v>
      </c>
      <c r="U19" s="709">
        <f>IFERROR('2. Roles &amp; Pricing'!P174/40,"")</f>
        <v>1</v>
      </c>
      <c r="V19" s="709">
        <f>IFERROR('2. Roles &amp; Pricing'!Q174/40,"")</f>
        <v>1</v>
      </c>
      <c r="W19" s="709">
        <f>IFERROR('2. Roles &amp; Pricing'!R174/40,"")</f>
        <v>1</v>
      </c>
      <c r="X19" s="708">
        <f>IFERROR('2. Roles &amp; Pricing'!S174/40,"")</f>
        <v>1</v>
      </c>
      <c r="Y19" s="708">
        <f>IFERROR('2. Roles &amp; Pricing'!T174/40,"")</f>
        <v>1</v>
      </c>
      <c r="Z19" s="708">
        <f>IFERROR('2. Roles &amp; Pricing'!U174/40,"")</f>
        <v>1</v>
      </c>
      <c r="AA19" s="708">
        <f>IFERROR('2. Roles &amp; Pricing'!Y174/40,"")</f>
        <v>1</v>
      </c>
      <c r="AB19" s="708">
        <f>IFERROR('2. Roles &amp; Pricing'!Z174/40,"")</f>
        <v>1</v>
      </c>
      <c r="AC19" s="708">
        <f>IFERROR('2. Roles &amp; Pricing'!AA174/40,"")</f>
        <v>1</v>
      </c>
      <c r="AD19" s="708">
        <f>IFERROR('2. Roles &amp; Pricing'!AB174/40,"")</f>
        <v>1</v>
      </c>
      <c r="AE19" s="708">
        <f>IFERROR('2. Roles &amp; Pricing'!AG174/40,"")</f>
        <v>1</v>
      </c>
      <c r="AF19" s="708">
        <f>IFERROR('2. Roles &amp; Pricing'!AH174/40,"")</f>
        <v>1</v>
      </c>
      <c r="AG19" s="708">
        <f>IFERROR('2. Roles &amp; Pricing'!AI174/40,"")</f>
        <v>1</v>
      </c>
      <c r="AH19" s="708">
        <f>IFERROR('2. Roles &amp; Pricing'!AJ174/40,"")</f>
        <v>1</v>
      </c>
      <c r="AI19" s="708">
        <f>IFERROR('2. Roles &amp; Pricing'!AK174/40,"")</f>
        <v>1</v>
      </c>
      <c r="AJ19" s="708">
        <f>IFERROR('2. Roles &amp; Pricing'!AL174/40,"")</f>
        <v>1</v>
      </c>
      <c r="AK19" s="708">
        <f>IFERROR('2. Roles &amp; Pricing'!AM174/40,"")</f>
        <v>1</v>
      </c>
      <c r="AL19" s="708">
        <f>IFERROR('2. Roles &amp; Pricing'!AN174/40,"")</f>
        <v>1</v>
      </c>
      <c r="AM19" s="708">
        <f>IFERROR('2. Roles &amp; Pricing'!AO174/40,"")</f>
        <v>1</v>
      </c>
      <c r="AN19" s="708">
        <f>IFERROR('2. Roles &amp; Pricing'!AP174/40,"")</f>
        <v>1</v>
      </c>
      <c r="AO19" s="708">
        <f>IFERROR('2. Roles &amp; Pricing'!AQ174/40,"")</f>
        <v>1</v>
      </c>
      <c r="AP19" s="708">
        <f>IFERROR('2. Roles &amp; Pricing'!AR174/40,"")</f>
        <v>1</v>
      </c>
      <c r="AQ19" s="708">
        <f>IFERROR('2. Roles &amp; Pricing'!AS174/40,"")</f>
        <v>1</v>
      </c>
      <c r="AR19" s="708" t="str">
        <f>IFERROR('2. Roles &amp; Pricing'!AT174/40,"")</f>
        <v/>
      </c>
      <c r="AS19" s="708" t="str">
        <f>IFERROR('2. Roles &amp; Pricing'!AU174/40,"")</f>
        <v/>
      </c>
      <c r="AT19" s="708" t="str">
        <f>IFERROR('2. Roles &amp; Pricing'!AV174/40,"")</f>
        <v/>
      </c>
      <c r="AU19" s="708" t="str">
        <f>IFERROR('2. Roles &amp; Pricing'!AW174/40,"")</f>
        <v/>
      </c>
      <c r="AV19" s="708" t="str">
        <f>IFERROR('2. Roles &amp; Pricing'!AX174/40,"")</f>
        <v/>
      </c>
      <c r="AW19" s="708" t="str">
        <f>IFERROR('2. Roles &amp; Pricing'!AY174/40,"")</f>
        <v/>
      </c>
      <c r="AX19" s="708" t="str">
        <f>IFERROR('2. Roles &amp; Pricing'!AZ174/40,"")</f>
        <v/>
      </c>
      <c r="AY19" s="708" t="str">
        <f>IFERROR('2. Roles &amp; Pricing'!BA174/40,"")</f>
        <v/>
      </c>
      <c r="AZ19" s="708" t="str">
        <f>IFERROR('2. Roles &amp; Pricing'!BB174/40,"")</f>
        <v/>
      </c>
      <c r="BA19" s="708" t="str">
        <f>IFERROR('2. Roles &amp; Pricing'!BC174/40,"")</f>
        <v/>
      </c>
      <c r="BB19" s="708" t="str">
        <f>IFERROR('2. Roles &amp; Pricing'!BD174/40,"")</f>
        <v/>
      </c>
      <c r="BC19" s="708" t="str">
        <f>IFERROR('2. Roles &amp; Pricing'!BE174/40,"")</f>
        <v/>
      </c>
      <c r="BD19" s="708" t="str">
        <f>IFERROR('2. Roles &amp; Pricing'!BF174/40,"")</f>
        <v/>
      </c>
      <c r="BE19" s="708" t="str">
        <f>IFERROR('2. Roles &amp; Pricing'!BG174/40,"")</f>
        <v/>
      </c>
      <c r="BF19" s="708" t="str">
        <f>IFERROR('2. Roles &amp; Pricing'!BH174/40,"")</f>
        <v/>
      </c>
      <c r="BG19" s="708" t="str">
        <f>IFERROR('2. Roles &amp; Pricing'!BI174/40,"")</f>
        <v/>
      </c>
      <c r="BH19" s="708" t="str">
        <f>IFERROR('2. Roles &amp; Pricing'!BJ174/40,"")</f>
        <v/>
      </c>
      <c r="BI19" s="708" t="str">
        <f>IFERROR('2. Roles &amp; Pricing'!BK174/40,"")</f>
        <v/>
      </c>
      <c r="BJ19" s="708" t="str">
        <f>IFERROR('2. Roles &amp; Pricing'!BL174/40,"")</f>
        <v/>
      </c>
      <c r="BK19" s="708" t="str">
        <f>IFERROR('2. Roles &amp; Pricing'!BM174/40,"")</f>
        <v/>
      </c>
      <c r="BL19" s="708" t="str">
        <f>IFERROR('2. Roles &amp; Pricing'!BN174/40,"")</f>
        <v/>
      </c>
      <c r="BM19" s="708" t="str">
        <f>IFERROR('2. Roles &amp; Pricing'!BO174/40,"")</f>
        <v/>
      </c>
      <c r="BN19" s="212">
        <f t="shared" si="49"/>
        <v>30</v>
      </c>
      <c r="BO19" s="213">
        <f t="shared" si="50"/>
        <v>150</v>
      </c>
      <c r="BP19" s="199">
        <f>'2. Roles &amp; Pricing'!D295</f>
        <v>222000</v>
      </c>
      <c r="BQ19" s="199">
        <f>'2. Roles &amp; Pricing'!F295</f>
        <v>108000</v>
      </c>
      <c r="BR19" s="623">
        <f>'2. Roles &amp; Pricing'!F295</f>
        <v>108000</v>
      </c>
      <c r="BS19" s="200">
        <f>'2. Roles &amp; Pricing'!I295</f>
        <v>185</v>
      </c>
      <c r="BT19" s="201">
        <f t="shared" si="51"/>
        <v>222000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8.2" thickBot="1" x14ac:dyDescent="0.35">
      <c r="A20" s="205">
        <v>6</v>
      </c>
      <c r="B20" s="206">
        <v>3</v>
      </c>
      <c r="C20" s="207" t="str">
        <f t="shared" si="46"/>
        <v>MACH__MACH</v>
      </c>
      <c r="D20" s="207" t="str">
        <f t="shared" si="47"/>
        <v>MACH__MACH__MACH DevOps</v>
      </c>
      <c r="E20" s="207">
        <v>21</v>
      </c>
      <c r="F20" s="207">
        <v>8</v>
      </c>
      <c r="G20" s="208" t="str">
        <f>'2. Roles &amp; Pricing'!D53</f>
        <v>MACH</v>
      </c>
      <c r="H20" s="209" t="str">
        <f>'2. Roles &amp; Pricing'!E53</f>
        <v>MACH</v>
      </c>
      <c r="I20" s="210" t="str">
        <f>'2. Roles &amp; Pricing'!F53</f>
        <v>MACH DevOps</v>
      </c>
      <c r="J20" s="210" t="str">
        <f>'2. Roles &amp; Pricing'!K53</f>
        <v>Associate DevOps Engineer</v>
      </c>
      <c r="K20" s="197" t="str">
        <f>'2. Roles &amp; Pricing'!W53</f>
        <v>Offshore</v>
      </c>
      <c r="L20" s="209"/>
      <c r="M20" s="210"/>
      <c r="N20" s="707">
        <f>IFERROR('2. Roles &amp; Pricing'!F175/40,"")</f>
        <v>0.8</v>
      </c>
      <c r="O20" s="707">
        <f>IFERROR('2. Roles &amp; Pricing'!I175/40,"")</f>
        <v>0.8</v>
      </c>
      <c r="P20" s="707">
        <f>IFERROR('2. Roles &amp; Pricing'!K175/40,"")</f>
        <v>0.8</v>
      </c>
      <c r="Q20" s="707">
        <f>IFERROR('2. Roles &amp; Pricing'!L175/40,"")</f>
        <v>0.8</v>
      </c>
      <c r="R20" s="707">
        <f>IFERROR('2. Roles &amp; Pricing'!M175/40,"")</f>
        <v>0.8</v>
      </c>
      <c r="S20" s="707">
        <f>IFERROR('2. Roles &amp; Pricing'!N175/40,"")</f>
        <v>0.8</v>
      </c>
      <c r="T20" s="707">
        <f>IFERROR('2. Roles &amp; Pricing'!O175/40,"")</f>
        <v>0.8</v>
      </c>
      <c r="U20" s="709">
        <f>IFERROR('2. Roles &amp; Pricing'!P175/40,"")</f>
        <v>0.8</v>
      </c>
      <c r="V20" s="709">
        <f>IFERROR('2. Roles &amp; Pricing'!Q175/40,"")</f>
        <v>0.8</v>
      </c>
      <c r="W20" s="709">
        <f>IFERROR('2. Roles &amp; Pricing'!R175/40,"")</f>
        <v>0.8</v>
      </c>
      <c r="X20" s="708">
        <f>IFERROR('2. Roles &amp; Pricing'!S175/40,"")</f>
        <v>0.8</v>
      </c>
      <c r="Y20" s="708">
        <f>IFERROR('2. Roles &amp; Pricing'!T175/40,"")</f>
        <v>0.8</v>
      </c>
      <c r="Z20" s="708">
        <f>IFERROR('2. Roles &amp; Pricing'!U175/40,"")</f>
        <v>0.8</v>
      </c>
      <c r="AA20" s="708">
        <f>IFERROR('2. Roles &amp; Pricing'!Y175/40,"")</f>
        <v>0.8</v>
      </c>
      <c r="AB20" s="708">
        <f>IFERROR('2. Roles &amp; Pricing'!Z175/40,"")</f>
        <v>0.8</v>
      </c>
      <c r="AC20" s="708">
        <f>IFERROR('2. Roles &amp; Pricing'!AA175/40,"")</f>
        <v>0.8</v>
      </c>
      <c r="AD20" s="708">
        <f>IFERROR('2. Roles &amp; Pricing'!AB175/40,"")</f>
        <v>0.8</v>
      </c>
      <c r="AE20" s="708">
        <f>IFERROR('2. Roles &amp; Pricing'!AG175/40,"")</f>
        <v>0.8</v>
      </c>
      <c r="AF20" s="708">
        <f>IFERROR('2. Roles &amp; Pricing'!AH175/40,"")</f>
        <v>0.8</v>
      </c>
      <c r="AG20" s="708">
        <f>IFERROR('2. Roles &amp; Pricing'!AI175/40,"")</f>
        <v>0.8</v>
      </c>
      <c r="AH20" s="708">
        <f>IFERROR('2. Roles &amp; Pricing'!AJ175/40,"")</f>
        <v>0.8</v>
      </c>
      <c r="AI20" s="708">
        <f>IFERROR('2. Roles &amp; Pricing'!AK175/40,"")</f>
        <v>0.8</v>
      </c>
      <c r="AJ20" s="708">
        <f>IFERROR('2. Roles &amp; Pricing'!AL175/40,"")</f>
        <v>0.8</v>
      </c>
      <c r="AK20" s="708">
        <f>IFERROR('2. Roles &amp; Pricing'!AM175/40,"")</f>
        <v>0.8</v>
      </c>
      <c r="AL20" s="708">
        <f>IFERROR('2. Roles &amp; Pricing'!AN175/40,"")</f>
        <v>0.8</v>
      </c>
      <c r="AM20" s="708">
        <f>IFERROR('2. Roles &amp; Pricing'!AO175/40,"")</f>
        <v>0.8</v>
      </c>
      <c r="AN20" s="708">
        <f>IFERROR('2. Roles &amp; Pricing'!AP175/40,"")</f>
        <v>0.8</v>
      </c>
      <c r="AO20" s="708">
        <f>IFERROR('2. Roles &amp; Pricing'!AQ175/40,"")</f>
        <v>0.8</v>
      </c>
      <c r="AP20" s="708">
        <f>IFERROR('2. Roles &amp; Pricing'!AR175/40,"")</f>
        <v>0.8</v>
      </c>
      <c r="AQ20" s="708">
        <f>IFERROR('2. Roles &amp; Pricing'!AS175/40,"")</f>
        <v>0.8</v>
      </c>
      <c r="AR20" s="708" t="str">
        <f>IFERROR('2. Roles &amp; Pricing'!AT175/40,"")</f>
        <v/>
      </c>
      <c r="AS20" s="708" t="str">
        <f>IFERROR('2. Roles &amp; Pricing'!AU175/40,"")</f>
        <v/>
      </c>
      <c r="AT20" s="708" t="str">
        <f>IFERROR('2. Roles &amp; Pricing'!AV175/40,"")</f>
        <v/>
      </c>
      <c r="AU20" s="708" t="str">
        <f>IFERROR('2. Roles &amp; Pricing'!AW175/40,"")</f>
        <v/>
      </c>
      <c r="AV20" s="708" t="str">
        <f>IFERROR('2. Roles &amp; Pricing'!AX175/40,"")</f>
        <v/>
      </c>
      <c r="AW20" s="708" t="str">
        <f>IFERROR('2. Roles &amp; Pricing'!AY175/40,"")</f>
        <v/>
      </c>
      <c r="AX20" s="708" t="str">
        <f>IFERROR('2. Roles &amp; Pricing'!AZ175/40,"")</f>
        <v/>
      </c>
      <c r="AY20" s="708" t="str">
        <f>IFERROR('2. Roles &amp; Pricing'!BA175/40,"")</f>
        <v/>
      </c>
      <c r="AZ20" s="708" t="str">
        <f>IFERROR('2. Roles &amp; Pricing'!BB175/40,"")</f>
        <v/>
      </c>
      <c r="BA20" s="708" t="str">
        <f>IFERROR('2. Roles &amp; Pricing'!BC175/40,"")</f>
        <v/>
      </c>
      <c r="BB20" s="708" t="str">
        <f>IFERROR('2. Roles &amp; Pricing'!BD175/40,"")</f>
        <v/>
      </c>
      <c r="BC20" s="708" t="str">
        <f>IFERROR('2. Roles &amp; Pricing'!BE175/40,"")</f>
        <v/>
      </c>
      <c r="BD20" s="708" t="str">
        <f>IFERROR('2. Roles &amp; Pricing'!BF175/40,"")</f>
        <v/>
      </c>
      <c r="BE20" s="708" t="str">
        <f>IFERROR('2. Roles &amp; Pricing'!BG175/40,"")</f>
        <v/>
      </c>
      <c r="BF20" s="708" t="str">
        <f>IFERROR('2. Roles &amp; Pricing'!BH175/40,"")</f>
        <v/>
      </c>
      <c r="BG20" s="708" t="str">
        <f>IFERROR('2. Roles &amp; Pricing'!BI175/40,"")</f>
        <v/>
      </c>
      <c r="BH20" s="708" t="str">
        <f>IFERROR('2. Roles &amp; Pricing'!BJ175/40,"")</f>
        <v/>
      </c>
      <c r="BI20" s="708" t="str">
        <f>IFERROR('2. Roles &amp; Pricing'!BK175/40,"")</f>
        <v/>
      </c>
      <c r="BJ20" s="708" t="str">
        <f>IFERROR('2. Roles &amp; Pricing'!BL175/40,"")</f>
        <v/>
      </c>
      <c r="BK20" s="708" t="str">
        <f>IFERROR('2. Roles &amp; Pricing'!BM175/40,"")</f>
        <v/>
      </c>
      <c r="BL20" s="708" t="str">
        <f>IFERROR('2. Roles &amp; Pricing'!BN175/40,"")</f>
        <v/>
      </c>
      <c r="BM20" s="708" t="str">
        <f>IFERROR('2. Roles &amp; Pricing'!BO175/40,"")</f>
        <v/>
      </c>
      <c r="BN20" s="212">
        <f t="shared" si="49"/>
        <v>24.000000000000011</v>
      </c>
      <c r="BO20" s="213">
        <f t="shared" si="50"/>
        <v>120.00000000000006</v>
      </c>
      <c r="BP20" s="199">
        <f>'2. Roles &amp; Pricing'!D296</f>
        <v>33600</v>
      </c>
      <c r="BQ20" s="199">
        <f>'2. Roles &amp; Pricing'!F296</f>
        <v>12480</v>
      </c>
      <c r="BR20" s="623">
        <f>'2. Roles &amp; Pricing'!F296</f>
        <v>12480</v>
      </c>
      <c r="BS20" s="200">
        <f>'2. Roles &amp; Pricing'!I296</f>
        <v>35</v>
      </c>
      <c r="BT20" s="201">
        <f t="shared" si="51"/>
        <v>33600</v>
      </c>
      <c r="BU20" s="214">
        <f t="shared" si="48"/>
        <v>960.00000000000045</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4" thickBot="1" x14ac:dyDescent="0.35">
      <c r="A21" s="205">
        <v>7</v>
      </c>
      <c r="B21" s="206">
        <v>3</v>
      </c>
      <c r="C21" s="207" t="str">
        <f t="shared" si="46"/>
        <v>0__</v>
      </c>
      <c r="D21" s="207" t="str">
        <f t="shared" si="47"/>
        <v>0____0</v>
      </c>
      <c r="E21" s="207">
        <v>21</v>
      </c>
      <c r="F21" s="207">
        <v>8</v>
      </c>
      <c r="G21" s="208">
        <f>'2. Roles &amp; Pricing'!D54</f>
        <v>0</v>
      </c>
      <c r="H21" s="209" t="str">
        <f>'2. Roles &amp; Pricing'!E54</f>
        <v/>
      </c>
      <c r="I21" s="210">
        <f>'2. Roles &amp; Pricing'!F54</f>
        <v>0</v>
      </c>
      <c r="J21" s="210">
        <f>'2. Roles &amp; Pricing'!K54</f>
        <v>0</v>
      </c>
      <c r="K21" s="197" t="str">
        <f>'2. Roles &amp; Pricing'!W54</f>
        <v xml:space="preserve"> </v>
      </c>
      <c r="L21" s="209"/>
      <c r="M21" s="210"/>
      <c r="N21" s="707">
        <f>IFERROR('2. Roles &amp; Pricing'!F176/40,"")</f>
        <v>0.25</v>
      </c>
      <c r="O21" s="707">
        <f>IFERROR('2. Roles &amp; Pricing'!I176/40,"")</f>
        <v>0.25</v>
      </c>
      <c r="P21" s="707">
        <f>IFERROR('2. Roles &amp; Pricing'!K176/40,"")</f>
        <v>0.25</v>
      </c>
      <c r="Q21" s="707">
        <f>IFERROR('2. Roles &amp; Pricing'!L176/40,"")</f>
        <v>0.25</v>
      </c>
      <c r="R21" s="707">
        <f>IFERROR('2. Roles &amp; Pricing'!M176/40,"")</f>
        <v>0.25</v>
      </c>
      <c r="S21" s="707">
        <f>IFERROR('2. Roles &amp; Pricing'!N176/40,"")</f>
        <v>0.25</v>
      </c>
      <c r="T21" s="707">
        <f>IFERROR('2. Roles &amp; Pricing'!O176/40,"")</f>
        <v>0.25</v>
      </c>
      <c r="U21" s="709">
        <f>IFERROR('2. Roles &amp; Pricing'!P176/40,"")</f>
        <v>0.25</v>
      </c>
      <c r="V21" s="709">
        <f>IFERROR('2. Roles &amp; Pricing'!Q176/40,"")</f>
        <v>0.25</v>
      </c>
      <c r="W21" s="709">
        <f>IFERROR('2. Roles &amp; Pricing'!R176/40,"")</f>
        <v>0.25</v>
      </c>
      <c r="X21" s="708">
        <f>IFERROR('2. Roles &amp; Pricing'!S176/40,"")</f>
        <v>0.25</v>
      </c>
      <c r="Y21" s="708">
        <f>IFERROR('2. Roles &amp; Pricing'!T176/40,"")</f>
        <v>0.25</v>
      </c>
      <c r="Z21" s="708">
        <f>IFERROR('2. Roles &amp; Pricing'!U176/40,"")</f>
        <v>0.25</v>
      </c>
      <c r="AA21" s="708">
        <f>IFERROR('2. Roles &amp; Pricing'!Y176/40,"")</f>
        <v>0.25</v>
      </c>
      <c r="AB21" s="708">
        <f>IFERROR('2. Roles &amp; Pricing'!Z176/40,"")</f>
        <v>0.25</v>
      </c>
      <c r="AC21" s="708">
        <f>IFERROR('2. Roles &amp; Pricing'!AA176/40,"")</f>
        <v>0.25</v>
      </c>
      <c r="AD21" s="708">
        <f>IFERROR('2. Roles &amp; Pricing'!AB176/40,"")</f>
        <v>0.25</v>
      </c>
      <c r="AE21" s="708">
        <f>IFERROR('2. Roles &amp; Pricing'!AG176/40,"")</f>
        <v>0.25</v>
      </c>
      <c r="AF21" s="708">
        <f>IFERROR('2. Roles &amp; Pricing'!AH176/40,"")</f>
        <v>0.25</v>
      </c>
      <c r="AG21" s="708">
        <f>IFERROR('2. Roles &amp; Pricing'!AI176/40,"")</f>
        <v>0.25</v>
      </c>
      <c r="AH21" s="708">
        <f>IFERROR('2. Roles &amp; Pricing'!AJ176/40,"")</f>
        <v>0.25</v>
      </c>
      <c r="AI21" s="708">
        <f>IFERROR('2. Roles &amp; Pricing'!AK176/40,"")</f>
        <v>0.25</v>
      </c>
      <c r="AJ21" s="708">
        <f>IFERROR('2. Roles &amp; Pricing'!AL176/40,"")</f>
        <v>0.25</v>
      </c>
      <c r="AK21" s="708">
        <f>IFERROR('2. Roles &amp; Pricing'!AM176/40,"")</f>
        <v>0.25</v>
      </c>
      <c r="AL21" s="708">
        <f>IFERROR('2. Roles &amp; Pricing'!AN176/40,"")</f>
        <v>0.25</v>
      </c>
      <c r="AM21" s="708">
        <f>IFERROR('2. Roles &amp; Pricing'!AO176/40,"")</f>
        <v>0.25</v>
      </c>
      <c r="AN21" s="708">
        <f>IFERROR('2. Roles &amp; Pricing'!AP176/40,"")</f>
        <v>0.25</v>
      </c>
      <c r="AO21" s="708">
        <f>IFERROR('2. Roles &amp; Pricing'!AQ176/40,"")</f>
        <v>0.25</v>
      </c>
      <c r="AP21" s="708">
        <f>IFERROR('2. Roles &amp; Pricing'!AR176/40,"")</f>
        <v>0.25</v>
      </c>
      <c r="AQ21" s="708">
        <f>IFERROR('2. Roles &amp; Pricing'!AS176/40,"")</f>
        <v>0.25</v>
      </c>
      <c r="AR21" s="708" t="str">
        <f>IFERROR('2. Roles &amp; Pricing'!AT176/40,"")</f>
        <v/>
      </c>
      <c r="AS21" s="708" t="str">
        <f>IFERROR('2. Roles &amp; Pricing'!AU176/40,"")</f>
        <v/>
      </c>
      <c r="AT21" s="708" t="str">
        <f>IFERROR('2. Roles &amp; Pricing'!AV176/40,"")</f>
        <v/>
      </c>
      <c r="AU21" s="708" t="str">
        <f>IFERROR('2. Roles &amp; Pricing'!AW176/40,"")</f>
        <v/>
      </c>
      <c r="AV21" s="708" t="str">
        <f>IFERROR('2. Roles &amp; Pricing'!AX176/40,"")</f>
        <v/>
      </c>
      <c r="AW21" s="708" t="str">
        <f>IFERROR('2. Roles &amp; Pricing'!AY176/40,"")</f>
        <v/>
      </c>
      <c r="AX21" s="708" t="str">
        <f>IFERROR('2. Roles &amp; Pricing'!AZ176/40,"")</f>
        <v/>
      </c>
      <c r="AY21" s="708" t="str">
        <f>IFERROR('2. Roles &amp; Pricing'!BA176/40,"")</f>
        <v/>
      </c>
      <c r="AZ21" s="708" t="str">
        <f>IFERROR('2. Roles &amp; Pricing'!BB176/40,"")</f>
        <v/>
      </c>
      <c r="BA21" s="708" t="str">
        <f>IFERROR('2. Roles &amp; Pricing'!BC176/40,"")</f>
        <v/>
      </c>
      <c r="BB21" s="708" t="str">
        <f>IFERROR('2. Roles &amp; Pricing'!BD176/40,"")</f>
        <v/>
      </c>
      <c r="BC21" s="708" t="str">
        <f>IFERROR('2. Roles &amp; Pricing'!BE176/40,"")</f>
        <v/>
      </c>
      <c r="BD21" s="708" t="str">
        <f>IFERROR('2. Roles &amp; Pricing'!BF176/40,"")</f>
        <v/>
      </c>
      <c r="BE21" s="708" t="str">
        <f>IFERROR('2. Roles &amp; Pricing'!BG176/40,"")</f>
        <v/>
      </c>
      <c r="BF21" s="708" t="str">
        <f>IFERROR('2. Roles &amp; Pricing'!BH176/40,"")</f>
        <v/>
      </c>
      <c r="BG21" s="708" t="str">
        <f>IFERROR('2. Roles &amp; Pricing'!BI176/40,"")</f>
        <v/>
      </c>
      <c r="BH21" s="708" t="str">
        <f>IFERROR('2. Roles &amp; Pricing'!BJ176/40,"")</f>
        <v/>
      </c>
      <c r="BI21" s="708" t="str">
        <f>IFERROR('2. Roles &amp; Pricing'!BK176/40,"")</f>
        <v/>
      </c>
      <c r="BJ21" s="708" t="str">
        <f>IFERROR('2. Roles &amp; Pricing'!BL176/40,"")</f>
        <v/>
      </c>
      <c r="BK21" s="708" t="str">
        <f>IFERROR('2. Roles &amp; Pricing'!BM176/40,"")</f>
        <v/>
      </c>
      <c r="BL21" s="708" t="str">
        <f>IFERROR('2. Roles &amp; Pricing'!BN176/40,"")</f>
        <v/>
      </c>
      <c r="BM21" s="708" t="str">
        <f>IFERROR('2. Roles &amp; Pricing'!BO176/40,"")</f>
        <v/>
      </c>
      <c r="BN21" s="212">
        <f t="shared" si="49"/>
        <v>7.5</v>
      </c>
      <c r="BO21" s="213">
        <f t="shared" si="50"/>
        <v>37.5</v>
      </c>
      <c r="BP21" s="199">
        <f>'2. Roles &amp; Pricing'!D297</f>
        <v>0</v>
      </c>
      <c r="BQ21" s="199">
        <f>'2. Roles &amp; Pricing'!F297</f>
        <v>0</v>
      </c>
      <c r="BR21" s="623">
        <f>'2. Roles &amp; Pricing'!F297</f>
        <v>0</v>
      </c>
      <c r="BS21" s="200">
        <f>'2. Roles &amp; Pricing'!I297</f>
        <v>0</v>
      </c>
      <c r="BT21" s="201">
        <f t="shared" si="51"/>
        <v>0</v>
      </c>
      <c r="BU21" s="214">
        <f t="shared" si="48"/>
        <v>300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8</v>
      </c>
      <c r="B22" s="206">
        <v>3</v>
      </c>
      <c r="C22" s="207" t="str">
        <f t="shared" si="46"/>
        <v>0__</v>
      </c>
      <c r="D22" s="207" t="str">
        <f t="shared" si="47"/>
        <v>0____0</v>
      </c>
      <c r="E22" s="207">
        <v>20</v>
      </c>
      <c r="F22" s="207">
        <v>10</v>
      </c>
      <c r="G22" s="208">
        <f>'2. Roles &amp; Pricing'!D55</f>
        <v>0</v>
      </c>
      <c r="H22" s="209" t="str">
        <f>'2. Roles &amp; Pricing'!E55</f>
        <v/>
      </c>
      <c r="I22" s="210">
        <f>'2. Roles &amp; Pricing'!F55</f>
        <v>0</v>
      </c>
      <c r="J22" s="210">
        <f>'2. Roles &amp; Pricing'!K55</f>
        <v>0</v>
      </c>
      <c r="K22" s="197" t="str">
        <f>'2. Roles &amp; Pricing'!W55</f>
        <v xml:space="preserve"> </v>
      </c>
      <c r="L22" s="209"/>
      <c r="M22" s="210"/>
      <c r="N22" s="707" t="str">
        <f>IFERROR('2. Roles &amp; Pricing'!F177/40,"")</f>
        <v/>
      </c>
      <c r="O22" s="707" t="str">
        <f>IFERROR('2. Roles &amp; Pricing'!I177/40,"")</f>
        <v/>
      </c>
      <c r="P22" s="707" t="str">
        <f>IFERROR('2. Roles &amp; Pricing'!K177/40,"")</f>
        <v/>
      </c>
      <c r="Q22" s="707" t="str">
        <f>IFERROR('2. Roles &amp; Pricing'!L177/40,"")</f>
        <v/>
      </c>
      <c r="R22" s="707" t="str">
        <f>IFERROR('2. Roles &amp; Pricing'!M177/40,"")</f>
        <v/>
      </c>
      <c r="S22" s="707" t="str">
        <f>IFERROR('2. Roles &amp; Pricing'!N177/40,"")</f>
        <v/>
      </c>
      <c r="T22" s="707" t="str">
        <f>IFERROR('2. Roles &amp; Pricing'!O177/40,"")</f>
        <v/>
      </c>
      <c r="U22" s="709" t="str">
        <f>IFERROR('2. Roles &amp; Pricing'!P177/40,"")</f>
        <v/>
      </c>
      <c r="V22" s="709" t="str">
        <f>IFERROR('2. Roles &amp; Pricing'!Q177/40,"")</f>
        <v/>
      </c>
      <c r="W22" s="709" t="str">
        <f>IFERROR('2. Roles &amp; Pricing'!R177/40,"")</f>
        <v/>
      </c>
      <c r="X22" s="708" t="str">
        <f>IFERROR('2. Roles &amp; Pricing'!S177/40,"")</f>
        <v/>
      </c>
      <c r="Y22" s="708" t="str">
        <f>IFERROR('2. Roles &amp; Pricing'!T177/40,"")</f>
        <v/>
      </c>
      <c r="Z22" s="708" t="str">
        <f>IFERROR('2. Roles &amp; Pricing'!U177/40,"")</f>
        <v/>
      </c>
      <c r="AA22" s="708" t="str">
        <f>IFERROR('2. Roles &amp; Pricing'!Y177/40,"")</f>
        <v/>
      </c>
      <c r="AB22" s="708" t="str">
        <f>IFERROR('2. Roles &amp; Pricing'!Z177/40,"")</f>
        <v/>
      </c>
      <c r="AC22" s="708" t="str">
        <f>IFERROR('2. Roles &amp; Pricing'!AA177/40,"")</f>
        <v/>
      </c>
      <c r="AD22" s="708" t="str">
        <f>IFERROR('2. Roles &amp; Pricing'!AB177/40,"")</f>
        <v/>
      </c>
      <c r="AE22" s="708" t="str">
        <f>IFERROR('2. Roles &amp; Pricing'!AG177/40,"")</f>
        <v/>
      </c>
      <c r="AF22" s="708" t="str">
        <f>IFERROR('2. Roles &amp; Pricing'!AH177/40,"")</f>
        <v/>
      </c>
      <c r="AG22" s="708" t="str">
        <f>IFERROR('2. Roles &amp; Pricing'!AI177/40,"")</f>
        <v/>
      </c>
      <c r="AH22" s="708" t="str">
        <f>IFERROR('2. Roles &amp; Pricing'!AJ177/40,"")</f>
        <v/>
      </c>
      <c r="AI22" s="708" t="str">
        <f>IFERROR('2. Roles &amp; Pricing'!AK177/40,"")</f>
        <v/>
      </c>
      <c r="AJ22" s="708" t="str">
        <f>IFERROR('2. Roles &amp; Pricing'!AL177/40,"")</f>
        <v/>
      </c>
      <c r="AK22" s="708" t="str">
        <f>IFERROR('2. Roles &amp; Pricing'!AM177/40,"")</f>
        <v/>
      </c>
      <c r="AL22" s="708" t="str">
        <f>IFERROR('2. Roles &amp; Pricing'!AN177/40,"")</f>
        <v/>
      </c>
      <c r="AM22" s="708" t="str">
        <f>IFERROR('2. Roles &amp; Pricing'!AO177/40,"")</f>
        <v/>
      </c>
      <c r="AN22" s="708" t="str">
        <f>IFERROR('2. Roles &amp; Pricing'!AP177/40,"")</f>
        <v/>
      </c>
      <c r="AO22" s="708" t="str">
        <f>IFERROR('2. Roles &amp; Pricing'!AQ177/40,"")</f>
        <v/>
      </c>
      <c r="AP22" s="708" t="str">
        <f>IFERROR('2. Roles &amp; Pricing'!AR177/40,"")</f>
        <v/>
      </c>
      <c r="AQ22" s="708" t="str">
        <f>IFERROR('2. Roles &amp; Pricing'!AS177/40,"")</f>
        <v/>
      </c>
      <c r="AR22" s="708" t="str">
        <f>IFERROR('2. Roles &amp; Pricing'!AT177/40,"")</f>
        <v/>
      </c>
      <c r="AS22" s="708" t="str">
        <f>IFERROR('2. Roles &amp; Pricing'!AU177/40,"")</f>
        <v/>
      </c>
      <c r="AT22" s="708" t="str">
        <f>IFERROR('2. Roles &amp; Pricing'!AV177/40,"")</f>
        <v/>
      </c>
      <c r="AU22" s="708" t="str">
        <f>IFERROR('2. Roles &amp; Pricing'!AW177/40,"")</f>
        <v/>
      </c>
      <c r="AV22" s="708" t="str">
        <f>IFERROR('2. Roles &amp; Pricing'!AX177/40,"")</f>
        <v/>
      </c>
      <c r="AW22" s="708" t="str">
        <f>IFERROR('2. Roles &amp; Pricing'!AY177/40,"")</f>
        <v/>
      </c>
      <c r="AX22" s="708" t="str">
        <f>IFERROR('2. Roles &amp; Pricing'!AZ177/40,"")</f>
        <v/>
      </c>
      <c r="AY22" s="708" t="str">
        <f>IFERROR('2. Roles &amp; Pricing'!BA177/40,"")</f>
        <v/>
      </c>
      <c r="AZ22" s="708" t="str">
        <f>IFERROR('2. Roles &amp; Pricing'!BB177/40,"")</f>
        <v/>
      </c>
      <c r="BA22" s="708" t="str">
        <f>IFERROR('2. Roles &amp; Pricing'!BC177/40,"")</f>
        <v/>
      </c>
      <c r="BB22" s="708" t="str">
        <f>IFERROR('2. Roles &amp; Pricing'!BD177/40,"")</f>
        <v/>
      </c>
      <c r="BC22" s="708" t="str">
        <f>IFERROR('2. Roles &amp; Pricing'!BE177/40,"")</f>
        <v/>
      </c>
      <c r="BD22" s="708" t="str">
        <f>IFERROR('2. Roles &amp; Pricing'!BF177/40,"")</f>
        <v/>
      </c>
      <c r="BE22" s="708" t="str">
        <f>IFERROR('2. Roles &amp; Pricing'!BG177/40,"")</f>
        <v/>
      </c>
      <c r="BF22" s="708" t="str">
        <f>IFERROR('2. Roles &amp; Pricing'!BH177/40,"")</f>
        <v/>
      </c>
      <c r="BG22" s="708" t="str">
        <f>IFERROR('2. Roles &amp; Pricing'!BI177/40,"")</f>
        <v/>
      </c>
      <c r="BH22" s="708" t="str">
        <f>IFERROR('2. Roles &amp; Pricing'!BJ177/40,"")</f>
        <v/>
      </c>
      <c r="BI22" s="708" t="str">
        <f>IFERROR('2. Roles &amp; Pricing'!BK177/40,"")</f>
        <v/>
      </c>
      <c r="BJ22" s="708" t="str">
        <f>IFERROR('2. Roles &amp; Pricing'!BL177/40,"")</f>
        <v/>
      </c>
      <c r="BK22" s="708" t="str">
        <f>IFERROR('2. Roles &amp; Pricing'!BM177/40,"")</f>
        <v/>
      </c>
      <c r="BL22" s="708" t="str">
        <f>IFERROR('2. Roles &amp; Pricing'!BN177/40,"")</f>
        <v/>
      </c>
      <c r="BM22" s="708" t="str">
        <f>IFERROR('2. Roles &amp; Pricing'!BO177/40,"")</f>
        <v/>
      </c>
      <c r="BN22" s="212">
        <f t="shared" si="49"/>
        <v>0</v>
      </c>
      <c r="BO22" s="213">
        <f t="shared" si="50"/>
        <v>0</v>
      </c>
      <c r="BP22" s="199" t="str">
        <f>'2. Roles &amp; Pricing'!D298</f>
        <v/>
      </c>
      <c r="BQ22" s="199">
        <f>'2. Roles &amp; Pricing'!F298</f>
        <v>0</v>
      </c>
      <c r="BR22" s="623">
        <f>'2. Roles &amp; Pricing'!F298</f>
        <v>0</v>
      </c>
      <c r="BS22" s="200">
        <f>'2. Roles &amp; Pricing'!I298</f>
        <v>0</v>
      </c>
      <c r="BT22" s="201" t="str">
        <f t="shared" si="51"/>
        <v/>
      </c>
      <c r="BU22" s="214">
        <f t="shared" si="48"/>
        <v>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9</v>
      </c>
      <c r="B23" s="206">
        <v>3</v>
      </c>
      <c r="C23" s="207" t="str">
        <f t="shared" si="46"/>
        <v>0__</v>
      </c>
      <c r="D23" s="207" t="str">
        <f t="shared" si="47"/>
        <v>0____0</v>
      </c>
      <c r="E23" s="207">
        <v>21</v>
      </c>
      <c r="F23" s="207">
        <v>8</v>
      </c>
      <c r="G23" s="208">
        <f>'2. Roles &amp; Pricing'!D56</f>
        <v>0</v>
      </c>
      <c r="H23" s="209" t="str">
        <f>'2. Roles &amp; Pricing'!E56</f>
        <v/>
      </c>
      <c r="I23" s="210">
        <f>'2. Roles &amp; Pricing'!F56</f>
        <v>0</v>
      </c>
      <c r="J23" s="210">
        <f>'2. Roles &amp; Pricing'!K56</f>
        <v>0</v>
      </c>
      <c r="K23" s="197" t="str">
        <f>'2. Roles &amp; Pricing'!W56</f>
        <v xml:space="preserve"> </v>
      </c>
      <c r="L23" s="209"/>
      <c r="M23" s="210"/>
      <c r="N23" s="707" t="str">
        <f>IFERROR('2. Roles &amp; Pricing'!F178/40,"")</f>
        <v/>
      </c>
      <c r="O23" s="707" t="str">
        <f>IFERROR('2. Roles &amp; Pricing'!I178/40,"")</f>
        <v/>
      </c>
      <c r="P23" s="707" t="str">
        <f>IFERROR('2. Roles &amp; Pricing'!K178/40,"")</f>
        <v/>
      </c>
      <c r="Q23" s="707" t="str">
        <f>IFERROR('2. Roles &amp; Pricing'!L178/40,"")</f>
        <v/>
      </c>
      <c r="R23" s="707" t="str">
        <f>IFERROR('2. Roles &amp; Pricing'!M178/40,"")</f>
        <v/>
      </c>
      <c r="S23" s="707" t="str">
        <f>IFERROR('2. Roles &amp; Pricing'!N178/40,"")</f>
        <v/>
      </c>
      <c r="T23" s="707" t="str">
        <f>IFERROR('2. Roles &amp; Pricing'!O178/40,"")</f>
        <v/>
      </c>
      <c r="U23" s="709" t="str">
        <f>IFERROR('2. Roles &amp; Pricing'!P178/40,"")</f>
        <v/>
      </c>
      <c r="V23" s="709" t="str">
        <f>IFERROR('2. Roles &amp; Pricing'!Q178/40,"")</f>
        <v/>
      </c>
      <c r="W23" s="709" t="str">
        <f>IFERROR('2. Roles &amp; Pricing'!R178/40,"")</f>
        <v/>
      </c>
      <c r="X23" s="708" t="str">
        <f>IFERROR('2. Roles &amp; Pricing'!S178/40,"")</f>
        <v/>
      </c>
      <c r="Y23" s="708" t="str">
        <f>IFERROR('2. Roles &amp; Pricing'!T178/40,"")</f>
        <v/>
      </c>
      <c r="Z23" s="708" t="str">
        <f>IFERROR('2. Roles &amp; Pricing'!U178/40,"")</f>
        <v/>
      </c>
      <c r="AA23" s="708" t="str">
        <f>IFERROR('2. Roles &amp; Pricing'!Y178/40,"")</f>
        <v/>
      </c>
      <c r="AB23" s="708" t="str">
        <f>IFERROR('2. Roles &amp; Pricing'!Z178/40,"")</f>
        <v/>
      </c>
      <c r="AC23" s="708" t="str">
        <f>IFERROR('2. Roles &amp; Pricing'!AA178/40,"")</f>
        <v/>
      </c>
      <c r="AD23" s="708" t="str">
        <f>IFERROR('2. Roles &amp; Pricing'!AB178/40,"")</f>
        <v/>
      </c>
      <c r="AE23" s="708" t="str">
        <f>IFERROR('2. Roles &amp; Pricing'!AG178/40,"")</f>
        <v/>
      </c>
      <c r="AF23" s="708" t="str">
        <f>IFERROR('2. Roles &amp; Pricing'!AH178/40,"")</f>
        <v/>
      </c>
      <c r="AG23" s="708" t="str">
        <f>IFERROR('2. Roles &amp; Pricing'!AI178/40,"")</f>
        <v/>
      </c>
      <c r="AH23" s="708" t="str">
        <f>IFERROR('2. Roles &amp; Pricing'!AJ178/40,"")</f>
        <v/>
      </c>
      <c r="AI23" s="708" t="str">
        <f>IFERROR('2. Roles &amp; Pricing'!AK178/40,"")</f>
        <v/>
      </c>
      <c r="AJ23" s="708" t="str">
        <f>IFERROR('2. Roles &amp; Pricing'!AL178/40,"")</f>
        <v/>
      </c>
      <c r="AK23" s="708" t="str">
        <f>IFERROR('2. Roles &amp; Pricing'!AM178/40,"")</f>
        <v/>
      </c>
      <c r="AL23" s="708" t="str">
        <f>IFERROR('2. Roles &amp; Pricing'!AN178/40,"")</f>
        <v/>
      </c>
      <c r="AM23" s="708" t="str">
        <f>IFERROR('2. Roles &amp; Pricing'!AO178/40,"")</f>
        <v/>
      </c>
      <c r="AN23" s="708" t="str">
        <f>IFERROR('2. Roles &amp; Pricing'!AP178/40,"")</f>
        <v/>
      </c>
      <c r="AO23" s="708" t="str">
        <f>IFERROR('2. Roles &amp; Pricing'!AQ178/40,"")</f>
        <v/>
      </c>
      <c r="AP23" s="708" t="str">
        <f>IFERROR('2. Roles &amp; Pricing'!AR178/40,"")</f>
        <v/>
      </c>
      <c r="AQ23" s="708" t="str">
        <f>IFERROR('2. Roles &amp; Pricing'!AS178/40,"")</f>
        <v/>
      </c>
      <c r="AR23" s="708" t="str">
        <f>IFERROR('2. Roles &amp; Pricing'!AT178/40,"")</f>
        <v/>
      </c>
      <c r="AS23" s="708" t="str">
        <f>IFERROR('2. Roles &amp; Pricing'!AU178/40,"")</f>
        <v/>
      </c>
      <c r="AT23" s="708" t="str">
        <f>IFERROR('2. Roles &amp; Pricing'!AV178/40,"")</f>
        <v/>
      </c>
      <c r="AU23" s="708" t="str">
        <f>IFERROR('2. Roles &amp; Pricing'!AW178/40,"")</f>
        <v/>
      </c>
      <c r="AV23" s="708" t="str">
        <f>IFERROR('2. Roles &amp; Pricing'!AX178/40,"")</f>
        <v/>
      </c>
      <c r="AW23" s="708" t="str">
        <f>IFERROR('2. Roles &amp; Pricing'!AY178/40,"")</f>
        <v/>
      </c>
      <c r="AX23" s="708" t="str">
        <f>IFERROR('2. Roles &amp; Pricing'!AZ178/40,"")</f>
        <v/>
      </c>
      <c r="AY23" s="708" t="str">
        <f>IFERROR('2. Roles &amp; Pricing'!BA178/40,"")</f>
        <v/>
      </c>
      <c r="AZ23" s="708" t="str">
        <f>IFERROR('2. Roles &amp; Pricing'!BB178/40,"")</f>
        <v/>
      </c>
      <c r="BA23" s="708" t="str">
        <f>IFERROR('2. Roles &amp; Pricing'!BC178/40,"")</f>
        <v/>
      </c>
      <c r="BB23" s="708" t="str">
        <f>IFERROR('2. Roles &amp; Pricing'!BD178/40,"")</f>
        <v/>
      </c>
      <c r="BC23" s="708" t="str">
        <f>IFERROR('2. Roles &amp; Pricing'!BE178/40,"")</f>
        <v/>
      </c>
      <c r="BD23" s="708" t="str">
        <f>IFERROR('2. Roles &amp; Pricing'!BF178/40,"")</f>
        <v/>
      </c>
      <c r="BE23" s="708" t="str">
        <f>IFERROR('2. Roles &amp; Pricing'!BG178/40,"")</f>
        <v/>
      </c>
      <c r="BF23" s="708" t="str">
        <f>IFERROR('2. Roles &amp; Pricing'!BH178/40,"")</f>
        <v/>
      </c>
      <c r="BG23" s="708" t="str">
        <f>IFERROR('2. Roles &amp; Pricing'!BI178/40,"")</f>
        <v/>
      </c>
      <c r="BH23" s="708" t="str">
        <f>IFERROR('2. Roles &amp; Pricing'!BJ178/40,"")</f>
        <v/>
      </c>
      <c r="BI23" s="708" t="str">
        <f>IFERROR('2. Roles &amp; Pricing'!BK178/40,"")</f>
        <v/>
      </c>
      <c r="BJ23" s="708" t="str">
        <f>IFERROR('2. Roles &amp; Pricing'!BL178/40,"")</f>
        <v/>
      </c>
      <c r="BK23" s="708" t="str">
        <f>IFERROR('2. Roles &amp; Pricing'!BM178/40,"")</f>
        <v/>
      </c>
      <c r="BL23" s="708" t="str">
        <f>IFERROR('2. Roles &amp; Pricing'!BN178/40,"")</f>
        <v/>
      </c>
      <c r="BM23" s="708" t="str">
        <f>IFERROR('2. Roles &amp; Pricing'!BO178/40,"")</f>
        <v/>
      </c>
      <c r="BN23" s="212">
        <f t="shared" si="49"/>
        <v>0</v>
      </c>
      <c r="BO23" s="213">
        <f t="shared" si="50"/>
        <v>0</v>
      </c>
      <c r="BP23" s="199" t="str">
        <f>'2. Roles &amp; Pricing'!D299</f>
        <v/>
      </c>
      <c r="BQ23" s="199">
        <f>'2. Roles &amp; Pricing'!F299</f>
        <v>0</v>
      </c>
      <c r="BR23" s="623">
        <f>'2. Roles &amp; Pricing'!F299</f>
        <v>0</v>
      </c>
      <c r="BS23" s="200">
        <f>'2. Roles &amp; Pricing'!I299</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10</v>
      </c>
      <c r="B24" s="206">
        <v>3</v>
      </c>
      <c r="C24" s="207" t="str">
        <f t="shared" si="46"/>
        <v>0__</v>
      </c>
      <c r="D24" s="207" t="str">
        <f t="shared" si="47"/>
        <v>0____0</v>
      </c>
      <c r="E24" s="207">
        <v>20</v>
      </c>
      <c r="F24" s="207">
        <v>10</v>
      </c>
      <c r="G24" s="208">
        <f>'2. Roles &amp; Pricing'!D57</f>
        <v>0</v>
      </c>
      <c r="H24" s="209" t="str">
        <f>'2. Roles &amp; Pricing'!E57</f>
        <v/>
      </c>
      <c r="I24" s="210">
        <f>'2. Roles &amp; Pricing'!F57</f>
        <v>0</v>
      </c>
      <c r="J24" s="210">
        <f>'2. Roles &amp; Pricing'!K57</f>
        <v>0</v>
      </c>
      <c r="K24" s="197" t="str">
        <f>'2. Roles &amp; Pricing'!W57</f>
        <v xml:space="preserve"> </v>
      </c>
      <c r="L24" s="209"/>
      <c r="M24" s="210"/>
      <c r="N24" s="707" t="str">
        <f>IFERROR('2. Roles &amp; Pricing'!F179/40,"")</f>
        <v/>
      </c>
      <c r="O24" s="707" t="str">
        <f>IFERROR('2. Roles &amp; Pricing'!I179/40,"")</f>
        <v/>
      </c>
      <c r="P24" s="707" t="str">
        <f>IFERROR('2. Roles &amp; Pricing'!K179/40,"")</f>
        <v/>
      </c>
      <c r="Q24" s="707" t="str">
        <f>IFERROR('2. Roles &amp; Pricing'!L179/40,"")</f>
        <v/>
      </c>
      <c r="R24" s="707" t="str">
        <f>IFERROR('2. Roles &amp; Pricing'!M179/40,"")</f>
        <v/>
      </c>
      <c r="S24" s="707" t="str">
        <f>IFERROR('2. Roles &amp; Pricing'!N179/40,"")</f>
        <v/>
      </c>
      <c r="T24" s="707" t="str">
        <f>IFERROR('2. Roles &amp; Pricing'!O179/40,"")</f>
        <v/>
      </c>
      <c r="U24" s="709" t="str">
        <f>IFERROR('2. Roles &amp; Pricing'!P179/40,"")</f>
        <v/>
      </c>
      <c r="V24" s="709" t="str">
        <f>IFERROR('2. Roles &amp; Pricing'!Q179/40,"")</f>
        <v/>
      </c>
      <c r="W24" s="709" t="str">
        <f>IFERROR('2. Roles &amp; Pricing'!R179/40,"")</f>
        <v/>
      </c>
      <c r="X24" s="708" t="str">
        <f>IFERROR('2. Roles &amp; Pricing'!S179/40,"")</f>
        <v/>
      </c>
      <c r="Y24" s="708" t="str">
        <f>IFERROR('2. Roles &amp; Pricing'!T179/40,"")</f>
        <v/>
      </c>
      <c r="Z24" s="708" t="str">
        <f>IFERROR('2. Roles &amp; Pricing'!U179/40,"")</f>
        <v/>
      </c>
      <c r="AA24" s="708" t="str">
        <f>IFERROR('2. Roles &amp; Pricing'!Y179/40,"")</f>
        <v/>
      </c>
      <c r="AB24" s="708" t="str">
        <f>IFERROR('2. Roles &amp; Pricing'!Z179/40,"")</f>
        <v/>
      </c>
      <c r="AC24" s="708" t="str">
        <f>IFERROR('2. Roles &amp; Pricing'!AA179/40,"")</f>
        <v/>
      </c>
      <c r="AD24" s="708" t="str">
        <f>IFERROR('2. Roles &amp; Pricing'!AB179/40,"")</f>
        <v/>
      </c>
      <c r="AE24" s="708" t="str">
        <f>IFERROR('2. Roles &amp; Pricing'!AG179/40,"")</f>
        <v/>
      </c>
      <c r="AF24" s="708" t="str">
        <f>IFERROR('2. Roles &amp; Pricing'!AH179/40,"")</f>
        <v/>
      </c>
      <c r="AG24" s="708" t="str">
        <f>IFERROR('2. Roles &amp; Pricing'!AI179/40,"")</f>
        <v/>
      </c>
      <c r="AH24" s="708" t="str">
        <f>IFERROR('2. Roles &amp; Pricing'!AJ179/40,"")</f>
        <v/>
      </c>
      <c r="AI24" s="708" t="str">
        <f>IFERROR('2. Roles &amp; Pricing'!AK179/40,"")</f>
        <v/>
      </c>
      <c r="AJ24" s="708" t="str">
        <f>IFERROR('2. Roles &amp; Pricing'!AL179/40,"")</f>
        <v/>
      </c>
      <c r="AK24" s="708" t="str">
        <f>IFERROR('2. Roles &amp; Pricing'!AM179/40,"")</f>
        <v/>
      </c>
      <c r="AL24" s="708" t="str">
        <f>IFERROR('2. Roles &amp; Pricing'!AN179/40,"")</f>
        <v/>
      </c>
      <c r="AM24" s="708" t="str">
        <f>IFERROR('2. Roles &amp; Pricing'!AO179/40,"")</f>
        <v/>
      </c>
      <c r="AN24" s="708" t="str">
        <f>IFERROR('2. Roles &amp; Pricing'!AP179/40,"")</f>
        <v/>
      </c>
      <c r="AO24" s="708" t="str">
        <f>IFERROR('2. Roles &amp; Pricing'!AQ179/40,"")</f>
        <v/>
      </c>
      <c r="AP24" s="708" t="str">
        <f>IFERROR('2. Roles &amp; Pricing'!AR179/40,"")</f>
        <v/>
      </c>
      <c r="AQ24" s="708" t="str">
        <f>IFERROR('2. Roles &amp; Pricing'!AS179/40,"")</f>
        <v/>
      </c>
      <c r="AR24" s="708" t="str">
        <f>IFERROR('2. Roles &amp; Pricing'!AT179/40,"")</f>
        <v/>
      </c>
      <c r="AS24" s="708" t="str">
        <f>IFERROR('2. Roles &amp; Pricing'!AU179/40,"")</f>
        <v/>
      </c>
      <c r="AT24" s="708" t="str">
        <f>IFERROR('2. Roles &amp; Pricing'!AV179/40,"")</f>
        <v/>
      </c>
      <c r="AU24" s="708" t="str">
        <f>IFERROR('2. Roles &amp; Pricing'!AW179/40,"")</f>
        <v/>
      </c>
      <c r="AV24" s="708" t="str">
        <f>IFERROR('2. Roles &amp; Pricing'!AX179/40,"")</f>
        <v/>
      </c>
      <c r="AW24" s="708" t="str">
        <f>IFERROR('2. Roles &amp; Pricing'!AY179/40,"")</f>
        <v/>
      </c>
      <c r="AX24" s="708" t="str">
        <f>IFERROR('2. Roles &amp; Pricing'!AZ179/40,"")</f>
        <v/>
      </c>
      <c r="AY24" s="708" t="str">
        <f>IFERROR('2. Roles &amp; Pricing'!BA179/40,"")</f>
        <v/>
      </c>
      <c r="AZ24" s="708" t="str">
        <f>IFERROR('2. Roles &amp; Pricing'!BB179/40,"")</f>
        <v/>
      </c>
      <c r="BA24" s="708" t="str">
        <f>IFERROR('2. Roles &amp; Pricing'!BC179/40,"")</f>
        <v/>
      </c>
      <c r="BB24" s="708" t="str">
        <f>IFERROR('2. Roles &amp; Pricing'!BD179/40,"")</f>
        <v/>
      </c>
      <c r="BC24" s="708" t="str">
        <f>IFERROR('2. Roles &amp; Pricing'!BE179/40,"")</f>
        <v/>
      </c>
      <c r="BD24" s="708" t="str">
        <f>IFERROR('2. Roles &amp; Pricing'!BF179/40,"")</f>
        <v/>
      </c>
      <c r="BE24" s="708" t="str">
        <f>IFERROR('2. Roles &amp; Pricing'!BG179/40,"")</f>
        <v/>
      </c>
      <c r="BF24" s="708" t="str">
        <f>IFERROR('2. Roles &amp; Pricing'!BH179/40,"")</f>
        <v/>
      </c>
      <c r="BG24" s="708" t="str">
        <f>IFERROR('2. Roles &amp; Pricing'!BI179/40,"")</f>
        <v/>
      </c>
      <c r="BH24" s="708" t="str">
        <f>IFERROR('2. Roles &amp; Pricing'!BJ179/40,"")</f>
        <v/>
      </c>
      <c r="BI24" s="708" t="str">
        <f>IFERROR('2. Roles &amp; Pricing'!BK179/40,"")</f>
        <v/>
      </c>
      <c r="BJ24" s="708" t="str">
        <f>IFERROR('2. Roles &amp; Pricing'!BL179/40,"")</f>
        <v/>
      </c>
      <c r="BK24" s="708" t="str">
        <f>IFERROR('2. Roles &amp; Pricing'!BM179/40,"")</f>
        <v/>
      </c>
      <c r="BL24" s="708" t="str">
        <f>IFERROR('2. Roles &amp; Pricing'!BN179/40,"")</f>
        <v/>
      </c>
      <c r="BM24" s="708" t="str">
        <f>IFERROR('2. Roles &amp; Pricing'!BO179/40,"")</f>
        <v/>
      </c>
      <c r="BN24" s="212">
        <f t="shared" si="49"/>
        <v>0</v>
      </c>
      <c r="BO24" s="213">
        <f t="shared" si="50"/>
        <v>0</v>
      </c>
      <c r="BP24" s="199" t="str">
        <f>'2. Roles &amp; Pricing'!D300</f>
        <v/>
      </c>
      <c r="BQ24" s="199">
        <f>'2. Roles &amp; Pricing'!F300</f>
        <v>0</v>
      </c>
      <c r="BR24" s="623">
        <f>'2. Roles &amp; Pricing'!F300</f>
        <v>0</v>
      </c>
      <c r="BS24" s="200">
        <f>'2. Roles &amp; Pricing'!I300</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11</v>
      </c>
      <c r="B25" s="206">
        <v>3</v>
      </c>
      <c r="C25" s="207" t="str">
        <f t="shared" si="46"/>
        <v>0__</v>
      </c>
      <c r="D25" s="207" t="str">
        <f t="shared" si="47"/>
        <v>0____0</v>
      </c>
      <c r="E25" s="207">
        <v>20</v>
      </c>
      <c r="F25" s="207">
        <v>10</v>
      </c>
      <c r="G25" s="208">
        <f>'2. Roles &amp; Pricing'!D58</f>
        <v>0</v>
      </c>
      <c r="H25" s="209" t="str">
        <f>'2. Roles &amp; Pricing'!E58</f>
        <v/>
      </c>
      <c r="I25" s="210">
        <f>'2. Roles &amp; Pricing'!F58</f>
        <v>0</v>
      </c>
      <c r="J25" s="210">
        <f>'2. Roles &amp; Pricing'!K58</f>
        <v>0</v>
      </c>
      <c r="K25" s="197" t="str">
        <f>'2. Roles &amp; Pricing'!W58</f>
        <v xml:space="preserve"> </v>
      </c>
      <c r="L25" s="209"/>
      <c r="M25" s="210"/>
      <c r="N25" s="707" t="str">
        <f>IFERROR('2. Roles &amp; Pricing'!F180/40,"")</f>
        <v/>
      </c>
      <c r="O25" s="707" t="str">
        <f>IFERROR('2. Roles &amp; Pricing'!I180/40,"")</f>
        <v/>
      </c>
      <c r="P25" s="707" t="str">
        <f>IFERROR('2. Roles &amp; Pricing'!K180/40,"")</f>
        <v/>
      </c>
      <c r="Q25" s="707" t="str">
        <f>IFERROR('2. Roles &amp; Pricing'!L180/40,"")</f>
        <v/>
      </c>
      <c r="R25" s="707" t="str">
        <f>IFERROR('2. Roles &amp; Pricing'!M180/40,"")</f>
        <v/>
      </c>
      <c r="S25" s="707" t="str">
        <f>IFERROR('2. Roles &amp; Pricing'!N180/40,"")</f>
        <v/>
      </c>
      <c r="T25" s="707" t="str">
        <f>IFERROR('2. Roles &amp; Pricing'!O180/40,"")</f>
        <v/>
      </c>
      <c r="U25" s="709" t="str">
        <f>IFERROR('2. Roles &amp; Pricing'!P180/40,"")</f>
        <v/>
      </c>
      <c r="V25" s="709" t="str">
        <f>IFERROR('2. Roles &amp; Pricing'!Q180/40,"")</f>
        <v/>
      </c>
      <c r="W25" s="709" t="str">
        <f>IFERROR('2. Roles &amp; Pricing'!R180/40,"")</f>
        <v/>
      </c>
      <c r="X25" s="708" t="str">
        <f>IFERROR('2. Roles &amp; Pricing'!S180/40,"")</f>
        <v/>
      </c>
      <c r="Y25" s="708" t="str">
        <f>IFERROR('2. Roles &amp; Pricing'!T180/40,"")</f>
        <v/>
      </c>
      <c r="Z25" s="708" t="str">
        <f>IFERROR('2. Roles &amp; Pricing'!U180/40,"")</f>
        <v/>
      </c>
      <c r="AA25" s="708" t="str">
        <f>IFERROR('2. Roles &amp; Pricing'!Y180/40,"")</f>
        <v/>
      </c>
      <c r="AB25" s="708" t="str">
        <f>IFERROR('2. Roles &amp; Pricing'!Z180/40,"")</f>
        <v/>
      </c>
      <c r="AC25" s="708" t="str">
        <f>IFERROR('2. Roles &amp; Pricing'!AA180/40,"")</f>
        <v/>
      </c>
      <c r="AD25" s="708" t="str">
        <f>IFERROR('2. Roles &amp; Pricing'!AB180/40,"")</f>
        <v/>
      </c>
      <c r="AE25" s="708" t="str">
        <f>IFERROR('2. Roles &amp; Pricing'!AG180/40,"")</f>
        <v/>
      </c>
      <c r="AF25" s="708" t="str">
        <f>IFERROR('2. Roles &amp; Pricing'!AH180/40,"")</f>
        <v/>
      </c>
      <c r="AG25" s="708" t="str">
        <f>IFERROR('2. Roles &amp; Pricing'!AI180/40,"")</f>
        <v/>
      </c>
      <c r="AH25" s="708" t="str">
        <f>IFERROR('2. Roles &amp; Pricing'!AJ180/40,"")</f>
        <v/>
      </c>
      <c r="AI25" s="708" t="str">
        <f>IFERROR('2. Roles &amp; Pricing'!AK180/40,"")</f>
        <v/>
      </c>
      <c r="AJ25" s="708" t="str">
        <f>IFERROR('2. Roles &amp; Pricing'!AL180/40,"")</f>
        <v/>
      </c>
      <c r="AK25" s="708" t="str">
        <f>IFERROR('2. Roles &amp; Pricing'!AM180/40,"")</f>
        <v/>
      </c>
      <c r="AL25" s="708" t="str">
        <f>IFERROR('2. Roles &amp; Pricing'!AN180/40,"")</f>
        <v/>
      </c>
      <c r="AM25" s="708" t="str">
        <f>IFERROR('2. Roles &amp; Pricing'!AO180/40,"")</f>
        <v/>
      </c>
      <c r="AN25" s="708" t="str">
        <f>IFERROR('2. Roles &amp; Pricing'!AP180/40,"")</f>
        <v/>
      </c>
      <c r="AO25" s="708" t="str">
        <f>IFERROR('2. Roles &amp; Pricing'!AQ180/40,"")</f>
        <v/>
      </c>
      <c r="AP25" s="708" t="str">
        <f>IFERROR('2. Roles &amp; Pricing'!AR180/40,"")</f>
        <v/>
      </c>
      <c r="AQ25" s="708" t="str">
        <f>IFERROR('2. Roles &amp; Pricing'!AS180/40,"")</f>
        <v/>
      </c>
      <c r="AR25" s="708" t="str">
        <f>IFERROR('2. Roles &amp; Pricing'!AT180/40,"")</f>
        <v/>
      </c>
      <c r="AS25" s="708" t="str">
        <f>IFERROR('2. Roles &amp; Pricing'!AU180/40,"")</f>
        <v/>
      </c>
      <c r="AT25" s="708" t="str">
        <f>IFERROR('2. Roles &amp; Pricing'!AV180/40,"")</f>
        <v/>
      </c>
      <c r="AU25" s="708" t="str">
        <f>IFERROR('2. Roles &amp; Pricing'!AW180/40,"")</f>
        <v/>
      </c>
      <c r="AV25" s="708" t="str">
        <f>IFERROR('2. Roles &amp; Pricing'!AX180/40,"")</f>
        <v/>
      </c>
      <c r="AW25" s="708" t="str">
        <f>IFERROR('2. Roles &amp; Pricing'!AY180/40,"")</f>
        <v/>
      </c>
      <c r="AX25" s="708" t="str">
        <f>IFERROR('2. Roles &amp; Pricing'!AZ180/40,"")</f>
        <v/>
      </c>
      <c r="AY25" s="708" t="str">
        <f>IFERROR('2. Roles &amp; Pricing'!BA180/40,"")</f>
        <v/>
      </c>
      <c r="AZ25" s="708" t="str">
        <f>IFERROR('2. Roles &amp; Pricing'!BB180/40,"")</f>
        <v/>
      </c>
      <c r="BA25" s="708" t="str">
        <f>IFERROR('2. Roles &amp; Pricing'!BC180/40,"")</f>
        <v/>
      </c>
      <c r="BB25" s="708" t="str">
        <f>IFERROR('2. Roles &amp; Pricing'!BD180/40,"")</f>
        <v/>
      </c>
      <c r="BC25" s="708" t="str">
        <f>IFERROR('2. Roles &amp; Pricing'!BE180/40,"")</f>
        <v/>
      </c>
      <c r="BD25" s="708" t="str">
        <f>IFERROR('2. Roles &amp; Pricing'!BF180/40,"")</f>
        <v/>
      </c>
      <c r="BE25" s="708" t="str">
        <f>IFERROR('2. Roles &amp; Pricing'!BG180/40,"")</f>
        <v/>
      </c>
      <c r="BF25" s="708" t="str">
        <f>IFERROR('2. Roles &amp; Pricing'!BH180/40,"")</f>
        <v/>
      </c>
      <c r="BG25" s="708" t="str">
        <f>IFERROR('2. Roles &amp; Pricing'!BI180/40,"")</f>
        <v/>
      </c>
      <c r="BH25" s="708" t="str">
        <f>IFERROR('2. Roles &amp; Pricing'!BJ180/40,"")</f>
        <v/>
      </c>
      <c r="BI25" s="708" t="str">
        <f>IFERROR('2. Roles &amp; Pricing'!BK180/40,"")</f>
        <v/>
      </c>
      <c r="BJ25" s="708" t="str">
        <f>IFERROR('2. Roles &amp; Pricing'!BL180/40,"")</f>
        <v/>
      </c>
      <c r="BK25" s="708" t="str">
        <f>IFERROR('2. Roles &amp; Pricing'!BM180/40,"")</f>
        <v/>
      </c>
      <c r="BL25" s="708" t="str">
        <f>IFERROR('2. Roles &amp; Pricing'!BN180/40,"")</f>
        <v/>
      </c>
      <c r="BM25" s="708" t="str">
        <f>IFERROR('2. Roles &amp; Pricing'!BO180/40,"")</f>
        <v/>
      </c>
      <c r="BN25" s="212">
        <f t="shared" si="49"/>
        <v>0</v>
      </c>
      <c r="BO25" s="213">
        <f t="shared" si="50"/>
        <v>0</v>
      </c>
      <c r="BP25" s="199" t="str">
        <f>'2. Roles &amp; Pricing'!D301</f>
        <v/>
      </c>
      <c r="BQ25" s="199">
        <f>'2. Roles &amp; Pricing'!F301</f>
        <v>0</v>
      </c>
      <c r="BR25" s="623">
        <f>'2. Roles &amp; Pricing'!F301</f>
        <v>0</v>
      </c>
      <c r="BS25" s="200">
        <f>'2. Roles &amp; Pricing'!I301</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12</v>
      </c>
      <c r="B26" s="206">
        <v>3</v>
      </c>
      <c r="C26" s="207" t="str">
        <f t="shared" si="46"/>
        <v>0__</v>
      </c>
      <c r="D26" s="207" t="str">
        <f t="shared" si="47"/>
        <v>0____0</v>
      </c>
      <c r="E26" s="207">
        <v>20</v>
      </c>
      <c r="F26" s="207">
        <v>10</v>
      </c>
      <c r="G26" s="208">
        <f>'2. Roles &amp; Pricing'!D59</f>
        <v>0</v>
      </c>
      <c r="H26" s="209" t="str">
        <f>'2. Roles &amp; Pricing'!E59</f>
        <v/>
      </c>
      <c r="I26" s="210">
        <f>'2. Roles &amp; Pricing'!F59</f>
        <v>0</v>
      </c>
      <c r="J26" s="210">
        <f>'2. Roles &amp; Pricing'!K59</f>
        <v>0</v>
      </c>
      <c r="K26" s="197" t="str">
        <f>'2. Roles &amp; Pricing'!W59</f>
        <v xml:space="preserve"> </v>
      </c>
      <c r="L26" s="209"/>
      <c r="M26" s="210"/>
      <c r="N26" s="707" t="str">
        <f>IFERROR('2. Roles &amp; Pricing'!F181/40,"")</f>
        <v/>
      </c>
      <c r="O26" s="707" t="str">
        <f>IFERROR('2. Roles &amp; Pricing'!I181/40,"")</f>
        <v/>
      </c>
      <c r="P26" s="707" t="str">
        <f>IFERROR('2. Roles &amp; Pricing'!K181/40,"")</f>
        <v/>
      </c>
      <c r="Q26" s="707" t="str">
        <f>IFERROR('2. Roles &amp; Pricing'!L181/40,"")</f>
        <v/>
      </c>
      <c r="R26" s="707" t="str">
        <f>IFERROR('2. Roles &amp; Pricing'!M181/40,"")</f>
        <v/>
      </c>
      <c r="S26" s="707" t="str">
        <f>IFERROR('2. Roles &amp; Pricing'!N181/40,"")</f>
        <v/>
      </c>
      <c r="T26" s="707" t="str">
        <f>IFERROR('2. Roles &amp; Pricing'!O181/40,"")</f>
        <v/>
      </c>
      <c r="U26" s="709" t="str">
        <f>IFERROR('2. Roles &amp; Pricing'!P181/40,"")</f>
        <v/>
      </c>
      <c r="V26" s="709" t="str">
        <f>IFERROR('2. Roles &amp; Pricing'!Q181/40,"")</f>
        <v/>
      </c>
      <c r="W26" s="709" t="str">
        <f>IFERROR('2. Roles &amp; Pricing'!R181/40,"")</f>
        <v/>
      </c>
      <c r="X26" s="708" t="str">
        <f>IFERROR('2. Roles &amp; Pricing'!S181/40,"")</f>
        <v/>
      </c>
      <c r="Y26" s="708" t="str">
        <f>IFERROR('2. Roles &amp; Pricing'!T181/40,"")</f>
        <v/>
      </c>
      <c r="Z26" s="708" t="str">
        <f>IFERROR('2. Roles &amp; Pricing'!U181/40,"")</f>
        <v/>
      </c>
      <c r="AA26" s="708" t="str">
        <f>IFERROR('2. Roles &amp; Pricing'!Y181/40,"")</f>
        <v/>
      </c>
      <c r="AB26" s="708" t="str">
        <f>IFERROR('2. Roles &amp; Pricing'!Z181/40,"")</f>
        <v/>
      </c>
      <c r="AC26" s="708" t="str">
        <f>IFERROR('2. Roles &amp; Pricing'!AA181/40,"")</f>
        <v/>
      </c>
      <c r="AD26" s="708" t="str">
        <f>IFERROR('2. Roles &amp; Pricing'!AB181/40,"")</f>
        <v/>
      </c>
      <c r="AE26" s="708" t="str">
        <f>IFERROR('2. Roles &amp; Pricing'!AG181/40,"")</f>
        <v/>
      </c>
      <c r="AF26" s="708" t="str">
        <f>IFERROR('2. Roles &amp; Pricing'!AH181/40,"")</f>
        <v/>
      </c>
      <c r="AG26" s="708" t="str">
        <f>IFERROR('2. Roles &amp; Pricing'!AI181/40,"")</f>
        <v/>
      </c>
      <c r="AH26" s="708" t="str">
        <f>IFERROR('2. Roles &amp; Pricing'!AJ181/40,"")</f>
        <v/>
      </c>
      <c r="AI26" s="708" t="str">
        <f>IFERROR('2. Roles &amp; Pricing'!AK181/40,"")</f>
        <v/>
      </c>
      <c r="AJ26" s="708" t="str">
        <f>IFERROR('2. Roles &amp; Pricing'!AL181/40,"")</f>
        <v/>
      </c>
      <c r="AK26" s="708" t="str">
        <f>IFERROR('2. Roles &amp; Pricing'!AM181/40,"")</f>
        <v/>
      </c>
      <c r="AL26" s="708" t="str">
        <f>IFERROR('2. Roles &amp; Pricing'!AN181/40,"")</f>
        <v/>
      </c>
      <c r="AM26" s="708" t="str">
        <f>IFERROR('2. Roles &amp; Pricing'!AO181/40,"")</f>
        <v/>
      </c>
      <c r="AN26" s="708" t="str">
        <f>IFERROR('2. Roles &amp; Pricing'!AP181/40,"")</f>
        <v/>
      </c>
      <c r="AO26" s="708" t="str">
        <f>IFERROR('2. Roles &amp; Pricing'!AQ181/40,"")</f>
        <v/>
      </c>
      <c r="AP26" s="708" t="str">
        <f>IFERROR('2. Roles &amp; Pricing'!AR181/40,"")</f>
        <v/>
      </c>
      <c r="AQ26" s="708" t="str">
        <f>IFERROR('2. Roles &amp; Pricing'!AS181/40,"")</f>
        <v/>
      </c>
      <c r="AR26" s="708" t="str">
        <f>IFERROR('2. Roles &amp; Pricing'!AT181/40,"")</f>
        <v/>
      </c>
      <c r="AS26" s="708" t="str">
        <f>IFERROR('2. Roles &amp; Pricing'!AU181/40,"")</f>
        <v/>
      </c>
      <c r="AT26" s="708" t="str">
        <f>IFERROR('2. Roles &amp; Pricing'!AV181/40,"")</f>
        <v/>
      </c>
      <c r="AU26" s="708" t="str">
        <f>IFERROR('2. Roles &amp; Pricing'!AW181/40,"")</f>
        <v/>
      </c>
      <c r="AV26" s="708" t="str">
        <f>IFERROR('2. Roles &amp; Pricing'!AX181/40,"")</f>
        <v/>
      </c>
      <c r="AW26" s="708" t="str">
        <f>IFERROR('2. Roles &amp; Pricing'!AY181/40,"")</f>
        <v/>
      </c>
      <c r="AX26" s="708" t="str">
        <f>IFERROR('2. Roles &amp; Pricing'!AZ181/40,"")</f>
        <v/>
      </c>
      <c r="AY26" s="708" t="str">
        <f>IFERROR('2. Roles &amp; Pricing'!BA181/40,"")</f>
        <v/>
      </c>
      <c r="AZ26" s="708" t="str">
        <f>IFERROR('2. Roles &amp; Pricing'!BB181/40,"")</f>
        <v/>
      </c>
      <c r="BA26" s="708" t="str">
        <f>IFERROR('2. Roles &amp; Pricing'!BC181/40,"")</f>
        <v/>
      </c>
      <c r="BB26" s="708" t="str">
        <f>IFERROR('2. Roles &amp; Pricing'!BD181/40,"")</f>
        <v/>
      </c>
      <c r="BC26" s="708" t="str">
        <f>IFERROR('2. Roles &amp; Pricing'!BE181/40,"")</f>
        <v/>
      </c>
      <c r="BD26" s="708" t="str">
        <f>IFERROR('2. Roles &amp; Pricing'!BF181/40,"")</f>
        <v/>
      </c>
      <c r="BE26" s="708" t="str">
        <f>IFERROR('2. Roles &amp; Pricing'!BG181/40,"")</f>
        <v/>
      </c>
      <c r="BF26" s="708" t="str">
        <f>IFERROR('2. Roles &amp; Pricing'!BH181/40,"")</f>
        <v/>
      </c>
      <c r="BG26" s="708" t="str">
        <f>IFERROR('2. Roles &amp; Pricing'!BI181/40,"")</f>
        <v/>
      </c>
      <c r="BH26" s="708" t="str">
        <f>IFERROR('2. Roles &amp; Pricing'!BJ181/40,"")</f>
        <v/>
      </c>
      <c r="BI26" s="708" t="str">
        <f>IFERROR('2. Roles &amp; Pricing'!BK181/40,"")</f>
        <v/>
      </c>
      <c r="BJ26" s="708" t="str">
        <f>IFERROR('2. Roles &amp; Pricing'!BL181/40,"")</f>
        <v/>
      </c>
      <c r="BK26" s="708" t="str">
        <f>IFERROR('2. Roles &amp; Pricing'!BM181/40,"")</f>
        <v/>
      </c>
      <c r="BL26" s="708" t="str">
        <f>IFERROR('2. Roles &amp; Pricing'!BN181/40,"")</f>
        <v/>
      </c>
      <c r="BM26" s="708" t="str">
        <f>IFERROR('2. Roles &amp; Pricing'!BO181/40,"")</f>
        <v/>
      </c>
      <c r="BN26" s="212">
        <f t="shared" si="49"/>
        <v>0</v>
      </c>
      <c r="BO26" s="213">
        <f t="shared" si="50"/>
        <v>0</v>
      </c>
      <c r="BP26" s="199" t="str">
        <f>'2. Roles &amp; Pricing'!D302</f>
        <v/>
      </c>
      <c r="BQ26" s="199">
        <f>'2. Roles &amp; Pricing'!F302</f>
        <v>0</v>
      </c>
      <c r="BR26" s="623">
        <f>'2. Roles &amp; Pricing'!F302</f>
        <v>0</v>
      </c>
      <c r="BS26" s="200">
        <f>'2. Roles &amp; Pricing'!I302</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13</v>
      </c>
      <c r="B27" s="206">
        <v>3</v>
      </c>
      <c r="C27" s="207" t="str">
        <f t="shared" si="46"/>
        <v>0__</v>
      </c>
      <c r="D27" s="207" t="str">
        <f t="shared" si="47"/>
        <v>0____0</v>
      </c>
      <c r="E27" s="207">
        <v>20</v>
      </c>
      <c r="F27" s="207">
        <v>10</v>
      </c>
      <c r="G27" s="208">
        <f>'2. Roles &amp; Pricing'!D60</f>
        <v>0</v>
      </c>
      <c r="H27" s="209" t="str">
        <f>'2. Roles &amp; Pricing'!E60</f>
        <v/>
      </c>
      <c r="I27" s="210">
        <f>'2. Roles &amp; Pricing'!F60</f>
        <v>0</v>
      </c>
      <c r="J27" s="210">
        <f>'2. Roles &amp; Pricing'!K60</f>
        <v>0</v>
      </c>
      <c r="K27" s="197" t="str">
        <f>'2. Roles &amp; Pricing'!W60</f>
        <v xml:space="preserve"> </v>
      </c>
      <c r="L27" s="209"/>
      <c r="M27" s="210"/>
      <c r="N27" s="707" t="str">
        <f>IFERROR('2. Roles &amp; Pricing'!F182/40,"")</f>
        <v/>
      </c>
      <c r="O27" s="707" t="str">
        <f>IFERROR('2. Roles &amp; Pricing'!I182/40,"")</f>
        <v/>
      </c>
      <c r="P27" s="707" t="str">
        <f>IFERROR('2. Roles &amp; Pricing'!K182/40,"")</f>
        <v/>
      </c>
      <c r="Q27" s="707" t="str">
        <f>IFERROR('2. Roles &amp; Pricing'!L182/40,"")</f>
        <v/>
      </c>
      <c r="R27" s="707" t="str">
        <f>IFERROR('2. Roles &amp; Pricing'!M182/40,"")</f>
        <v/>
      </c>
      <c r="S27" s="707" t="str">
        <f>IFERROR('2. Roles &amp; Pricing'!N182/40,"")</f>
        <v/>
      </c>
      <c r="T27" s="707" t="str">
        <f>IFERROR('2. Roles &amp; Pricing'!O182/40,"")</f>
        <v/>
      </c>
      <c r="U27" s="709" t="str">
        <f>IFERROR('2. Roles &amp; Pricing'!P182/40,"")</f>
        <v/>
      </c>
      <c r="V27" s="709" t="str">
        <f>IFERROR('2. Roles &amp; Pricing'!Q182/40,"")</f>
        <v/>
      </c>
      <c r="W27" s="709" t="str">
        <f>IFERROR('2. Roles &amp; Pricing'!R182/40,"")</f>
        <v/>
      </c>
      <c r="X27" s="708" t="str">
        <f>IFERROR('2. Roles &amp; Pricing'!S182/40,"")</f>
        <v/>
      </c>
      <c r="Y27" s="708" t="str">
        <f>IFERROR('2. Roles &amp; Pricing'!T182/40,"")</f>
        <v/>
      </c>
      <c r="Z27" s="708" t="str">
        <f>IFERROR('2. Roles &amp; Pricing'!U182/40,"")</f>
        <v/>
      </c>
      <c r="AA27" s="708" t="str">
        <f>IFERROR('2. Roles &amp; Pricing'!Y182/40,"")</f>
        <v/>
      </c>
      <c r="AB27" s="708" t="str">
        <f>IFERROR('2. Roles &amp; Pricing'!Z182/40,"")</f>
        <v/>
      </c>
      <c r="AC27" s="708" t="str">
        <f>IFERROR('2. Roles &amp; Pricing'!AA182/40,"")</f>
        <v/>
      </c>
      <c r="AD27" s="708" t="str">
        <f>IFERROR('2. Roles &amp; Pricing'!AB182/40,"")</f>
        <v/>
      </c>
      <c r="AE27" s="708" t="str">
        <f>IFERROR('2. Roles &amp; Pricing'!AG182/40,"")</f>
        <v/>
      </c>
      <c r="AF27" s="708" t="str">
        <f>IFERROR('2. Roles &amp; Pricing'!AH182/40,"")</f>
        <v/>
      </c>
      <c r="AG27" s="708" t="str">
        <f>IFERROR('2. Roles &amp; Pricing'!AI182/40,"")</f>
        <v/>
      </c>
      <c r="AH27" s="708" t="str">
        <f>IFERROR('2. Roles &amp; Pricing'!AJ182/40,"")</f>
        <v/>
      </c>
      <c r="AI27" s="708" t="str">
        <f>IFERROR('2. Roles &amp; Pricing'!AK182/40,"")</f>
        <v/>
      </c>
      <c r="AJ27" s="708" t="str">
        <f>IFERROR('2. Roles &amp; Pricing'!AL182/40,"")</f>
        <v/>
      </c>
      <c r="AK27" s="708" t="str">
        <f>IFERROR('2. Roles &amp; Pricing'!AM182/40,"")</f>
        <v/>
      </c>
      <c r="AL27" s="708" t="str">
        <f>IFERROR('2. Roles &amp; Pricing'!AN182/40,"")</f>
        <v/>
      </c>
      <c r="AM27" s="708" t="str">
        <f>IFERROR('2. Roles &amp; Pricing'!AO182/40,"")</f>
        <v/>
      </c>
      <c r="AN27" s="708" t="str">
        <f>IFERROR('2. Roles &amp; Pricing'!AP182/40,"")</f>
        <v/>
      </c>
      <c r="AO27" s="708" t="str">
        <f>IFERROR('2. Roles &amp; Pricing'!AQ182/40,"")</f>
        <v/>
      </c>
      <c r="AP27" s="708" t="str">
        <f>IFERROR('2. Roles &amp; Pricing'!AR182/40,"")</f>
        <v/>
      </c>
      <c r="AQ27" s="708" t="str">
        <f>IFERROR('2. Roles &amp; Pricing'!AS182/40,"")</f>
        <v/>
      </c>
      <c r="AR27" s="708" t="str">
        <f>IFERROR('2. Roles &amp; Pricing'!AT182/40,"")</f>
        <v/>
      </c>
      <c r="AS27" s="708" t="str">
        <f>IFERROR('2. Roles &amp; Pricing'!AU182/40,"")</f>
        <v/>
      </c>
      <c r="AT27" s="708" t="str">
        <f>IFERROR('2. Roles &amp; Pricing'!AV182/40,"")</f>
        <v/>
      </c>
      <c r="AU27" s="708" t="str">
        <f>IFERROR('2. Roles &amp; Pricing'!AW182/40,"")</f>
        <v/>
      </c>
      <c r="AV27" s="708" t="str">
        <f>IFERROR('2. Roles &amp; Pricing'!AX182/40,"")</f>
        <v/>
      </c>
      <c r="AW27" s="708" t="str">
        <f>IFERROR('2. Roles &amp; Pricing'!AY182/40,"")</f>
        <v/>
      </c>
      <c r="AX27" s="708" t="str">
        <f>IFERROR('2. Roles &amp; Pricing'!AZ182/40,"")</f>
        <v/>
      </c>
      <c r="AY27" s="708" t="str">
        <f>IFERROR('2. Roles &amp; Pricing'!BA182/40,"")</f>
        <v/>
      </c>
      <c r="AZ27" s="708" t="str">
        <f>IFERROR('2. Roles &amp; Pricing'!BB182/40,"")</f>
        <v/>
      </c>
      <c r="BA27" s="708" t="str">
        <f>IFERROR('2. Roles &amp; Pricing'!BC182/40,"")</f>
        <v/>
      </c>
      <c r="BB27" s="708" t="str">
        <f>IFERROR('2. Roles &amp; Pricing'!BD182/40,"")</f>
        <v/>
      </c>
      <c r="BC27" s="708" t="str">
        <f>IFERROR('2. Roles &amp; Pricing'!BE182/40,"")</f>
        <v/>
      </c>
      <c r="BD27" s="708" t="str">
        <f>IFERROR('2. Roles &amp; Pricing'!BF182/40,"")</f>
        <v/>
      </c>
      <c r="BE27" s="708" t="str">
        <f>IFERROR('2. Roles &amp; Pricing'!BG182/40,"")</f>
        <v/>
      </c>
      <c r="BF27" s="708" t="str">
        <f>IFERROR('2. Roles &amp; Pricing'!BH182/40,"")</f>
        <v/>
      </c>
      <c r="BG27" s="708" t="str">
        <f>IFERROR('2. Roles &amp; Pricing'!BI182/40,"")</f>
        <v/>
      </c>
      <c r="BH27" s="708" t="str">
        <f>IFERROR('2. Roles &amp; Pricing'!BJ182/40,"")</f>
        <v/>
      </c>
      <c r="BI27" s="708" t="str">
        <f>IFERROR('2. Roles &amp; Pricing'!BK182/40,"")</f>
        <v/>
      </c>
      <c r="BJ27" s="708" t="str">
        <f>IFERROR('2. Roles &amp; Pricing'!BL182/40,"")</f>
        <v/>
      </c>
      <c r="BK27" s="708" t="str">
        <f>IFERROR('2. Roles &amp; Pricing'!BM182/40,"")</f>
        <v/>
      </c>
      <c r="BL27" s="708" t="str">
        <f>IFERROR('2. Roles &amp; Pricing'!BN182/40,"")</f>
        <v/>
      </c>
      <c r="BM27" s="708" t="str">
        <f>IFERROR('2. Roles &amp; Pricing'!BO182/40,"")</f>
        <v/>
      </c>
      <c r="BN27" s="212">
        <f t="shared" si="49"/>
        <v>0</v>
      </c>
      <c r="BO27" s="213">
        <f t="shared" si="50"/>
        <v>0</v>
      </c>
      <c r="BP27" s="199" t="str">
        <f>'2. Roles &amp; Pricing'!D303</f>
        <v/>
      </c>
      <c r="BQ27" s="199">
        <f>'2. Roles &amp; Pricing'!F303</f>
        <v>0</v>
      </c>
      <c r="BR27" s="623">
        <f>'2. Roles &amp; Pricing'!F303</f>
        <v>0</v>
      </c>
      <c r="BS27" s="200">
        <f>'2. Roles &amp; Pricing'!I303</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14</v>
      </c>
      <c r="B28" s="206">
        <v>3</v>
      </c>
      <c r="C28" s="207" t="str">
        <f t="shared" si="46"/>
        <v>0__</v>
      </c>
      <c r="D28" s="207" t="str">
        <f t="shared" si="47"/>
        <v>0____0</v>
      </c>
      <c r="E28" s="207">
        <v>20</v>
      </c>
      <c r="F28" s="207">
        <v>10</v>
      </c>
      <c r="G28" s="208">
        <f>'2. Roles &amp; Pricing'!D61</f>
        <v>0</v>
      </c>
      <c r="H28" s="209" t="str">
        <f>'2. Roles &amp; Pricing'!E61</f>
        <v/>
      </c>
      <c r="I28" s="210">
        <f>'2. Roles &amp; Pricing'!F61</f>
        <v>0</v>
      </c>
      <c r="J28" s="210">
        <f>'2. Roles &amp; Pricing'!K61</f>
        <v>0</v>
      </c>
      <c r="K28" s="197" t="str">
        <f>'2. Roles &amp; Pricing'!W61</f>
        <v xml:space="preserve"> </v>
      </c>
      <c r="L28" s="209"/>
      <c r="M28" s="210"/>
      <c r="N28" s="707" t="str">
        <f>IFERROR('2. Roles &amp; Pricing'!F183/40,"")</f>
        <v/>
      </c>
      <c r="O28" s="707" t="str">
        <f>IFERROR('2. Roles &amp; Pricing'!I183/40,"")</f>
        <v/>
      </c>
      <c r="P28" s="707" t="str">
        <f>IFERROR('2. Roles &amp; Pricing'!K183/40,"")</f>
        <v/>
      </c>
      <c r="Q28" s="707" t="str">
        <f>IFERROR('2. Roles &amp; Pricing'!L183/40,"")</f>
        <v/>
      </c>
      <c r="R28" s="707" t="str">
        <f>IFERROR('2. Roles &amp; Pricing'!M183/40,"")</f>
        <v/>
      </c>
      <c r="S28" s="707" t="str">
        <f>IFERROR('2. Roles &amp; Pricing'!N183/40,"")</f>
        <v/>
      </c>
      <c r="T28" s="707" t="str">
        <f>IFERROR('2. Roles &amp; Pricing'!O183/40,"")</f>
        <v/>
      </c>
      <c r="U28" s="709" t="str">
        <f>IFERROR('2. Roles &amp; Pricing'!P183/40,"")</f>
        <v/>
      </c>
      <c r="V28" s="709" t="str">
        <f>IFERROR('2. Roles &amp; Pricing'!Q183/40,"")</f>
        <v/>
      </c>
      <c r="W28" s="709" t="str">
        <f>IFERROR('2. Roles &amp; Pricing'!R183/40,"")</f>
        <v/>
      </c>
      <c r="X28" s="708" t="str">
        <f>IFERROR('2. Roles &amp; Pricing'!S183/40,"")</f>
        <v/>
      </c>
      <c r="Y28" s="708" t="str">
        <f>IFERROR('2. Roles &amp; Pricing'!T183/40,"")</f>
        <v/>
      </c>
      <c r="Z28" s="708" t="str">
        <f>IFERROR('2. Roles &amp; Pricing'!U183/40,"")</f>
        <v/>
      </c>
      <c r="AA28" s="708" t="str">
        <f>IFERROR('2. Roles &amp; Pricing'!Y183/40,"")</f>
        <v/>
      </c>
      <c r="AB28" s="708" t="str">
        <f>IFERROR('2. Roles &amp; Pricing'!Z183/40,"")</f>
        <v/>
      </c>
      <c r="AC28" s="708" t="str">
        <f>IFERROR('2. Roles &amp; Pricing'!AA183/40,"")</f>
        <v/>
      </c>
      <c r="AD28" s="708" t="str">
        <f>IFERROR('2. Roles &amp; Pricing'!AB183/40,"")</f>
        <v/>
      </c>
      <c r="AE28" s="708" t="str">
        <f>IFERROR('2. Roles &amp; Pricing'!AG183/40,"")</f>
        <v/>
      </c>
      <c r="AF28" s="708" t="str">
        <f>IFERROR('2. Roles &amp; Pricing'!AH183/40,"")</f>
        <v/>
      </c>
      <c r="AG28" s="708" t="str">
        <f>IFERROR('2. Roles &amp; Pricing'!AI183/40,"")</f>
        <v/>
      </c>
      <c r="AH28" s="708" t="str">
        <f>IFERROR('2. Roles &amp; Pricing'!AJ183/40,"")</f>
        <v/>
      </c>
      <c r="AI28" s="708" t="str">
        <f>IFERROR('2. Roles &amp; Pricing'!AK183/40,"")</f>
        <v/>
      </c>
      <c r="AJ28" s="708" t="str">
        <f>IFERROR('2. Roles &amp; Pricing'!AL183/40,"")</f>
        <v/>
      </c>
      <c r="AK28" s="708" t="str">
        <f>IFERROR('2. Roles &amp; Pricing'!AM183/40,"")</f>
        <v/>
      </c>
      <c r="AL28" s="708" t="str">
        <f>IFERROR('2. Roles &amp; Pricing'!AN183/40,"")</f>
        <v/>
      </c>
      <c r="AM28" s="708" t="str">
        <f>IFERROR('2. Roles &amp; Pricing'!AO183/40,"")</f>
        <v/>
      </c>
      <c r="AN28" s="708" t="str">
        <f>IFERROR('2. Roles &amp; Pricing'!AP183/40,"")</f>
        <v/>
      </c>
      <c r="AO28" s="708" t="str">
        <f>IFERROR('2. Roles &amp; Pricing'!AQ183/40,"")</f>
        <v/>
      </c>
      <c r="AP28" s="708" t="str">
        <f>IFERROR('2. Roles &amp; Pricing'!AR183/40,"")</f>
        <v/>
      </c>
      <c r="AQ28" s="708" t="str">
        <f>IFERROR('2. Roles &amp; Pricing'!AS183/40,"")</f>
        <v/>
      </c>
      <c r="AR28" s="708" t="str">
        <f>IFERROR('2. Roles &amp; Pricing'!AT183/40,"")</f>
        <v/>
      </c>
      <c r="AS28" s="708" t="str">
        <f>IFERROR('2. Roles &amp; Pricing'!AU183/40,"")</f>
        <v/>
      </c>
      <c r="AT28" s="708" t="str">
        <f>IFERROR('2. Roles &amp; Pricing'!AV183/40,"")</f>
        <v/>
      </c>
      <c r="AU28" s="708" t="str">
        <f>IFERROR('2. Roles &amp; Pricing'!AW183/40,"")</f>
        <v/>
      </c>
      <c r="AV28" s="708" t="str">
        <f>IFERROR('2. Roles &amp; Pricing'!AX183/40,"")</f>
        <v/>
      </c>
      <c r="AW28" s="708" t="str">
        <f>IFERROR('2. Roles &amp; Pricing'!AY183/40,"")</f>
        <v/>
      </c>
      <c r="AX28" s="708" t="str">
        <f>IFERROR('2. Roles &amp; Pricing'!AZ183/40,"")</f>
        <v/>
      </c>
      <c r="AY28" s="708" t="str">
        <f>IFERROR('2. Roles &amp; Pricing'!BA183/40,"")</f>
        <v/>
      </c>
      <c r="AZ28" s="708" t="str">
        <f>IFERROR('2. Roles &amp; Pricing'!BB183/40,"")</f>
        <v/>
      </c>
      <c r="BA28" s="708" t="str">
        <f>IFERROR('2. Roles &amp; Pricing'!BC183/40,"")</f>
        <v/>
      </c>
      <c r="BB28" s="708" t="str">
        <f>IFERROR('2. Roles &amp; Pricing'!BD183/40,"")</f>
        <v/>
      </c>
      <c r="BC28" s="708" t="str">
        <f>IFERROR('2. Roles &amp; Pricing'!BE183/40,"")</f>
        <v/>
      </c>
      <c r="BD28" s="708" t="str">
        <f>IFERROR('2. Roles &amp; Pricing'!BF183/40,"")</f>
        <v/>
      </c>
      <c r="BE28" s="708" t="str">
        <f>IFERROR('2. Roles &amp; Pricing'!BG183/40,"")</f>
        <v/>
      </c>
      <c r="BF28" s="708" t="str">
        <f>IFERROR('2. Roles &amp; Pricing'!BH183/40,"")</f>
        <v/>
      </c>
      <c r="BG28" s="708" t="str">
        <f>IFERROR('2. Roles &amp; Pricing'!BI183/40,"")</f>
        <v/>
      </c>
      <c r="BH28" s="708" t="str">
        <f>IFERROR('2. Roles &amp; Pricing'!BJ183/40,"")</f>
        <v/>
      </c>
      <c r="BI28" s="708" t="str">
        <f>IFERROR('2. Roles &amp; Pricing'!BK183/40,"")</f>
        <v/>
      </c>
      <c r="BJ28" s="708" t="str">
        <f>IFERROR('2. Roles &amp; Pricing'!BL183/40,"")</f>
        <v/>
      </c>
      <c r="BK28" s="708" t="str">
        <f>IFERROR('2. Roles &amp; Pricing'!BM183/40,"")</f>
        <v/>
      </c>
      <c r="BL28" s="708" t="str">
        <f>IFERROR('2. Roles &amp; Pricing'!BN183/40,"")</f>
        <v/>
      </c>
      <c r="BM28" s="708" t="str">
        <f>IFERROR('2. Roles &amp; Pricing'!BO183/40,"")</f>
        <v/>
      </c>
      <c r="BN28" s="212">
        <f t="shared" si="49"/>
        <v>0</v>
      </c>
      <c r="BO28" s="213">
        <f t="shared" si="50"/>
        <v>0</v>
      </c>
      <c r="BP28" s="199" t="str">
        <f>'2. Roles &amp; Pricing'!D304</f>
        <v/>
      </c>
      <c r="BQ28" s="199">
        <f>'2. Roles &amp; Pricing'!F304</f>
        <v>0</v>
      </c>
      <c r="BR28" s="623">
        <f>'2. Roles &amp; Pricing'!F304</f>
        <v>0</v>
      </c>
      <c r="BS28" s="200">
        <f>'2. Roles &amp; Pricing'!I304</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15</v>
      </c>
      <c r="B29" s="206">
        <v>3</v>
      </c>
      <c r="C29" s="207" t="str">
        <f t="shared" si="46"/>
        <v>0__</v>
      </c>
      <c r="D29" s="207" t="str">
        <f t="shared" si="47"/>
        <v>0____0</v>
      </c>
      <c r="E29" s="207">
        <v>20</v>
      </c>
      <c r="F29" s="207">
        <v>10</v>
      </c>
      <c r="G29" s="208">
        <f>'2. Roles &amp; Pricing'!D62</f>
        <v>0</v>
      </c>
      <c r="H29" s="209" t="str">
        <f>'2. Roles &amp; Pricing'!E62</f>
        <v/>
      </c>
      <c r="I29" s="210">
        <f>'2. Roles &amp; Pricing'!F62</f>
        <v>0</v>
      </c>
      <c r="J29" s="210">
        <f>'2. Roles &amp; Pricing'!K62</f>
        <v>0</v>
      </c>
      <c r="K29" s="197" t="str">
        <f>'2. Roles &amp; Pricing'!W62</f>
        <v xml:space="preserve"> </v>
      </c>
      <c r="L29" s="209"/>
      <c r="M29" s="210"/>
      <c r="N29" s="707" t="str">
        <f>IFERROR('2. Roles &amp; Pricing'!F184/40,"")</f>
        <v/>
      </c>
      <c r="O29" s="707" t="str">
        <f>IFERROR('2. Roles &amp; Pricing'!I184/40,"")</f>
        <v/>
      </c>
      <c r="P29" s="707" t="str">
        <f>IFERROR('2. Roles &amp; Pricing'!K184/40,"")</f>
        <v/>
      </c>
      <c r="Q29" s="707" t="str">
        <f>IFERROR('2. Roles &amp; Pricing'!L184/40,"")</f>
        <v/>
      </c>
      <c r="R29" s="707" t="str">
        <f>IFERROR('2. Roles &amp; Pricing'!M184/40,"")</f>
        <v/>
      </c>
      <c r="S29" s="707" t="str">
        <f>IFERROR('2. Roles &amp; Pricing'!N184/40,"")</f>
        <v/>
      </c>
      <c r="T29" s="707" t="str">
        <f>IFERROR('2. Roles &amp; Pricing'!O184/40,"")</f>
        <v/>
      </c>
      <c r="U29" s="709" t="str">
        <f>IFERROR('2. Roles &amp; Pricing'!P184/40,"")</f>
        <v/>
      </c>
      <c r="V29" s="709" t="str">
        <f>IFERROR('2. Roles &amp; Pricing'!Q184/40,"")</f>
        <v/>
      </c>
      <c r="W29" s="709" t="str">
        <f>IFERROR('2. Roles &amp; Pricing'!R184/40,"")</f>
        <v/>
      </c>
      <c r="X29" s="708" t="str">
        <f>IFERROR('2. Roles &amp; Pricing'!S184/40,"")</f>
        <v/>
      </c>
      <c r="Y29" s="708" t="str">
        <f>IFERROR('2. Roles &amp; Pricing'!T184/40,"")</f>
        <v/>
      </c>
      <c r="Z29" s="708" t="str">
        <f>IFERROR('2. Roles &amp; Pricing'!U184/40,"")</f>
        <v/>
      </c>
      <c r="AA29" s="708" t="str">
        <f>IFERROR('2. Roles &amp; Pricing'!Y184/40,"")</f>
        <v/>
      </c>
      <c r="AB29" s="708" t="str">
        <f>IFERROR('2. Roles &amp; Pricing'!Z184/40,"")</f>
        <v/>
      </c>
      <c r="AC29" s="708" t="str">
        <f>IFERROR('2. Roles &amp; Pricing'!AA184/40,"")</f>
        <v/>
      </c>
      <c r="AD29" s="708" t="str">
        <f>IFERROR('2. Roles &amp; Pricing'!AB184/40,"")</f>
        <v/>
      </c>
      <c r="AE29" s="708" t="str">
        <f>IFERROR('2. Roles &amp; Pricing'!AG184/40,"")</f>
        <v/>
      </c>
      <c r="AF29" s="708" t="str">
        <f>IFERROR('2. Roles &amp; Pricing'!AH184/40,"")</f>
        <v/>
      </c>
      <c r="AG29" s="708" t="str">
        <f>IFERROR('2. Roles &amp; Pricing'!AI184/40,"")</f>
        <v/>
      </c>
      <c r="AH29" s="708" t="str">
        <f>IFERROR('2. Roles &amp; Pricing'!AJ184/40,"")</f>
        <v/>
      </c>
      <c r="AI29" s="708" t="str">
        <f>IFERROR('2. Roles &amp; Pricing'!AK184/40,"")</f>
        <v/>
      </c>
      <c r="AJ29" s="708" t="str">
        <f>IFERROR('2. Roles &amp; Pricing'!AL184/40,"")</f>
        <v/>
      </c>
      <c r="AK29" s="708" t="str">
        <f>IFERROR('2. Roles &amp; Pricing'!AM184/40,"")</f>
        <v/>
      </c>
      <c r="AL29" s="708" t="str">
        <f>IFERROR('2. Roles &amp; Pricing'!AN184/40,"")</f>
        <v/>
      </c>
      <c r="AM29" s="708" t="str">
        <f>IFERROR('2. Roles &amp; Pricing'!AO184/40,"")</f>
        <v/>
      </c>
      <c r="AN29" s="708" t="str">
        <f>IFERROR('2. Roles &amp; Pricing'!AP184/40,"")</f>
        <v/>
      </c>
      <c r="AO29" s="708" t="str">
        <f>IFERROR('2. Roles &amp; Pricing'!AQ184/40,"")</f>
        <v/>
      </c>
      <c r="AP29" s="708" t="str">
        <f>IFERROR('2. Roles &amp; Pricing'!AR184/40,"")</f>
        <v/>
      </c>
      <c r="AQ29" s="708" t="str">
        <f>IFERROR('2. Roles &amp; Pricing'!AS184/40,"")</f>
        <v/>
      </c>
      <c r="AR29" s="708" t="str">
        <f>IFERROR('2. Roles &amp; Pricing'!AT184/40,"")</f>
        <v/>
      </c>
      <c r="AS29" s="708" t="str">
        <f>IFERROR('2. Roles &amp; Pricing'!AU184/40,"")</f>
        <v/>
      </c>
      <c r="AT29" s="708" t="str">
        <f>IFERROR('2. Roles &amp; Pricing'!AV184/40,"")</f>
        <v/>
      </c>
      <c r="AU29" s="708" t="str">
        <f>IFERROR('2. Roles &amp; Pricing'!AW184/40,"")</f>
        <v/>
      </c>
      <c r="AV29" s="708" t="str">
        <f>IFERROR('2. Roles &amp; Pricing'!AX184/40,"")</f>
        <v/>
      </c>
      <c r="AW29" s="708" t="str">
        <f>IFERROR('2. Roles &amp; Pricing'!AY184/40,"")</f>
        <v/>
      </c>
      <c r="AX29" s="708" t="str">
        <f>IFERROR('2. Roles &amp; Pricing'!AZ184/40,"")</f>
        <v/>
      </c>
      <c r="AY29" s="708" t="str">
        <f>IFERROR('2. Roles &amp; Pricing'!BA184/40,"")</f>
        <v/>
      </c>
      <c r="AZ29" s="708" t="str">
        <f>IFERROR('2. Roles &amp; Pricing'!BB184/40,"")</f>
        <v/>
      </c>
      <c r="BA29" s="708" t="str">
        <f>IFERROR('2. Roles &amp; Pricing'!BC184/40,"")</f>
        <v/>
      </c>
      <c r="BB29" s="708" t="str">
        <f>IFERROR('2. Roles &amp; Pricing'!BD184/40,"")</f>
        <v/>
      </c>
      <c r="BC29" s="708" t="str">
        <f>IFERROR('2. Roles &amp; Pricing'!BE184/40,"")</f>
        <v/>
      </c>
      <c r="BD29" s="708" t="str">
        <f>IFERROR('2. Roles &amp; Pricing'!BF184/40,"")</f>
        <v/>
      </c>
      <c r="BE29" s="708" t="str">
        <f>IFERROR('2. Roles &amp; Pricing'!BG184/40,"")</f>
        <v/>
      </c>
      <c r="BF29" s="708" t="str">
        <f>IFERROR('2. Roles &amp; Pricing'!BH184/40,"")</f>
        <v/>
      </c>
      <c r="BG29" s="708" t="str">
        <f>IFERROR('2. Roles &amp; Pricing'!BI184/40,"")</f>
        <v/>
      </c>
      <c r="BH29" s="708" t="str">
        <f>IFERROR('2. Roles &amp; Pricing'!BJ184/40,"")</f>
        <v/>
      </c>
      <c r="BI29" s="708" t="str">
        <f>IFERROR('2. Roles &amp; Pricing'!BK184/40,"")</f>
        <v/>
      </c>
      <c r="BJ29" s="708" t="str">
        <f>IFERROR('2. Roles &amp; Pricing'!BL184/40,"")</f>
        <v/>
      </c>
      <c r="BK29" s="708" t="str">
        <f>IFERROR('2. Roles &amp; Pricing'!BM184/40,"")</f>
        <v/>
      </c>
      <c r="BL29" s="708" t="str">
        <f>IFERROR('2. Roles &amp; Pricing'!BN184/40,"")</f>
        <v/>
      </c>
      <c r="BM29" s="708" t="str">
        <f>IFERROR('2. Roles &amp; Pricing'!BO184/40,"")</f>
        <v/>
      </c>
      <c r="BN29" s="212">
        <f t="shared" si="49"/>
        <v>0</v>
      </c>
      <c r="BO29" s="213">
        <f t="shared" si="50"/>
        <v>0</v>
      </c>
      <c r="BP29" s="199" t="str">
        <f>'2. Roles &amp; Pricing'!D305</f>
        <v/>
      </c>
      <c r="BQ29" s="199">
        <f>'2. Roles &amp; Pricing'!F305</f>
        <v>0</v>
      </c>
      <c r="BR29" s="623">
        <f>'2. Roles &amp; Pricing'!F305</f>
        <v>0</v>
      </c>
      <c r="BS29" s="200">
        <f>'2. Roles &amp; Pricing'!I305</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16">
        <v>16</v>
      </c>
      <c r="B30" s="217">
        <v>3</v>
      </c>
      <c r="C30" s="218" t="str">
        <f t="shared" si="46"/>
        <v>0__</v>
      </c>
      <c r="D30" s="218" t="str">
        <f t="shared" si="47"/>
        <v>0____0</v>
      </c>
      <c r="E30" s="218">
        <v>20</v>
      </c>
      <c r="F30" s="218">
        <v>10</v>
      </c>
      <c r="G30" s="219">
        <f>'2. Roles &amp; Pricing'!D63</f>
        <v>0</v>
      </c>
      <c r="H30" s="220" t="str">
        <f>'2. Roles &amp; Pricing'!E63</f>
        <v/>
      </c>
      <c r="I30" s="221">
        <f>'2. Roles &amp; Pricing'!F63</f>
        <v>0</v>
      </c>
      <c r="J30" s="221">
        <f>'2. Roles &amp; Pricing'!K63</f>
        <v>0</v>
      </c>
      <c r="K30" s="197" t="str">
        <f>'2. Roles &amp; Pricing'!W63</f>
        <v xml:space="preserve"> </v>
      </c>
      <c r="L30" s="220"/>
      <c r="M30" s="221"/>
      <c r="N30" s="707" t="str">
        <f>IFERROR('2. Roles &amp; Pricing'!F185/40,"")</f>
        <v/>
      </c>
      <c r="O30" s="707" t="str">
        <f>IFERROR('2. Roles &amp; Pricing'!I185/40,"")</f>
        <v/>
      </c>
      <c r="P30" s="707" t="str">
        <f>IFERROR('2. Roles &amp; Pricing'!K185/40,"")</f>
        <v/>
      </c>
      <c r="Q30" s="707" t="str">
        <f>IFERROR('2. Roles &amp; Pricing'!L185/40,"")</f>
        <v/>
      </c>
      <c r="R30" s="707" t="str">
        <f>IFERROR('2. Roles &amp; Pricing'!M185/40,"")</f>
        <v/>
      </c>
      <c r="S30" s="707" t="str">
        <f>IFERROR('2. Roles &amp; Pricing'!N185/40,"")</f>
        <v/>
      </c>
      <c r="T30" s="707" t="str">
        <f>IFERROR('2. Roles &amp; Pricing'!O185/40,"")</f>
        <v/>
      </c>
      <c r="U30" s="709" t="str">
        <f>IFERROR('2. Roles &amp; Pricing'!P185/40,"")</f>
        <v/>
      </c>
      <c r="V30" s="709" t="str">
        <f>IFERROR('2. Roles &amp; Pricing'!Q185/40,"")</f>
        <v/>
      </c>
      <c r="W30" s="709" t="str">
        <f>IFERROR('2. Roles &amp; Pricing'!R185/40,"")</f>
        <v/>
      </c>
      <c r="X30" s="708" t="str">
        <f>IFERROR('2. Roles &amp; Pricing'!S185/40,"")</f>
        <v/>
      </c>
      <c r="Y30" s="708" t="str">
        <f>IFERROR('2. Roles &amp; Pricing'!T185/40,"")</f>
        <v/>
      </c>
      <c r="Z30" s="708" t="str">
        <f>IFERROR('2. Roles &amp; Pricing'!U185/40,"")</f>
        <v/>
      </c>
      <c r="AA30" s="708" t="str">
        <f>IFERROR('2. Roles &amp; Pricing'!Y185/40,"")</f>
        <v/>
      </c>
      <c r="AB30" s="708" t="str">
        <f>IFERROR('2. Roles &amp; Pricing'!Z185/40,"")</f>
        <v/>
      </c>
      <c r="AC30" s="708" t="str">
        <f>IFERROR('2. Roles &amp; Pricing'!AA185/40,"")</f>
        <v/>
      </c>
      <c r="AD30" s="708" t="str">
        <f>IFERROR('2. Roles &amp; Pricing'!AB185/40,"")</f>
        <v/>
      </c>
      <c r="AE30" s="708" t="str">
        <f>IFERROR('2. Roles &amp; Pricing'!AG185/40,"")</f>
        <v/>
      </c>
      <c r="AF30" s="708" t="str">
        <f>IFERROR('2. Roles &amp; Pricing'!AH185/40,"")</f>
        <v/>
      </c>
      <c r="AG30" s="708" t="str">
        <f>IFERROR('2. Roles &amp; Pricing'!AI185/40,"")</f>
        <v/>
      </c>
      <c r="AH30" s="708" t="str">
        <f>IFERROR('2. Roles &amp; Pricing'!AJ185/40,"")</f>
        <v/>
      </c>
      <c r="AI30" s="708" t="str">
        <f>IFERROR('2. Roles &amp; Pricing'!AK185/40,"")</f>
        <v/>
      </c>
      <c r="AJ30" s="708" t="str">
        <f>IFERROR('2. Roles &amp; Pricing'!AL185/40,"")</f>
        <v/>
      </c>
      <c r="AK30" s="708" t="str">
        <f>IFERROR('2. Roles &amp; Pricing'!AM185/40,"")</f>
        <v/>
      </c>
      <c r="AL30" s="708" t="str">
        <f>IFERROR('2. Roles &amp; Pricing'!AN185/40,"")</f>
        <v/>
      </c>
      <c r="AM30" s="708" t="str">
        <f>IFERROR('2. Roles &amp; Pricing'!AO185/40,"")</f>
        <v/>
      </c>
      <c r="AN30" s="708" t="str">
        <f>IFERROR('2. Roles &amp; Pricing'!AP185/40,"")</f>
        <v/>
      </c>
      <c r="AO30" s="708" t="str">
        <f>IFERROR('2. Roles &amp; Pricing'!AQ185/40,"")</f>
        <v/>
      </c>
      <c r="AP30" s="708" t="str">
        <f>IFERROR('2. Roles &amp; Pricing'!AR185/40,"")</f>
        <v/>
      </c>
      <c r="AQ30" s="708" t="str">
        <f>IFERROR('2. Roles &amp; Pricing'!AS185/40,"")</f>
        <v/>
      </c>
      <c r="AR30" s="708" t="str">
        <f>IFERROR('2. Roles &amp; Pricing'!AT185/40,"")</f>
        <v/>
      </c>
      <c r="AS30" s="708" t="str">
        <f>IFERROR('2. Roles &amp; Pricing'!AU185/40,"")</f>
        <v/>
      </c>
      <c r="AT30" s="708" t="str">
        <f>IFERROR('2. Roles &amp; Pricing'!AV185/40,"")</f>
        <v/>
      </c>
      <c r="AU30" s="708" t="str">
        <f>IFERROR('2. Roles &amp; Pricing'!AW185/40,"")</f>
        <v/>
      </c>
      <c r="AV30" s="708" t="str">
        <f>IFERROR('2. Roles &amp; Pricing'!AX185/40,"")</f>
        <v/>
      </c>
      <c r="AW30" s="708" t="str">
        <f>IFERROR('2. Roles &amp; Pricing'!AY185/40,"")</f>
        <v/>
      </c>
      <c r="AX30" s="708" t="str">
        <f>IFERROR('2. Roles &amp; Pricing'!AZ185/40,"")</f>
        <v/>
      </c>
      <c r="AY30" s="708" t="str">
        <f>IFERROR('2. Roles &amp; Pricing'!BA185/40,"")</f>
        <v/>
      </c>
      <c r="AZ30" s="708" t="str">
        <f>IFERROR('2. Roles &amp; Pricing'!BB185/40,"")</f>
        <v/>
      </c>
      <c r="BA30" s="708" t="str">
        <f>IFERROR('2. Roles &amp; Pricing'!BC185/40,"")</f>
        <v/>
      </c>
      <c r="BB30" s="708" t="str">
        <f>IFERROR('2. Roles &amp; Pricing'!BD185/40,"")</f>
        <v/>
      </c>
      <c r="BC30" s="708" t="str">
        <f>IFERROR('2. Roles &amp; Pricing'!BE185/40,"")</f>
        <v/>
      </c>
      <c r="BD30" s="708" t="str">
        <f>IFERROR('2. Roles &amp; Pricing'!BF185/40,"")</f>
        <v/>
      </c>
      <c r="BE30" s="708" t="str">
        <f>IFERROR('2. Roles &amp; Pricing'!BG185/40,"")</f>
        <v/>
      </c>
      <c r="BF30" s="708" t="str">
        <f>IFERROR('2. Roles &amp; Pricing'!BH185/40,"")</f>
        <v/>
      </c>
      <c r="BG30" s="708" t="str">
        <f>IFERROR('2. Roles &amp; Pricing'!BI185/40,"")</f>
        <v/>
      </c>
      <c r="BH30" s="708" t="str">
        <f>IFERROR('2. Roles &amp; Pricing'!BJ185/40,"")</f>
        <v/>
      </c>
      <c r="BI30" s="708" t="str">
        <f>IFERROR('2. Roles &amp; Pricing'!BK185/40,"")</f>
        <v/>
      </c>
      <c r="BJ30" s="708" t="str">
        <f>IFERROR('2. Roles &amp; Pricing'!BL185/40,"")</f>
        <v/>
      </c>
      <c r="BK30" s="708" t="str">
        <f>IFERROR('2. Roles &amp; Pricing'!BM185/40,"")</f>
        <v/>
      </c>
      <c r="BL30" s="708" t="str">
        <f>IFERROR('2. Roles &amp; Pricing'!BN185/40,"")</f>
        <v/>
      </c>
      <c r="BM30" s="708" t="str">
        <f>IFERROR('2. Roles &amp; Pricing'!BO185/40,"")</f>
        <v/>
      </c>
      <c r="BN30" s="223">
        <f t="shared" si="49"/>
        <v>0</v>
      </c>
      <c r="BO30" s="224">
        <f t="shared" si="50"/>
        <v>0</v>
      </c>
      <c r="BP30" s="199" t="str">
        <f>'2. Roles &amp; Pricing'!D306</f>
        <v/>
      </c>
      <c r="BQ30" s="199">
        <f>'2. Roles &amp; Pricing'!F306</f>
        <v>0</v>
      </c>
      <c r="BR30" s="623">
        <f>'2. Roles &amp; Pricing'!F306</f>
        <v>0</v>
      </c>
      <c r="BS30" s="200">
        <f>'2. Roles &amp; Pricing'!I306</f>
        <v>0</v>
      </c>
      <c r="BT30" s="201" t="str">
        <f t="shared" si="51"/>
        <v/>
      </c>
      <c r="BU30" s="225">
        <f t="shared" si="48"/>
        <v>0</v>
      </c>
      <c r="BV30" s="226"/>
      <c r="BW30" s="222"/>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20.7" customHeight="1" thickBot="1" x14ac:dyDescent="0.35">
      <c r="A31" s="227">
        <v>17</v>
      </c>
      <c r="B31" s="228">
        <v>3</v>
      </c>
      <c r="C31" s="229" t="str">
        <f t="shared" si="46"/>
        <v>0__</v>
      </c>
      <c r="D31" s="229" t="str">
        <f t="shared" si="47"/>
        <v>0____0</v>
      </c>
      <c r="E31" s="229">
        <v>21</v>
      </c>
      <c r="F31" s="229">
        <v>8</v>
      </c>
      <c r="G31" s="230">
        <f>'2. Roles &amp; Pricing'!D64</f>
        <v>0</v>
      </c>
      <c r="H31" s="231" t="str">
        <f>'2. Roles &amp; Pricing'!E64</f>
        <v/>
      </c>
      <c r="I31" s="232">
        <f>'2. Roles &amp; Pricing'!F64</f>
        <v>0</v>
      </c>
      <c r="J31" s="232">
        <f>'2. Roles &amp; Pricing'!K64</f>
        <v>0</v>
      </c>
      <c r="K31" s="233" t="s">
        <v>120</v>
      </c>
      <c r="L31" s="231"/>
      <c r="M31" s="232"/>
      <c r="N31" s="707" t="str">
        <f>IFERROR('2. Roles &amp; Pricing'!F186/40,"")</f>
        <v/>
      </c>
      <c r="O31" s="707" t="str">
        <f>IFERROR('2. Roles &amp; Pricing'!I186/40,"")</f>
        <v/>
      </c>
      <c r="P31" s="707" t="str">
        <f>IFERROR('2. Roles &amp; Pricing'!K186/40,"")</f>
        <v/>
      </c>
      <c r="Q31" s="707" t="str">
        <f>IFERROR('2. Roles &amp; Pricing'!L186/40,"")</f>
        <v/>
      </c>
      <c r="R31" s="707" t="str">
        <f>IFERROR('2. Roles &amp; Pricing'!M186/40,"")</f>
        <v/>
      </c>
      <c r="S31" s="707" t="str">
        <f>IFERROR('2. Roles &amp; Pricing'!N186/40,"")</f>
        <v/>
      </c>
      <c r="T31" s="707" t="str">
        <f>IFERROR('2. Roles &amp; Pricing'!O186/40,"")</f>
        <v/>
      </c>
      <c r="U31" s="709" t="str">
        <f>IFERROR('2. Roles &amp; Pricing'!P186/40,"")</f>
        <v/>
      </c>
      <c r="V31" s="709" t="str">
        <f>IFERROR('2. Roles &amp; Pricing'!Q186/40,"")</f>
        <v/>
      </c>
      <c r="W31" s="709" t="str">
        <f>IFERROR('2. Roles &amp; Pricing'!R186/40,"")</f>
        <v/>
      </c>
      <c r="X31" s="708" t="str">
        <f>IFERROR('2. Roles &amp; Pricing'!S186/40,"")</f>
        <v/>
      </c>
      <c r="Y31" s="708" t="str">
        <f>IFERROR('2. Roles &amp; Pricing'!T186/40,"")</f>
        <v/>
      </c>
      <c r="Z31" s="708" t="str">
        <f>IFERROR('2. Roles &amp; Pricing'!U186/40,"")</f>
        <v/>
      </c>
      <c r="AA31" s="708" t="str">
        <f>IFERROR('2. Roles &amp; Pricing'!Y186/40,"")</f>
        <v/>
      </c>
      <c r="AB31" s="708" t="str">
        <f>IFERROR('2. Roles &amp; Pricing'!Z186/40,"")</f>
        <v/>
      </c>
      <c r="AC31" s="708" t="str">
        <f>IFERROR('2. Roles &amp; Pricing'!AA186/40,"")</f>
        <v/>
      </c>
      <c r="AD31" s="708" t="str">
        <f>IFERROR('2. Roles &amp; Pricing'!AB186/40,"")</f>
        <v/>
      </c>
      <c r="AE31" s="708" t="str">
        <f>IFERROR('2. Roles &amp; Pricing'!AG186/40,"")</f>
        <v/>
      </c>
      <c r="AF31" s="708" t="str">
        <f>IFERROR('2. Roles &amp; Pricing'!AH186/40,"")</f>
        <v/>
      </c>
      <c r="AG31" s="708" t="str">
        <f>IFERROR('2. Roles &amp; Pricing'!AI186/40,"")</f>
        <v/>
      </c>
      <c r="AH31" s="708" t="str">
        <f>IFERROR('2. Roles &amp; Pricing'!AJ186/40,"")</f>
        <v/>
      </c>
      <c r="AI31" s="708" t="str">
        <f>IFERROR('2. Roles &amp; Pricing'!AK186/40,"")</f>
        <v/>
      </c>
      <c r="AJ31" s="708" t="str">
        <f>IFERROR('2. Roles &amp; Pricing'!AL186/40,"")</f>
        <v/>
      </c>
      <c r="AK31" s="708" t="str">
        <f>IFERROR('2. Roles &amp; Pricing'!AM186/40,"")</f>
        <v/>
      </c>
      <c r="AL31" s="708" t="str">
        <f>IFERROR('2. Roles &amp; Pricing'!AN186/40,"")</f>
        <v/>
      </c>
      <c r="AM31" s="708" t="str">
        <f>IFERROR('2. Roles &amp; Pricing'!AO186/40,"")</f>
        <v/>
      </c>
      <c r="AN31" s="708" t="str">
        <f>IFERROR('2. Roles &amp; Pricing'!AP186/40,"")</f>
        <v/>
      </c>
      <c r="AO31" s="708" t="str">
        <f>IFERROR('2. Roles &amp; Pricing'!AQ186/40,"")</f>
        <v/>
      </c>
      <c r="AP31" s="708" t="str">
        <f>IFERROR('2. Roles &amp; Pricing'!AR186/40,"")</f>
        <v/>
      </c>
      <c r="AQ31" s="708" t="str">
        <f>IFERROR('2. Roles &amp; Pricing'!AS186/40,"")</f>
        <v/>
      </c>
      <c r="AR31" s="708" t="str">
        <f>IFERROR('2. Roles &amp; Pricing'!AT186/40,"")</f>
        <v/>
      </c>
      <c r="AS31" s="708" t="str">
        <f>IFERROR('2. Roles &amp; Pricing'!AU186/40,"")</f>
        <v/>
      </c>
      <c r="AT31" s="708" t="str">
        <f>IFERROR('2. Roles &amp; Pricing'!AV186/40,"")</f>
        <v/>
      </c>
      <c r="AU31" s="708" t="str">
        <f>IFERROR('2. Roles &amp; Pricing'!AW186/40,"")</f>
        <v/>
      </c>
      <c r="AV31" s="708" t="str">
        <f>IFERROR('2. Roles &amp; Pricing'!AX186/40,"")</f>
        <v/>
      </c>
      <c r="AW31" s="708" t="str">
        <f>IFERROR('2. Roles &amp; Pricing'!AY186/40,"")</f>
        <v/>
      </c>
      <c r="AX31" s="708" t="str">
        <f>IFERROR('2. Roles &amp; Pricing'!AZ186/40,"")</f>
        <v/>
      </c>
      <c r="AY31" s="708" t="str">
        <f>IFERROR('2. Roles &amp; Pricing'!BA186/40,"")</f>
        <v/>
      </c>
      <c r="AZ31" s="708" t="str">
        <f>IFERROR('2. Roles &amp; Pricing'!BB186/40,"")</f>
        <v/>
      </c>
      <c r="BA31" s="708" t="str">
        <f>IFERROR('2. Roles &amp; Pricing'!BC186/40,"")</f>
        <v/>
      </c>
      <c r="BB31" s="708" t="str">
        <f>IFERROR('2. Roles &amp; Pricing'!BD186/40,"")</f>
        <v/>
      </c>
      <c r="BC31" s="708" t="str">
        <f>IFERROR('2. Roles &amp; Pricing'!BE186/40,"")</f>
        <v/>
      </c>
      <c r="BD31" s="708" t="str">
        <f>IFERROR('2. Roles &amp; Pricing'!BF186/40,"")</f>
        <v/>
      </c>
      <c r="BE31" s="708" t="str">
        <f>IFERROR('2. Roles &amp; Pricing'!BG186/40,"")</f>
        <v/>
      </c>
      <c r="BF31" s="708" t="str">
        <f>IFERROR('2. Roles &amp; Pricing'!BH186/40,"")</f>
        <v/>
      </c>
      <c r="BG31" s="708" t="str">
        <f>IFERROR('2. Roles &amp; Pricing'!BI186/40,"")</f>
        <v/>
      </c>
      <c r="BH31" s="708" t="str">
        <f>IFERROR('2. Roles &amp; Pricing'!BJ186/40,"")</f>
        <v/>
      </c>
      <c r="BI31" s="708" t="str">
        <f>IFERROR('2. Roles &amp; Pricing'!BK186/40,"")</f>
        <v/>
      </c>
      <c r="BJ31" s="708" t="str">
        <f>IFERROR('2. Roles &amp; Pricing'!BL186/40,"")</f>
        <v/>
      </c>
      <c r="BK31" s="708" t="str">
        <f>IFERROR('2. Roles &amp; Pricing'!BM186/40,"")</f>
        <v/>
      </c>
      <c r="BL31" s="708" t="str">
        <f>IFERROR('2. Roles &amp; Pricing'!BN186/40,"")</f>
        <v/>
      </c>
      <c r="BM31" s="708" t="str">
        <f>IFERROR('2. Roles &amp; Pricing'!BO186/40,"")</f>
        <v/>
      </c>
      <c r="BN31" s="234">
        <f t="shared" si="49"/>
        <v>0</v>
      </c>
      <c r="BO31" s="235">
        <f t="shared" si="50"/>
        <v>0</v>
      </c>
      <c r="BP31" s="199" t="str">
        <f>'2. Roles &amp; Pricing'!D307</f>
        <v/>
      </c>
      <c r="BQ31" s="199">
        <f>'2. Roles &amp; Pricing'!F307</f>
        <v>0</v>
      </c>
      <c r="BR31" s="623">
        <f>'2. Roles &amp; Pricing'!F307</f>
        <v>0</v>
      </c>
      <c r="BS31" s="200">
        <f>'2. Roles &amp; Pricing'!I307</f>
        <v>0</v>
      </c>
      <c r="BT31" s="201" t="str">
        <f t="shared" si="51"/>
        <v/>
      </c>
      <c r="BU31" s="236">
        <f t="shared" si="48"/>
        <v>0</v>
      </c>
      <c r="BV31" s="237"/>
      <c r="BW31" s="1770" t="s">
        <v>2020</v>
      </c>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14.4" thickBot="1" x14ac:dyDescent="0.35">
      <c r="A32" s="238">
        <v>18</v>
      </c>
      <c r="B32" s="239">
        <v>3</v>
      </c>
      <c r="C32" s="240" t="str">
        <f t="shared" si="46"/>
        <v>0__</v>
      </c>
      <c r="D32" s="240" t="str">
        <f t="shared" si="47"/>
        <v>0____0</v>
      </c>
      <c r="E32" s="240">
        <v>20</v>
      </c>
      <c r="F32" s="240">
        <v>10</v>
      </c>
      <c r="G32" s="241">
        <f>'2. Roles &amp; Pricing'!D65</f>
        <v>0</v>
      </c>
      <c r="H32" s="242" t="str">
        <f>'2. Roles &amp; Pricing'!E65</f>
        <v/>
      </c>
      <c r="I32" s="243">
        <f>'2. Roles &amp; Pricing'!F65</f>
        <v>0</v>
      </c>
      <c r="J32" s="243">
        <f>'2. Roles &amp; Pricing'!K65</f>
        <v>0</v>
      </c>
      <c r="K32" s="244" t="s">
        <v>119</v>
      </c>
      <c r="L32" s="242"/>
      <c r="M32" s="243"/>
      <c r="N32" s="707" t="str">
        <f>IFERROR('2. Roles &amp; Pricing'!F187/40,"")</f>
        <v/>
      </c>
      <c r="O32" s="707" t="str">
        <f>IFERROR('2. Roles &amp; Pricing'!I187/40,"")</f>
        <v/>
      </c>
      <c r="P32" s="707" t="str">
        <f>IFERROR('2. Roles &amp; Pricing'!K187/40,"")</f>
        <v/>
      </c>
      <c r="Q32" s="707" t="str">
        <f>IFERROR('2. Roles &amp; Pricing'!L187/40,"")</f>
        <v/>
      </c>
      <c r="R32" s="707" t="str">
        <f>IFERROR('2. Roles &amp; Pricing'!M187/40,"")</f>
        <v/>
      </c>
      <c r="S32" s="707" t="str">
        <f>IFERROR('2. Roles &amp; Pricing'!N187/40,"")</f>
        <v/>
      </c>
      <c r="T32" s="707" t="str">
        <f>IFERROR('2. Roles &amp; Pricing'!O187/40,"")</f>
        <v/>
      </c>
      <c r="U32" s="709" t="str">
        <f>IFERROR('2. Roles &amp; Pricing'!P187/40,"")</f>
        <v/>
      </c>
      <c r="V32" s="709" t="str">
        <f>IFERROR('2. Roles &amp; Pricing'!Q187/40,"")</f>
        <v/>
      </c>
      <c r="W32" s="709" t="str">
        <f>IFERROR('2. Roles &amp; Pricing'!R187/40,"")</f>
        <v/>
      </c>
      <c r="X32" s="708" t="str">
        <f>IFERROR('2. Roles &amp; Pricing'!S187/40,"")</f>
        <v/>
      </c>
      <c r="Y32" s="708" t="str">
        <f>IFERROR('2. Roles &amp; Pricing'!T187/40,"")</f>
        <v/>
      </c>
      <c r="Z32" s="708" t="str">
        <f>IFERROR('2. Roles &amp; Pricing'!U187/40,"")</f>
        <v/>
      </c>
      <c r="AA32" s="708" t="str">
        <f>IFERROR('2. Roles &amp; Pricing'!Y187/40,"")</f>
        <v/>
      </c>
      <c r="AB32" s="708" t="str">
        <f>IFERROR('2. Roles &amp; Pricing'!Z187/40,"")</f>
        <v/>
      </c>
      <c r="AC32" s="708" t="str">
        <f>IFERROR('2. Roles &amp; Pricing'!AA187/40,"")</f>
        <v/>
      </c>
      <c r="AD32" s="708" t="str">
        <f>IFERROR('2. Roles &amp; Pricing'!AB187/40,"")</f>
        <v/>
      </c>
      <c r="AE32" s="708" t="str">
        <f>IFERROR('2. Roles &amp; Pricing'!AG187/40,"")</f>
        <v/>
      </c>
      <c r="AF32" s="708" t="str">
        <f>IFERROR('2. Roles &amp; Pricing'!AH187/40,"")</f>
        <v/>
      </c>
      <c r="AG32" s="708" t="str">
        <f>IFERROR('2. Roles &amp; Pricing'!AI187/40,"")</f>
        <v/>
      </c>
      <c r="AH32" s="708" t="str">
        <f>IFERROR('2. Roles &amp; Pricing'!AJ187/40,"")</f>
        <v/>
      </c>
      <c r="AI32" s="708" t="str">
        <f>IFERROR('2. Roles &amp; Pricing'!AK187/40,"")</f>
        <v/>
      </c>
      <c r="AJ32" s="708" t="str">
        <f>IFERROR('2. Roles &amp; Pricing'!AL187/40,"")</f>
        <v/>
      </c>
      <c r="AK32" s="708" t="str">
        <f>IFERROR('2. Roles &amp; Pricing'!AM187/40,"")</f>
        <v/>
      </c>
      <c r="AL32" s="708" t="str">
        <f>IFERROR('2. Roles &amp; Pricing'!AN187/40,"")</f>
        <v/>
      </c>
      <c r="AM32" s="708" t="str">
        <f>IFERROR('2. Roles &amp; Pricing'!AO187/40,"")</f>
        <v/>
      </c>
      <c r="AN32" s="708" t="str">
        <f>IFERROR('2. Roles &amp; Pricing'!AP187/40,"")</f>
        <v/>
      </c>
      <c r="AO32" s="708" t="str">
        <f>IFERROR('2. Roles &amp; Pricing'!AQ187/40,"")</f>
        <v/>
      </c>
      <c r="AP32" s="708" t="str">
        <f>IFERROR('2. Roles &amp; Pricing'!AR187/40,"")</f>
        <v/>
      </c>
      <c r="AQ32" s="708" t="str">
        <f>IFERROR('2. Roles &amp; Pricing'!AS187/40,"")</f>
        <v/>
      </c>
      <c r="AR32" s="708" t="str">
        <f>IFERROR('2. Roles &amp; Pricing'!AT187/40,"")</f>
        <v/>
      </c>
      <c r="AS32" s="708" t="str">
        <f>IFERROR('2. Roles &amp; Pricing'!AU187/40,"")</f>
        <v/>
      </c>
      <c r="AT32" s="708" t="str">
        <f>IFERROR('2. Roles &amp; Pricing'!AV187/40,"")</f>
        <v/>
      </c>
      <c r="AU32" s="708" t="str">
        <f>IFERROR('2. Roles &amp; Pricing'!AW187/40,"")</f>
        <v/>
      </c>
      <c r="AV32" s="708" t="str">
        <f>IFERROR('2. Roles &amp; Pricing'!AX187/40,"")</f>
        <v/>
      </c>
      <c r="AW32" s="708" t="str">
        <f>IFERROR('2. Roles &amp; Pricing'!AY187/40,"")</f>
        <v/>
      </c>
      <c r="AX32" s="708" t="str">
        <f>IFERROR('2. Roles &amp; Pricing'!AZ187/40,"")</f>
        <v/>
      </c>
      <c r="AY32" s="708" t="str">
        <f>IFERROR('2. Roles &amp; Pricing'!BA187/40,"")</f>
        <v/>
      </c>
      <c r="AZ32" s="708" t="str">
        <f>IFERROR('2. Roles &amp; Pricing'!BB187/40,"")</f>
        <v/>
      </c>
      <c r="BA32" s="708" t="str">
        <f>IFERROR('2. Roles &amp; Pricing'!BC187/40,"")</f>
        <v/>
      </c>
      <c r="BB32" s="708" t="str">
        <f>IFERROR('2. Roles &amp; Pricing'!BD187/40,"")</f>
        <v/>
      </c>
      <c r="BC32" s="708" t="str">
        <f>IFERROR('2. Roles &amp; Pricing'!BE187/40,"")</f>
        <v/>
      </c>
      <c r="BD32" s="708" t="str">
        <f>IFERROR('2. Roles &amp; Pricing'!BF187/40,"")</f>
        <v/>
      </c>
      <c r="BE32" s="708" t="str">
        <f>IFERROR('2. Roles &amp; Pricing'!BG187/40,"")</f>
        <v/>
      </c>
      <c r="BF32" s="708" t="str">
        <f>IFERROR('2. Roles &amp; Pricing'!BH187/40,"")</f>
        <v/>
      </c>
      <c r="BG32" s="708" t="str">
        <f>IFERROR('2. Roles &amp; Pricing'!BI187/40,"")</f>
        <v/>
      </c>
      <c r="BH32" s="708" t="str">
        <f>IFERROR('2. Roles &amp; Pricing'!BJ187/40,"")</f>
        <v/>
      </c>
      <c r="BI32" s="708" t="str">
        <f>IFERROR('2. Roles &amp; Pricing'!BK187/40,"")</f>
        <v/>
      </c>
      <c r="BJ32" s="708" t="str">
        <f>IFERROR('2. Roles &amp; Pricing'!BL187/40,"")</f>
        <v/>
      </c>
      <c r="BK32" s="708" t="str">
        <f>IFERROR('2. Roles &amp; Pricing'!BM187/40,"")</f>
        <v/>
      </c>
      <c r="BL32" s="708" t="str">
        <f>IFERROR('2. Roles &amp; Pricing'!BN187/40,"")</f>
        <v/>
      </c>
      <c r="BM32" s="708" t="str">
        <f>IFERROR('2. Roles &amp; Pricing'!BO187/40,"")</f>
        <v/>
      </c>
      <c r="BN32" s="223">
        <f t="shared" si="49"/>
        <v>0</v>
      </c>
      <c r="BO32" s="224">
        <f t="shared" si="50"/>
        <v>0</v>
      </c>
      <c r="BP32" s="199" t="str">
        <f>'2. Roles &amp; Pricing'!D308</f>
        <v/>
      </c>
      <c r="BQ32" s="199">
        <f>'2. Roles &amp; Pricing'!F308</f>
        <v>0</v>
      </c>
      <c r="BR32" s="623">
        <f>'2. Roles &amp; Pricing'!F308</f>
        <v>0</v>
      </c>
      <c r="BS32" s="200">
        <f>'2. Roles &amp; Pricing'!I308</f>
        <v>0</v>
      </c>
      <c r="BT32" s="201" t="str">
        <f t="shared" si="51"/>
        <v/>
      </c>
      <c r="BU32" s="225">
        <f t="shared" si="48"/>
        <v>0</v>
      </c>
      <c r="BV32" s="245"/>
      <c r="BW32" s="1771"/>
      <c r="BX32" s="144"/>
      <c r="BY32" s="144"/>
      <c r="BZ32" s="144"/>
      <c r="CA32" s="144"/>
      <c r="CB32" s="144"/>
      <c r="CC32" s="144"/>
      <c r="CD32" s="144"/>
      <c r="CE32" s="144"/>
      <c r="CF32" s="144"/>
      <c r="CG32" s="144"/>
      <c r="CH32" s="144"/>
      <c r="CI32" s="144"/>
      <c r="CJ32" s="144"/>
      <c r="CK32" s="144"/>
      <c r="CL32" s="144"/>
      <c r="CM32" s="144"/>
      <c r="CN32" s="144"/>
      <c r="CO32" s="144"/>
      <c r="CP32" s="144"/>
    </row>
    <row r="33" spans="1:75" s="204" customFormat="1" ht="14.4" thickBot="1" x14ac:dyDescent="0.35">
      <c r="A33" s="1780"/>
      <c r="B33" s="1781"/>
      <c r="C33" s="1781"/>
      <c r="D33" s="1781"/>
      <c r="E33" s="1781"/>
      <c r="F33" s="1781"/>
      <c r="G33" s="1781"/>
      <c r="H33" s="1781"/>
      <c r="I33" s="1782"/>
      <c r="J33" s="246"/>
      <c r="K33" s="247"/>
      <c r="L33" s="248"/>
      <c r="M33" s="248"/>
      <c r="N33" s="707" t="str">
        <f>IFERROR('2. Roles &amp; Pricing'!F188/40,"")</f>
        <v/>
      </c>
      <c r="O33" s="707" t="str">
        <f>IFERROR('2. Roles &amp; Pricing'!I188/40,"")</f>
        <v/>
      </c>
      <c r="P33" s="707" t="str">
        <f>IFERROR('2. Roles &amp; Pricing'!K188/40,"")</f>
        <v/>
      </c>
      <c r="Q33" s="707" t="str">
        <f>IFERROR('2. Roles &amp; Pricing'!L188/40,"")</f>
        <v/>
      </c>
      <c r="R33" s="707" t="str">
        <f>IFERROR('2. Roles &amp; Pricing'!M188/40,"")</f>
        <v/>
      </c>
      <c r="S33" s="707" t="str">
        <f>IFERROR('2. Roles &amp; Pricing'!N188/40,"")</f>
        <v/>
      </c>
      <c r="T33" s="707" t="str">
        <f>IFERROR('2. Roles &amp; Pricing'!O188/40,"")</f>
        <v/>
      </c>
      <c r="U33" s="709" t="str">
        <f>IFERROR('2. Roles &amp; Pricing'!P188/40,"")</f>
        <v/>
      </c>
      <c r="V33" s="709" t="str">
        <f>IFERROR('2. Roles &amp; Pricing'!Q188/40,"")</f>
        <v/>
      </c>
      <c r="W33" s="709" t="str">
        <f>IFERROR('2. Roles &amp; Pricing'!R188/40,"")</f>
        <v/>
      </c>
      <c r="X33" s="708" t="str">
        <f>IFERROR('2. Roles &amp; Pricing'!S188/40,"")</f>
        <v/>
      </c>
      <c r="Y33" s="708" t="str">
        <f>IFERROR('2. Roles &amp; Pricing'!T188/40,"")</f>
        <v/>
      </c>
      <c r="Z33" s="708" t="str">
        <f>IFERROR('2. Roles &amp; Pricing'!U188/40,"")</f>
        <v/>
      </c>
      <c r="AA33" s="708" t="str">
        <f>IFERROR('2. Roles &amp; Pricing'!Y188/40,"")</f>
        <v/>
      </c>
      <c r="AB33" s="708" t="str">
        <f>IFERROR('2. Roles &amp; Pricing'!Z188/40,"")</f>
        <v/>
      </c>
      <c r="AC33" s="708" t="str">
        <f>IFERROR('2. Roles &amp; Pricing'!AA188/40,"")</f>
        <v/>
      </c>
      <c r="AD33" s="708" t="str">
        <f>IFERROR('2. Roles &amp; Pricing'!AB188/40,"")</f>
        <v/>
      </c>
      <c r="AE33" s="708" t="str">
        <f>IFERROR('2. Roles &amp; Pricing'!AG188/40,"")</f>
        <v/>
      </c>
      <c r="AF33" s="708" t="str">
        <f>IFERROR('2. Roles &amp; Pricing'!AH188/40,"")</f>
        <v/>
      </c>
      <c r="AG33" s="708" t="str">
        <f>IFERROR('2. Roles &amp; Pricing'!AI188/40,"")</f>
        <v/>
      </c>
      <c r="AH33" s="708" t="str">
        <f>IFERROR('2. Roles &amp; Pricing'!AJ188/40,"")</f>
        <v/>
      </c>
      <c r="AI33" s="708" t="str">
        <f>IFERROR('2. Roles &amp; Pricing'!AK188/40,"")</f>
        <v/>
      </c>
      <c r="AJ33" s="708" t="str">
        <f>IFERROR('2. Roles &amp; Pricing'!AL188/40,"")</f>
        <v/>
      </c>
      <c r="AK33" s="708" t="str">
        <f>IFERROR('2. Roles &amp; Pricing'!AM188/40,"")</f>
        <v/>
      </c>
      <c r="AL33" s="708" t="str">
        <f>IFERROR('2. Roles &amp; Pricing'!AN188/40,"")</f>
        <v/>
      </c>
      <c r="AM33" s="708" t="str">
        <f>IFERROR('2. Roles &amp; Pricing'!AO188/40,"")</f>
        <v/>
      </c>
      <c r="AN33" s="708" t="str">
        <f>IFERROR('2. Roles &amp; Pricing'!AP188/40,"")</f>
        <v/>
      </c>
      <c r="AO33" s="708" t="str">
        <f>IFERROR('2. Roles &amp; Pricing'!AQ188/40,"")</f>
        <v/>
      </c>
      <c r="AP33" s="708" t="str">
        <f>IFERROR('2. Roles &amp; Pricing'!AR188/40,"")</f>
        <v/>
      </c>
      <c r="AQ33" s="708" t="str">
        <f>IFERROR('2. Roles &amp; Pricing'!AS188/40,"")</f>
        <v/>
      </c>
      <c r="AR33" s="708" t="str">
        <f>IFERROR('2. Roles &amp; Pricing'!AT188/40,"")</f>
        <v/>
      </c>
      <c r="AS33" s="708" t="str">
        <f>IFERROR('2. Roles &amp; Pricing'!AU188/40,"")</f>
        <v/>
      </c>
      <c r="AT33" s="708" t="str">
        <f>IFERROR('2. Roles &amp; Pricing'!AV188/40,"")</f>
        <v/>
      </c>
      <c r="AU33" s="708" t="str">
        <f>IFERROR('2. Roles &amp; Pricing'!AW188/40,"")</f>
        <v/>
      </c>
      <c r="AV33" s="708" t="str">
        <f>IFERROR('2. Roles &amp; Pricing'!AX188/40,"")</f>
        <v/>
      </c>
      <c r="AW33" s="708" t="str">
        <f>IFERROR('2. Roles &amp; Pricing'!AY188/40,"")</f>
        <v/>
      </c>
      <c r="AX33" s="708" t="str">
        <f>IFERROR('2. Roles &amp; Pricing'!AZ188/40,"")</f>
        <v/>
      </c>
      <c r="AY33" s="708" t="str">
        <f>IFERROR('2. Roles &amp; Pricing'!BA188/40,"")</f>
        <v/>
      </c>
      <c r="AZ33" s="708" t="str">
        <f>IFERROR('2. Roles &amp; Pricing'!BB188/40,"")</f>
        <v/>
      </c>
      <c r="BA33" s="708" t="str">
        <f>IFERROR('2. Roles &amp; Pricing'!BC188/40,"")</f>
        <v/>
      </c>
      <c r="BB33" s="708" t="str">
        <f>IFERROR('2. Roles &amp; Pricing'!BD188/40,"")</f>
        <v/>
      </c>
      <c r="BC33" s="708" t="str">
        <f>IFERROR('2. Roles &amp; Pricing'!BE188/40,"")</f>
        <v/>
      </c>
      <c r="BD33" s="708" t="str">
        <f>IFERROR('2. Roles &amp; Pricing'!BF188/40,"")</f>
        <v/>
      </c>
      <c r="BE33" s="708" t="str">
        <f>IFERROR('2. Roles &amp; Pricing'!BG188/40,"")</f>
        <v/>
      </c>
      <c r="BF33" s="708" t="str">
        <f>IFERROR('2. Roles &amp; Pricing'!BH188/40,"")</f>
        <v/>
      </c>
      <c r="BG33" s="708" t="str">
        <f>IFERROR('2. Roles &amp; Pricing'!BI188/40,"")</f>
        <v/>
      </c>
      <c r="BH33" s="708" t="str">
        <f>IFERROR('2. Roles &amp; Pricing'!BJ188/40,"")</f>
        <v/>
      </c>
      <c r="BI33" s="708" t="str">
        <f>IFERROR('2. Roles &amp; Pricing'!BK188/40,"")</f>
        <v/>
      </c>
      <c r="BJ33" s="708" t="str">
        <f>IFERROR('2. Roles &amp; Pricing'!BL188/40,"")</f>
        <v/>
      </c>
      <c r="BK33" s="708" t="str">
        <f>IFERROR('2. Roles &amp; Pricing'!BM188/40,"")</f>
        <v/>
      </c>
      <c r="BL33" s="708" t="str">
        <f>IFERROR('2. Roles &amp; Pricing'!BN188/40,"")</f>
        <v/>
      </c>
      <c r="BM33" s="708" t="str">
        <f>IFERROR('2. Roles &amp; Pricing'!BO188/40,"")</f>
        <v/>
      </c>
      <c r="BN33" s="249">
        <f>SUM(BN15:BN32)</f>
        <v>173.5</v>
      </c>
      <c r="BO33" s="250">
        <f>SUM(BO15:BO32)</f>
        <v>867.5</v>
      </c>
      <c r="BP33" s="251">
        <f>SUM(BP15:BP32)</f>
        <v>766000</v>
      </c>
      <c r="BQ33" s="199">
        <f>'2. Roles &amp; Pricing'!F309</f>
        <v>0</v>
      </c>
      <c r="BR33" s="252"/>
      <c r="BS33" s="253"/>
      <c r="BT33" s="254">
        <f>SUM(BT15:BT32)</f>
        <v>766000</v>
      </c>
      <c r="BU33" s="255">
        <f>SUM(BU15:BU32)</f>
        <v>6940</v>
      </c>
    </row>
    <row r="34" spans="1:75" s="204" customFormat="1" ht="14.4" thickBot="1" x14ac:dyDescent="0.35">
      <c r="A34" s="1780"/>
      <c r="B34" s="1781"/>
      <c r="C34" s="1781"/>
      <c r="D34" s="1781"/>
      <c r="E34" s="1781"/>
      <c r="F34" s="1781"/>
      <c r="G34" s="1781"/>
      <c r="H34" s="1781"/>
      <c r="I34" s="1782"/>
      <c r="J34" s="256" t="s">
        <v>178</v>
      </c>
      <c r="K34" s="257"/>
      <c r="L34" s="258"/>
      <c r="M34" s="258"/>
      <c r="N34" s="707" t="str">
        <f>IFERROR('2. Roles &amp; Pricing'!F189/40,"")</f>
        <v/>
      </c>
      <c r="O34" s="707" t="str">
        <f>IFERROR('2. Roles &amp; Pricing'!I189/40,"")</f>
        <v/>
      </c>
      <c r="P34" s="707" t="str">
        <f>IFERROR('2. Roles &amp; Pricing'!K189/40,"")</f>
        <v/>
      </c>
      <c r="Q34" s="707" t="str">
        <f>IFERROR('2. Roles &amp; Pricing'!L189/40,"")</f>
        <v/>
      </c>
      <c r="R34" s="707" t="str">
        <f>IFERROR('2. Roles &amp; Pricing'!M189/40,"")</f>
        <v/>
      </c>
      <c r="S34" s="707" t="str">
        <f>IFERROR('2. Roles &amp; Pricing'!N189/40,"")</f>
        <v/>
      </c>
      <c r="T34" s="707" t="str">
        <f>IFERROR('2. Roles &amp; Pricing'!O189/40,"")</f>
        <v/>
      </c>
      <c r="U34" s="709" t="str">
        <f>IFERROR('2. Roles &amp; Pricing'!P189/40,"")</f>
        <v/>
      </c>
      <c r="V34" s="709" t="str">
        <f>IFERROR('2. Roles &amp; Pricing'!Q189/40,"")</f>
        <v/>
      </c>
      <c r="W34" s="709" t="str">
        <f>IFERROR('2. Roles &amp; Pricing'!R189/40,"")</f>
        <v/>
      </c>
      <c r="X34" s="708" t="str">
        <f>IFERROR('2. Roles &amp; Pricing'!S189/40,"")</f>
        <v/>
      </c>
      <c r="Y34" s="708" t="str">
        <f>IFERROR('2. Roles &amp; Pricing'!T189/40,"")</f>
        <v/>
      </c>
      <c r="Z34" s="708" t="str">
        <f>IFERROR('2. Roles &amp; Pricing'!U189/40,"")</f>
        <v/>
      </c>
      <c r="AA34" s="708" t="str">
        <f>IFERROR('2. Roles &amp; Pricing'!Y189/40,"")</f>
        <v/>
      </c>
      <c r="AB34" s="708" t="str">
        <f>IFERROR('2. Roles &amp; Pricing'!Z189/40,"")</f>
        <v/>
      </c>
      <c r="AC34" s="708" t="str">
        <f>IFERROR('2. Roles &amp; Pricing'!AA189/40,"")</f>
        <v/>
      </c>
      <c r="AD34" s="708" t="str">
        <f>IFERROR('2. Roles &amp; Pricing'!AB189/40,"")</f>
        <v/>
      </c>
      <c r="AE34" s="708" t="str">
        <f>IFERROR('2. Roles &amp; Pricing'!AG189/40,"")</f>
        <v/>
      </c>
      <c r="AF34" s="708" t="str">
        <f>IFERROR('2. Roles &amp; Pricing'!AH189/40,"")</f>
        <v/>
      </c>
      <c r="AG34" s="708" t="str">
        <f>IFERROR('2. Roles &amp; Pricing'!AI189/40,"")</f>
        <v/>
      </c>
      <c r="AH34" s="708" t="str">
        <f>IFERROR('2. Roles &amp; Pricing'!AJ189/40,"")</f>
        <v/>
      </c>
      <c r="AI34" s="708" t="str">
        <f>IFERROR('2. Roles &amp; Pricing'!AK189/40,"")</f>
        <v/>
      </c>
      <c r="AJ34" s="708" t="str">
        <f>IFERROR('2. Roles &amp; Pricing'!AL189/40,"")</f>
        <v/>
      </c>
      <c r="AK34" s="708" t="str">
        <f>IFERROR('2. Roles &amp; Pricing'!AM189/40,"")</f>
        <v/>
      </c>
      <c r="AL34" s="708" t="str">
        <f>IFERROR('2. Roles &amp; Pricing'!AN189/40,"")</f>
        <v/>
      </c>
      <c r="AM34" s="708" t="str">
        <f>IFERROR('2. Roles &amp; Pricing'!AO189/40,"")</f>
        <v/>
      </c>
      <c r="AN34" s="708" t="str">
        <f>IFERROR('2. Roles &amp; Pricing'!AP189/40,"")</f>
        <v/>
      </c>
      <c r="AO34" s="708" t="str">
        <f>IFERROR('2. Roles &amp; Pricing'!AQ189/40,"")</f>
        <v/>
      </c>
      <c r="AP34" s="708" t="str">
        <f>IFERROR('2. Roles &amp; Pricing'!AR189/40,"")</f>
        <v/>
      </c>
      <c r="AQ34" s="708" t="str">
        <f>IFERROR('2. Roles &amp; Pricing'!AS189/40,"")</f>
        <v/>
      </c>
      <c r="AR34" s="708" t="str">
        <f>IFERROR('2. Roles &amp; Pricing'!AT189/40,"")</f>
        <v/>
      </c>
      <c r="AS34" s="708" t="str">
        <f>IFERROR('2. Roles &amp; Pricing'!AU189/40,"")</f>
        <v/>
      </c>
      <c r="AT34" s="708" t="str">
        <f>IFERROR('2. Roles &amp; Pricing'!AV189/40,"")</f>
        <v/>
      </c>
      <c r="AU34" s="708" t="str">
        <f>IFERROR('2. Roles &amp; Pricing'!AW189/40,"")</f>
        <v/>
      </c>
      <c r="AV34" s="708" t="str">
        <f>IFERROR('2. Roles &amp; Pricing'!AX189/40,"")</f>
        <v/>
      </c>
      <c r="AW34" s="708" t="str">
        <f>IFERROR('2. Roles &amp; Pricing'!AY189/40,"")</f>
        <v/>
      </c>
      <c r="AX34" s="708" t="str">
        <f>IFERROR('2. Roles &amp; Pricing'!AZ189/40,"")</f>
        <v/>
      </c>
      <c r="AY34" s="708" t="str">
        <f>IFERROR('2. Roles &amp; Pricing'!BA189/40,"")</f>
        <v/>
      </c>
      <c r="AZ34" s="708" t="str">
        <f>IFERROR('2. Roles &amp; Pricing'!BB189/40,"")</f>
        <v/>
      </c>
      <c r="BA34" s="708" t="str">
        <f>IFERROR('2. Roles &amp; Pricing'!BC189/40,"")</f>
        <v/>
      </c>
      <c r="BB34" s="708" t="str">
        <f>IFERROR('2. Roles &amp; Pricing'!BD189/40,"")</f>
        <v/>
      </c>
      <c r="BC34" s="708" t="str">
        <f>IFERROR('2. Roles &amp; Pricing'!BE189/40,"")</f>
        <v/>
      </c>
      <c r="BD34" s="708" t="str">
        <f>IFERROR('2. Roles &amp; Pricing'!BF189/40,"")</f>
        <v/>
      </c>
      <c r="BE34" s="708" t="str">
        <f>IFERROR('2. Roles &amp; Pricing'!BG189/40,"")</f>
        <v/>
      </c>
      <c r="BF34" s="708" t="str">
        <f>IFERROR('2. Roles &amp; Pricing'!BH189/40,"")</f>
        <v/>
      </c>
      <c r="BG34" s="708" t="str">
        <f>IFERROR('2. Roles &amp; Pricing'!BI189/40,"")</f>
        <v/>
      </c>
      <c r="BH34" s="708" t="str">
        <f>IFERROR('2. Roles &amp; Pricing'!BJ189/40,"")</f>
        <v/>
      </c>
      <c r="BI34" s="708" t="str">
        <f>IFERROR('2. Roles &amp; Pricing'!BK189/40,"")</f>
        <v/>
      </c>
      <c r="BJ34" s="708" t="str">
        <f>IFERROR('2. Roles &amp; Pricing'!BL189/40,"")</f>
        <v/>
      </c>
      <c r="BK34" s="708" t="str">
        <f>IFERROR('2. Roles &amp; Pricing'!BM189/40,"")</f>
        <v/>
      </c>
      <c r="BL34" s="708" t="str">
        <f>IFERROR('2. Roles &amp; Pricing'!BN189/40,"")</f>
        <v/>
      </c>
      <c r="BM34" s="708" t="str">
        <f>IFERROR('2. Roles &amp; Pricing'!BO189/40,"")</f>
        <v/>
      </c>
      <c r="BN34" s="259"/>
      <c r="BO34" s="260" t="s">
        <v>13</v>
      </c>
      <c r="BR34" s="261"/>
      <c r="BS34" s="144"/>
      <c r="BT34" s="144"/>
      <c r="BU34" s="144"/>
    </row>
    <row r="35" spans="1:75" s="140" customFormat="1" ht="14.4" thickBot="1" x14ac:dyDescent="0.3">
      <c r="A35" s="141"/>
      <c r="B35" s="262"/>
      <c r="C35" s="262"/>
      <c r="D35" s="262"/>
      <c r="E35" s="262"/>
      <c r="F35" s="262"/>
      <c r="J35" s="147"/>
      <c r="K35" s="263"/>
      <c r="N35" s="264"/>
      <c r="O35" s="265"/>
      <c r="P35" s="265"/>
      <c r="Q35" s="266"/>
      <c r="R35" s="267"/>
      <c r="S35" s="266"/>
      <c r="T35" s="267"/>
      <c r="U35" s="266"/>
      <c r="V35" s="267"/>
      <c r="W35" s="266"/>
      <c r="X35" s="267"/>
      <c r="Y35" s="266"/>
      <c r="Z35" s="267"/>
      <c r="AA35" s="266"/>
      <c r="AB35" s="267"/>
      <c r="AC35" s="266"/>
      <c r="AD35" s="267"/>
      <c r="AE35" s="266"/>
      <c r="AF35" s="267"/>
      <c r="AG35" s="266"/>
      <c r="AH35" s="266"/>
      <c r="AI35" s="267"/>
      <c r="AJ35" s="266"/>
      <c r="AK35" s="267"/>
      <c r="AL35" s="266"/>
      <c r="AM35" s="267"/>
      <c r="AN35" s="266"/>
      <c r="AO35" s="267"/>
      <c r="AP35" s="266"/>
      <c r="AQ35" s="267"/>
      <c r="AR35" s="266"/>
      <c r="AS35" s="266"/>
      <c r="AT35" s="267"/>
      <c r="AU35" s="266"/>
      <c r="AV35" s="267"/>
      <c r="AW35" s="266"/>
      <c r="AX35" s="267"/>
      <c r="AY35" s="266"/>
      <c r="AZ35" s="267"/>
      <c r="BA35" s="266"/>
      <c r="BB35" s="267"/>
      <c r="BC35" s="266"/>
      <c r="BD35" s="267"/>
      <c r="BE35" s="266"/>
      <c r="BF35" s="267"/>
      <c r="BG35" s="266"/>
      <c r="BH35" s="267"/>
      <c r="BI35" s="266"/>
      <c r="BJ35" s="267"/>
      <c r="BK35" s="266"/>
      <c r="BL35" s="267"/>
      <c r="BM35" s="266"/>
      <c r="BN35" s="1772" t="s">
        <v>2021</v>
      </c>
      <c r="BO35" s="1773"/>
      <c r="BP35" s="864">
        <v>0</v>
      </c>
      <c r="BR35" s="141"/>
      <c r="BS35" s="146" t="s">
        <v>2022</v>
      </c>
      <c r="BT35" s="1622">
        <f>IF(H5="Fixed Price",'3. Financial Inputs'!C67,'3. Financial Inputs'!C65)</f>
        <v>0.08</v>
      </c>
      <c r="BU35" s="142" t="s">
        <v>2178</v>
      </c>
    </row>
    <row r="36" spans="1:75" s="140" customFormat="1" ht="14.4" thickBot="1" x14ac:dyDescent="0.3">
      <c r="A36" s="141"/>
      <c r="B36" s="262"/>
      <c r="C36" s="262"/>
      <c r="D36" s="262"/>
      <c r="E36" s="262"/>
      <c r="F36" s="262"/>
      <c r="J36" s="268" t="s">
        <v>2023</v>
      </c>
      <c r="N36" s="269"/>
      <c r="O36" s="142"/>
      <c r="P36" s="142"/>
      <c r="Q36" s="270"/>
      <c r="R36" s="271"/>
      <c r="S36" s="270"/>
      <c r="T36" s="271"/>
      <c r="U36" s="270"/>
      <c r="V36" s="271"/>
      <c r="W36" s="270"/>
      <c r="X36" s="271"/>
      <c r="Y36" s="270"/>
      <c r="Z36" s="271"/>
      <c r="AA36" s="270"/>
      <c r="AB36" s="271"/>
      <c r="AC36" s="270"/>
      <c r="AD36" s="271"/>
      <c r="AE36" s="270"/>
      <c r="AF36" s="271"/>
      <c r="AG36" s="270"/>
      <c r="AH36" s="270"/>
      <c r="AI36" s="271"/>
      <c r="AJ36" s="270"/>
      <c r="AK36" s="271"/>
      <c r="AL36" s="270"/>
      <c r="AM36" s="271"/>
      <c r="AN36" s="270"/>
      <c r="AO36" s="271"/>
      <c r="AP36" s="270"/>
      <c r="AQ36" s="271"/>
      <c r="AR36" s="270"/>
      <c r="AS36" s="270"/>
      <c r="AT36" s="271"/>
      <c r="AU36" s="270"/>
      <c r="AV36" s="271"/>
      <c r="AW36" s="270"/>
      <c r="AX36" s="271"/>
      <c r="AY36" s="270"/>
      <c r="AZ36" s="271"/>
      <c r="BA36" s="270"/>
      <c r="BB36" s="271"/>
      <c r="BC36" s="270"/>
      <c r="BD36" s="271"/>
      <c r="BE36" s="270"/>
      <c r="BF36" s="271"/>
      <c r="BG36" s="270"/>
      <c r="BH36" s="271"/>
      <c r="BI36" s="270"/>
      <c r="BJ36" s="271"/>
      <c r="BK36" s="270"/>
      <c r="BL36" s="271"/>
      <c r="BM36" s="270"/>
      <c r="BN36" s="1774" t="s">
        <v>2024</v>
      </c>
      <c r="BO36" s="1775"/>
      <c r="BP36" s="272">
        <f>+BP33-BP35</f>
        <v>766000</v>
      </c>
      <c r="BR36" s="141"/>
      <c r="BS36" s="145"/>
      <c r="BT36" s="142"/>
      <c r="BU36" s="142"/>
    </row>
    <row r="37" spans="1:75" s="140" customFormat="1" x14ac:dyDescent="0.25">
      <c r="A37" s="141"/>
      <c r="B37" s="262"/>
      <c r="C37" s="262"/>
      <c r="D37" s="262"/>
      <c r="E37" s="262"/>
      <c r="F37" s="262"/>
      <c r="J37" s="273" t="s">
        <v>180</v>
      </c>
      <c r="K37" s="147"/>
      <c r="N37" s="274">
        <f t="shared" ref="N37:AS37" si="52">SUMPRODUCT(N15:N32,$BS$15:$BS$32)*40</f>
        <v>23920</v>
      </c>
      <c r="O37" s="275">
        <f t="shared" si="52"/>
        <v>23920</v>
      </c>
      <c r="P37" s="276">
        <f t="shared" si="52"/>
        <v>23920</v>
      </c>
      <c r="Q37" s="277">
        <f t="shared" si="52"/>
        <v>23920</v>
      </c>
      <c r="R37" s="278">
        <f t="shared" si="52"/>
        <v>26120</v>
      </c>
      <c r="S37" s="277">
        <f t="shared" si="52"/>
        <v>26120</v>
      </c>
      <c r="T37" s="278">
        <f t="shared" si="52"/>
        <v>26120</v>
      </c>
      <c r="U37" s="277">
        <f t="shared" si="52"/>
        <v>26120</v>
      </c>
      <c r="V37" s="278">
        <f t="shared" si="52"/>
        <v>26120</v>
      </c>
      <c r="W37" s="277">
        <f t="shared" si="52"/>
        <v>26120</v>
      </c>
      <c r="X37" s="278">
        <f t="shared" si="52"/>
        <v>26120</v>
      </c>
      <c r="Y37" s="277">
        <f t="shared" si="52"/>
        <v>26120</v>
      </c>
      <c r="Z37" s="278">
        <f t="shared" si="52"/>
        <v>26120</v>
      </c>
      <c r="AA37" s="277">
        <f t="shared" si="52"/>
        <v>23920</v>
      </c>
      <c r="AB37" s="278">
        <f t="shared" si="52"/>
        <v>23920</v>
      </c>
      <c r="AC37" s="277">
        <f t="shared" si="52"/>
        <v>23920</v>
      </c>
      <c r="AD37" s="278">
        <f t="shared" si="52"/>
        <v>23920</v>
      </c>
      <c r="AE37" s="277">
        <f t="shared" si="52"/>
        <v>26120</v>
      </c>
      <c r="AF37" s="278">
        <f t="shared" si="52"/>
        <v>26120</v>
      </c>
      <c r="AG37" s="277">
        <f t="shared" si="52"/>
        <v>26120</v>
      </c>
      <c r="AH37" s="277">
        <f t="shared" si="52"/>
        <v>26120</v>
      </c>
      <c r="AI37" s="278">
        <f t="shared" si="52"/>
        <v>26120</v>
      </c>
      <c r="AJ37" s="277">
        <f t="shared" si="52"/>
        <v>26120</v>
      </c>
      <c r="AK37" s="278">
        <f t="shared" si="52"/>
        <v>26120</v>
      </c>
      <c r="AL37" s="277">
        <f t="shared" si="52"/>
        <v>26120</v>
      </c>
      <c r="AM37" s="278">
        <f t="shared" si="52"/>
        <v>26120</v>
      </c>
      <c r="AN37" s="277">
        <f t="shared" si="52"/>
        <v>26120</v>
      </c>
      <c r="AO37" s="278">
        <f t="shared" si="52"/>
        <v>26120</v>
      </c>
      <c r="AP37" s="277">
        <f t="shared" si="52"/>
        <v>26120</v>
      </c>
      <c r="AQ37" s="278">
        <f t="shared" si="52"/>
        <v>26120</v>
      </c>
      <c r="AR37" s="277">
        <f t="shared" si="52"/>
        <v>0</v>
      </c>
      <c r="AS37" s="277">
        <f t="shared" si="52"/>
        <v>0</v>
      </c>
      <c r="AT37" s="278">
        <f t="shared" ref="AT37:BM37" si="53">SUMPRODUCT(AT15:AT32,$BS$15:$BS$32)*40</f>
        <v>0</v>
      </c>
      <c r="AU37" s="277">
        <f t="shared" si="53"/>
        <v>0</v>
      </c>
      <c r="AV37" s="278">
        <f t="shared" si="53"/>
        <v>0</v>
      </c>
      <c r="AW37" s="277">
        <f t="shared" si="53"/>
        <v>0</v>
      </c>
      <c r="AX37" s="278">
        <f t="shared" si="53"/>
        <v>0</v>
      </c>
      <c r="AY37" s="277">
        <f t="shared" si="53"/>
        <v>0</v>
      </c>
      <c r="AZ37" s="278">
        <f t="shared" si="53"/>
        <v>0</v>
      </c>
      <c r="BA37" s="277">
        <f t="shared" si="53"/>
        <v>0</v>
      </c>
      <c r="BB37" s="278">
        <f t="shared" si="53"/>
        <v>0</v>
      </c>
      <c r="BC37" s="277">
        <f t="shared" si="53"/>
        <v>0</v>
      </c>
      <c r="BD37" s="278">
        <f t="shared" si="53"/>
        <v>0</v>
      </c>
      <c r="BE37" s="277">
        <f t="shared" si="53"/>
        <v>0</v>
      </c>
      <c r="BF37" s="278">
        <f t="shared" si="53"/>
        <v>0</v>
      </c>
      <c r="BG37" s="277">
        <f t="shared" si="53"/>
        <v>0</v>
      </c>
      <c r="BH37" s="278">
        <f t="shared" si="53"/>
        <v>0</v>
      </c>
      <c r="BI37" s="277">
        <f t="shared" si="53"/>
        <v>0</v>
      </c>
      <c r="BJ37" s="278">
        <f t="shared" si="53"/>
        <v>0</v>
      </c>
      <c r="BK37" s="277">
        <f t="shared" si="53"/>
        <v>0</v>
      </c>
      <c r="BL37" s="278">
        <f t="shared" si="53"/>
        <v>0</v>
      </c>
      <c r="BM37" s="277">
        <f t="shared" si="53"/>
        <v>0</v>
      </c>
      <c r="BN37" s="1776" t="s">
        <v>2025</v>
      </c>
      <c r="BO37" s="1777"/>
      <c r="BP37" s="279">
        <f>+BP36*1.4</f>
        <v>1072400</v>
      </c>
      <c r="BR37" s="141"/>
      <c r="BS37" s="280"/>
      <c r="BT37" s="281" t="s">
        <v>2026</v>
      </c>
      <c r="BU37" s="281" t="s">
        <v>2027</v>
      </c>
      <c r="BV37" s="281" t="s">
        <v>2028</v>
      </c>
    </row>
    <row r="38" spans="1:75" s="140" customFormat="1" ht="14.4" thickBot="1" x14ac:dyDescent="0.3">
      <c r="A38" s="141"/>
      <c r="B38" s="262"/>
      <c r="C38" s="262"/>
      <c r="D38" s="262"/>
      <c r="E38" s="262"/>
      <c r="F38" s="262"/>
      <c r="J38" s="273" t="s">
        <v>2029</v>
      </c>
      <c r="K38" s="147"/>
      <c r="N38" s="282">
        <f>SUM(N37)</f>
        <v>23920</v>
      </c>
      <c r="O38" s="1753">
        <f>SUM(O37:Q37)</f>
        <v>71760</v>
      </c>
      <c r="P38" s="1754"/>
      <c r="Q38" s="1755"/>
      <c r="R38" s="1756">
        <f>SUM(R37:S37)</f>
        <v>52240</v>
      </c>
      <c r="S38" s="1757"/>
      <c r="T38" s="1753">
        <f>SUM(T37:U37)</f>
        <v>52240</v>
      </c>
      <c r="U38" s="1755"/>
      <c r="V38" s="1756">
        <f>SUM(V37:AS37)</f>
        <v>565840</v>
      </c>
      <c r="W38" s="1758"/>
      <c r="X38" s="1758"/>
      <c r="Y38" s="1758"/>
      <c r="Z38" s="1758"/>
      <c r="AA38" s="1758"/>
      <c r="AB38" s="1758"/>
      <c r="AC38" s="1758"/>
      <c r="AD38" s="1758"/>
      <c r="AE38" s="1758"/>
      <c r="AF38" s="1758"/>
      <c r="AG38" s="1758"/>
      <c r="AH38" s="1758"/>
      <c r="AI38" s="1758"/>
      <c r="AJ38" s="1758"/>
      <c r="AK38" s="1758"/>
      <c r="AL38" s="1758"/>
      <c r="AM38" s="1758"/>
      <c r="AN38" s="1758"/>
      <c r="AO38" s="1758"/>
      <c r="AP38" s="1758"/>
      <c r="AQ38" s="1758"/>
      <c r="AR38" s="1758"/>
      <c r="AS38" s="1757"/>
      <c r="AT38" s="1753">
        <f>SUM(AT37:AU37)</f>
        <v>0</v>
      </c>
      <c r="AU38" s="1755"/>
      <c r="AV38" s="1756">
        <f>SUM(AV37:AW37)</f>
        <v>0</v>
      </c>
      <c r="AW38" s="1757"/>
      <c r="AX38" s="1753">
        <f>SUM(AX37:AY37)</f>
        <v>0</v>
      </c>
      <c r="AY38" s="1755"/>
      <c r="AZ38" s="1756">
        <f>SUM(AZ37:BA37)</f>
        <v>0</v>
      </c>
      <c r="BA38" s="1757"/>
      <c r="BB38" s="1753">
        <f>SUM(BB37:BC37)</f>
        <v>0</v>
      </c>
      <c r="BC38" s="1755"/>
      <c r="BD38" s="1753">
        <f>SUM(BD37:BE37)</f>
        <v>0</v>
      </c>
      <c r="BE38" s="1755"/>
      <c r="BF38" s="1756">
        <f>SUM(BF37:BG37)</f>
        <v>0</v>
      </c>
      <c r="BG38" s="1757"/>
      <c r="BH38" s="1753">
        <f>SUM(BH37:BI37)</f>
        <v>0</v>
      </c>
      <c r="BI38" s="1755"/>
      <c r="BJ38" s="1756">
        <f>SUM(BJ37:BK37)</f>
        <v>0</v>
      </c>
      <c r="BK38" s="1757"/>
      <c r="BL38" s="1753">
        <f>SUM(BL37:BM37)</f>
        <v>0</v>
      </c>
      <c r="BM38" s="1755"/>
      <c r="BN38" s="1778" t="s">
        <v>2030</v>
      </c>
      <c r="BO38" s="1779"/>
      <c r="BP38" s="283">
        <f>+BP36*1.2</f>
        <v>919200</v>
      </c>
      <c r="BR38" s="141"/>
      <c r="BS38" s="284" t="s">
        <v>2031</v>
      </c>
      <c r="BT38" s="285">
        <f>BP36-BP35</f>
        <v>766000</v>
      </c>
      <c r="BU38" s="286">
        <f>(BT38-BQ33)/BT38</f>
        <v>1</v>
      </c>
      <c r="BV38" s="285">
        <f>BT38/BU33</f>
        <v>110.37463976945244</v>
      </c>
    </row>
    <row r="39" spans="1:75" s="140" customFormat="1" ht="14.4" thickBot="1" x14ac:dyDescent="0.3">
      <c r="A39" s="141"/>
      <c r="B39" s="262"/>
      <c r="C39" s="262"/>
      <c r="D39" s="262"/>
      <c r="E39" s="262"/>
      <c r="F39" s="262"/>
      <c r="J39" s="287" t="s">
        <v>2032</v>
      </c>
      <c r="K39" s="147"/>
      <c r="N39" s="1766">
        <f>SUM(N37:Q37)</f>
        <v>95680</v>
      </c>
      <c r="O39" s="1767"/>
      <c r="P39" s="1767"/>
      <c r="Q39" s="1767"/>
      <c r="R39" s="1768">
        <f>SUM(R37:U37)</f>
        <v>104480</v>
      </c>
      <c r="S39" s="1769"/>
      <c r="T39" s="1769"/>
      <c r="U39" s="1769"/>
      <c r="V39" s="1766">
        <f>SUM(V37:BE37)</f>
        <v>565840</v>
      </c>
      <c r="W39" s="1767"/>
      <c r="X39" s="1767"/>
      <c r="Y39" s="1767"/>
      <c r="Z39" s="1767"/>
      <c r="AA39" s="1767"/>
      <c r="AB39" s="1767"/>
      <c r="AC39" s="1767"/>
      <c r="AD39" s="1767"/>
      <c r="AE39" s="1767"/>
      <c r="AF39" s="1767"/>
      <c r="AG39" s="1767"/>
      <c r="AH39" s="1767"/>
      <c r="AI39" s="1767"/>
      <c r="AJ39" s="1767"/>
      <c r="AK39" s="1767"/>
      <c r="AL39" s="1767"/>
      <c r="AM39" s="1767"/>
      <c r="AN39" s="1767"/>
      <c r="AO39" s="1767"/>
      <c r="AP39" s="1767"/>
      <c r="AQ39" s="1767"/>
      <c r="AR39" s="1767"/>
      <c r="AS39" s="1767"/>
      <c r="AT39" s="1767"/>
      <c r="AU39" s="1767"/>
      <c r="AV39" s="1767"/>
      <c r="AW39" s="1767"/>
      <c r="AX39" s="1767"/>
      <c r="AY39" s="1767"/>
      <c r="AZ39" s="1767"/>
      <c r="BA39" s="1767"/>
      <c r="BB39" s="1767"/>
      <c r="BC39" s="1767"/>
      <c r="BD39" s="1767"/>
      <c r="BE39" s="1767"/>
      <c r="BF39" s="1768">
        <f>SUM(BF37:BI37)</f>
        <v>0</v>
      </c>
      <c r="BG39" s="1769"/>
      <c r="BH39" s="1769"/>
      <c r="BI39" s="1769"/>
      <c r="BJ39" s="1766">
        <f>SUM(BJ37:BM37)</f>
        <v>0</v>
      </c>
      <c r="BK39" s="1767"/>
      <c r="BL39" s="1767"/>
      <c r="BM39" s="1767"/>
      <c r="BN39" s="1762" t="s">
        <v>2033</v>
      </c>
      <c r="BO39" s="1763"/>
      <c r="BP39" s="288">
        <f>+BP36*1.3</f>
        <v>995800</v>
      </c>
      <c r="BR39" s="141"/>
      <c r="BS39" s="289" t="s">
        <v>2034</v>
      </c>
      <c r="BT39" s="290">
        <f>BT33-BT35</f>
        <v>765999.92</v>
      </c>
      <c r="BU39" s="291">
        <f>(BT39-BQ33)/BT39</f>
        <v>1</v>
      </c>
      <c r="BV39" s="290">
        <f>BT39/BU33</f>
        <v>110.37462824207493</v>
      </c>
    </row>
    <row r="40" spans="1:75" s="140" customFormat="1" ht="14.4" thickBot="1" x14ac:dyDescent="0.3">
      <c r="A40" s="141"/>
      <c r="B40" s="262"/>
      <c r="C40" s="262"/>
      <c r="D40" s="262"/>
      <c r="E40" s="262"/>
      <c r="F40" s="262"/>
      <c r="K40" s="147"/>
      <c r="N40" s="148"/>
      <c r="O40" s="148"/>
      <c r="P40" s="148"/>
      <c r="Q40" s="148"/>
      <c r="R40" s="148"/>
      <c r="S40" s="148"/>
      <c r="T40" s="148"/>
      <c r="U40" s="68"/>
      <c r="V40" s="68"/>
      <c r="W40" s="68"/>
      <c r="X40" s="148"/>
      <c r="Y40" s="148"/>
      <c r="Z40" s="148"/>
      <c r="AA40" s="68"/>
      <c r="AB40" s="68"/>
      <c r="AC40" s="68"/>
      <c r="AD40" s="68"/>
      <c r="AE40" s="68"/>
      <c r="AF40" s="68"/>
      <c r="AG40" s="68"/>
      <c r="AH40" s="68"/>
      <c r="AI40" s="148"/>
      <c r="AJ40" s="148"/>
      <c r="AK40" s="148"/>
      <c r="AL40" s="68"/>
      <c r="AM40" s="68"/>
      <c r="AN40" s="68"/>
      <c r="AO40" s="68"/>
      <c r="AP40" s="68"/>
      <c r="AQ40" s="68"/>
      <c r="AR40" s="68"/>
      <c r="AS40" s="68"/>
      <c r="AT40" s="148"/>
      <c r="AU40" s="148"/>
      <c r="AV40" s="148"/>
      <c r="AW40" s="68"/>
      <c r="AX40" s="68"/>
      <c r="AY40" s="68"/>
      <c r="AZ40" s="68"/>
      <c r="BA40" s="68"/>
      <c r="BB40" s="68"/>
      <c r="BC40" s="68"/>
      <c r="BD40" s="148"/>
      <c r="BE40" s="148"/>
      <c r="BF40" s="148"/>
      <c r="BG40" s="68"/>
      <c r="BH40" s="68"/>
      <c r="BI40" s="68"/>
      <c r="BJ40" s="68"/>
      <c r="BK40" s="68"/>
      <c r="BL40" s="68"/>
      <c r="BM40" s="68"/>
      <c r="BR40" s="141"/>
      <c r="BS40" s="284" t="s">
        <v>2035</v>
      </c>
      <c r="BT40" s="285">
        <f>BQ33/(1-BU40)</f>
        <v>0</v>
      </c>
      <c r="BU40" s="292">
        <v>0.55000000000000004</v>
      </c>
      <c r="BV40" s="285">
        <f>BT40/BU33</f>
        <v>0</v>
      </c>
      <c r="BW40" s="140" t="s">
        <v>2036</v>
      </c>
    </row>
    <row r="41" spans="1:75" s="140" customFormat="1" ht="14.4" thickBot="1" x14ac:dyDescent="0.3">
      <c r="A41" s="141"/>
      <c r="B41" s="262"/>
      <c r="C41" s="262"/>
      <c r="D41" s="262"/>
      <c r="E41" s="262"/>
      <c r="F41" s="262"/>
      <c r="J41" s="268" t="s">
        <v>2037</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1764" t="s">
        <v>2038</v>
      </c>
      <c r="BO41" s="1765"/>
      <c r="BP41" s="293">
        <f>BT33</f>
        <v>766000</v>
      </c>
      <c r="BQ41" s="294" t="s">
        <v>2039</v>
      </c>
      <c r="BR41" s="141"/>
    </row>
    <row r="42" spans="1:75" x14ac:dyDescent="0.25">
      <c r="J42" s="273" t="s">
        <v>180</v>
      </c>
      <c r="N42" s="274">
        <f t="shared" ref="N42:AS42" si="54">SUMPRODUCT(N15:N32,$BS$15:$BS$32)*40*1.2</f>
        <v>28704</v>
      </c>
      <c r="O42" s="278">
        <f t="shared" si="54"/>
        <v>28704</v>
      </c>
      <c r="P42" s="276">
        <f t="shared" si="54"/>
        <v>28704</v>
      </c>
      <c r="Q42" s="277">
        <f t="shared" si="54"/>
        <v>28704</v>
      </c>
      <c r="R42" s="278">
        <f t="shared" si="54"/>
        <v>31344</v>
      </c>
      <c r="S42" s="277">
        <f t="shared" si="54"/>
        <v>31344</v>
      </c>
      <c r="T42" s="278">
        <f t="shared" si="54"/>
        <v>31344</v>
      </c>
      <c r="U42" s="277">
        <f t="shared" si="54"/>
        <v>31344</v>
      </c>
      <c r="V42" s="278">
        <f t="shared" si="54"/>
        <v>31344</v>
      </c>
      <c r="W42" s="277">
        <f t="shared" si="54"/>
        <v>31344</v>
      </c>
      <c r="X42" s="278">
        <f t="shared" si="54"/>
        <v>31344</v>
      </c>
      <c r="Y42" s="277">
        <f t="shared" si="54"/>
        <v>31344</v>
      </c>
      <c r="Z42" s="278">
        <f t="shared" si="54"/>
        <v>31344</v>
      </c>
      <c r="AA42" s="277">
        <f t="shared" si="54"/>
        <v>28704</v>
      </c>
      <c r="AB42" s="278">
        <f t="shared" si="54"/>
        <v>28704</v>
      </c>
      <c r="AC42" s="277">
        <f t="shared" si="54"/>
        <v>28704</v>
      </c>
      <c r="AD42" s="278">
        <f t="shared" si="54"/>
        <v>28704</v>
      </c>
      <c r="AE42" s="277">
        <f t="shared" si="54"/>
        <v>31344</v>
      </c>
      <c r="AF42" s="278">
        <f t="shared" si="54"/>
        <v>31344</v>
      </c>
      <c r="AG42" s="277">
        <f t="shared" si="54"/>
        <v>31344</v>
      </c>
      <c r="AH42" s="277">
        <f t="shared" si="54"/>
        <v>31344</v>
      </c>
      <c r="AI42" s="278">
        <f t="shared" si="54"/>
        <v>31344</v>
      </c>
      <c r="AJ42" s="277">
        <f t="shared" si="54"/>
        <v>31344</v>
      </c>
      <c r="AK42" s="278">
        <f t="shared" si="54"/>
        <v>31344</v>
      </c>
      <c r="AL42" s="277">
        <f t="shared" si="54"/>
        <v>31344</v>
      </c>
      <c r="AM42" s="278">
        <f t="shared" si="54"/>
        <v>31344</v>
      </c>
      <c r="AN42" s="277">
        <f t="shared" si="54"/>
        <v>31344</v>
      </c>
      <c r="AO42" s="278">
        <f t="shared" si="54"/>
        <v>31344</v>
      </c>
      <c r="AP42" s="277">
        <f t="shared" si="54"/>
        <v>31344</v>
      </c>
      <c r="AQ42" s="278">
        <f t="shared" si="54"/>
        <v>31344</v>
      </c>
      <c r="AR42" s="277">
        <f t="shared" si="54"/>
        <v>0</v>
      </c>
      <c r="AS42" s="277">
        <f t="shared" si="54"/>
        <v>0</v>
      </c>
      <c r="AT42" s="278">
        <f t="shared" ref="AT42:BM42" si="55">SUMPRODUCT(AT15:AT32,$BS$15:$BS$32)*40*1.2</f>
        <v>0</v>
      </c>
      <c r="AU42" s="277">
        <f t="shared" si="55"/>
        <v>0</v>
      </c>
      <c r="AV42" s="278">
        <f t="shared" si="55"/>
        <v>0</v>
      </c>
      <c r="AW42" s="277">
        <f t="shared" si="55"/>
        <v>0</v>
      </c>
      <c r="AX42" s="278">
        <f t="shared" si="55"/>
        <v>0</v>
      </c>
      <c r="AY42" s="277">
        <f t="shared" si="55"/>
        <v>0</v>
      </c>
      <c r="AZ42" s="278">
        <f t="shared" si="55"/>
        <v>0</v>
      </c>
      <c r="BA42" s="277">
        <f t="shared" si="55"/>
        <v>0</v>
      </c>
      <c r="BB42" s="278">
        <f t="shared" si="55"/>
        <v>0</v>
      </c>
      <c r="BC42" s="277">
        <f t="shared" si="55"/>
        <v>0</v>
      </c>
      <c r="BD42" s="278">
        <f t="shared" si="55"/>
        <v>0</v>
      </c>
      <c r="BE42" s="277">
        <f t="shared" si="55"/>
        <v>0</v>
      </c>
      <c r="BF42" s="278">
        <f t="shared" si="55"/>
        <v>0</v>
      </c>
      <c r="BG42" s="277">
        <f t="shared" si="55"/>
        <v>0</v>
      </c>
      <c r="BH42" s="278">
        <f t="shared" si="55"/>
        <v>0</v>
      </c>
      <c r="BI42" s="277">
        <f t="shared" si="55"/>
        <v>0</v>
      </c>
      <c r="BJ42" s="278">
        <f t="shared" si="55"/>
        <v>0</v>
      </c>
      <c r="BK42" s="277">
        <f t="shared" si="55"/>
        <v>0</v>
      </c>
      <c r="BL42" s="278">
        <f t="shared" si="55"/>
        <v>0</v>
      </c>
      <c r="BM42" s="277">
        <f t="shared" si="55"/>
        <v>0</v>
      </c>
      <c r="BN42" s="1747" t="s">
        <v>2040</v>
      </c>
      <c r="BO42" s="1748"/>
      <c r="BP42" s="295"/>
      <c r="BT42" s="281" t="s">
        <v>2041</v>
      </c>
      <c r="BU42" s="281" t="s">
        <v>2042</v>
      </c>
      <c r="BV42" s="281" t="s">
        <v>2028</v>
      </c>
      <c r="BW42" s="296" t="s">
        <v>2043</v>
      </c>
    </row>
    <row r="43" spans="1:75" ht="14.4" thickBot="1" x14ac:dyDescent="0.3">
      <c r="J43" s="273" t="s">
        <v>2029</v>
      </c>
      <c r="N43" s="282">
        <f>SUM(N42)</f>
        <v>28704</v>
      </c>
      <c r="O43" s="1753">
        <f>SUM(O42:Q42)</f>
        <v>86112</v>
      </c>
      <c r="P43" s="1754"/>
      <c r="Q43" s="1755"/>
      <c r="R43" s="1756">
        <f>SUM(R42:S42)</f>
        <v>62688</v>
      </c>
      <c r="S43" s="1757"/>
      <c r="T43" s="1753">
        <f>SUM(T42:U42)</f>
        <v>62688</v>
      </c>
      <c r="U43" s="1755"/>
      <c r="V43" s="1756">
        <f>SUM(V42:AS42)</f>
        <v>679008</v>
      </c>
      <c r="W43" s="1758"/>
      <c r="X43" s="1758"/>
      <c r="Y43" s="1758"/>
      <c r="Z43" s="1758"/>
      <c r="AA43" s="1758"/>
      <c r="AB43" s="1758"/>
      <c r="AC43" s="1758"/>
      <c r="AD43" s="1758"/>
      <c r="AE43" s="1758"/>
      <c r="AF43" s="1758"/>
      <c r="AG43" s="1758"/>
      <c r="AH43" s="1758"/>
      <c r="AI43" s="1758"/>
      <c r="AJ43" s="1758"/>
      <c r="AK43" s="1758"/>
      <c r="AL43" s="1758"/>
      <c r="AM43" s="1758"/>
      <c r="AN43" s="1758"/>
      <c r="AO43" s="1758"/>
      <c r="AP43" s="1758"/>
      <c r="AQ43" s="1758"/>
      <c r="AR43" s="1758"/>
      <c r="AS43" s="1757"/>
      <c r="AT43" s="1753">
        <f>SUM(AT42:AU42)</f>
        <v>0</v>
      </c>
      <c r="AU43" s="1755"/>
      <c r="AV43" s="1756">
        <f>SUM(AV42:AW42)</f>
        <v>0</v>
      </c>
      <c r="AW43" s="1757"/>
      <c r="AX43" s="1753">
        <f>SUM(AX42:AY42)</f>
        <v>0</v>
      </c>
      <c r="AY43" s="1755"/>
      <c r="AZ43" s="1756">
        <f>SUM(AZ42:BA42)</f>
        <v>0</v>
      </c>
      <c r="BA43" s="1757"/>
      <c r="BB43" s="1753">
        <f>SUM(BB42:BC42)</f>
        <v>0</v>
      </c>
      <c r="BC43" s="1755"/>
      <c r="BD43" s="1753">
        <f>SUM(BD42:BE42)</f>
        <v>0</v>
      </c>
      <c r="BE43" s="1755"/>
      <c r="BF43" s="1756">
        <f>SUM(BF42:BG42)</f>
        <v>0</v>
      </c>
      <c r="BG43" s="1757"/>
      <c r="BH43" s="1753">
        <f>SUM(BH42:BI42)</f>
        <v>0</v>
      </c>
      <c r="BI43" s="1755"/>
      <c r="BJ43" s="1756">
        <f>SUM(BJ42:BK42)</f>
        <v>0</v>
      </c>
      <c r="BK43" s="1757"/>
      <c r="BL43" s="1753">
        <f>SUM(BL42:BM42)</f>
        <v>0</v>
      </c>
      <c r="BM43" s="1755"/>
      <c r="BN43" s="1747" t="s">
        <v>218</v>
      </c>
      <c r="BO43" s="1748"/>
      <c r="BP43" s="295"/>
      <c r="BS43" s="284" t="s">
        <v>2031</v>
      </c>
      <c r="BT43" s="285">
        <f>BP38-BP35</f>
        <v>919200</v>
      </c>
      <c r="BU43" s="286">
        <f>(BT43-BQ33)/BT43</f>
        <v>1</v>
      </c>
      <c r="BV43" s="285">
        <f>BT43/BU33</f>
        <v>132.44956772334294</v>
      </c>
    </row>
    <row r="44" spans="1:75" ht="14.4" thickBot="1" x14ac:dyDescent="0.3">
      <c r="J44" s="287" t="s">
        <v>2032</v>
      </c>
      <c r="N44" s="1744">
        <f>SUM(N42:Q42)</f>
        <v>114816</v>
      </c>
      <c r="O44" s="1745"/>
      <c r="P44" s="1745"/>
      <c r="Q44" s="1746"/>
      <c r="R44" s="1759">
        <f t="shared" ref="R44" si="56">SUM(R42:U42)</f>
        <v>125376</v>
      </c>
      <c r="S44" s="1760"/>
      <c r="T44" s="1760"/>
      <c r="U44" s="1761"/>
      <c r="V44" s="1744">
        <f t="shared" ref="V44" si="57">SUM(V42:BE42)</f>
        <v>679008</v>
      </c>
      <c r="W44" s="1745"/>
      <c r="X44" s="1745"/>
      <c r="Y44" s="1745"/>
      <c r="Z44" s="1745"/>
      <c r="AA44" s="1745"/>
      <c r="AB44" s="1745"/>
      <c r="AC44" s="1745"/>
      <c r="AD44" s="1745"/>
      <c r="AE44" s="1745"/>
      <c r="AF44" s="1745"/>
      <c r="AG44" s="1745"/>
      <c r="AH44" s="1745"/>
      <c r="AI44" s="1745"/>
      <c r="AJ44" s="1745"/>
      <c r="AK44" s="1745"/>
      <c r="AL44" s="1745"/>
      <c r="AM44" s="1745"/>
      <c r="AN44" s="1745"/>
      <c r="AO44" s="1745"/>
      <c r="AP44" s="1745"/>
      <c r="AQ44" s="1745"/>
      <c r="AR44" s="1745"/>
      <c r="AS44" s="1745"/>
      <c r="AT44" s="1745"/>
      <c r="AU44" s="1745"/>
      <c r="AV44" s="1745"/>
      <c r="AW44" s="1745"/>
      <c r="AX44" s="1745"/>
      <c r="AY44" s="1745"/>
      <c r="AZ44" s="1745"/>
      <c r="BA44" s="1745"/>
      <c r="BB44" s="1745"/>
      <c r="BC44" s="1745"/>
      <c r="BD44" s="1745"/>
      <c r="BE44" s="1746"/>
      <c r="BF44" s="1759">
        <f t="shared" ref="BF44" si="58">SUM(BF42:BI42)</f>
        <v>0</v>
      </c>
      <c r="BG44" s="1760"/>
      <c r="BH44" s="1760"/>
      <c r="BI44" s="1761"/>
      <c r="BJ44" s="1744">
        <f t="shared" ref="BJ44" si="59">SUM(BJ42:BM42)</f>
        <v>0</v>
      </c>
      <c r="BK44" s="1745"/>
      <c r="BL44" s="1745"/>
      <c r="BM44" s="1746"/>
      <c r="BN44" s="1747" t="s">
        <v>219</v>
      </c>
      <c r="BO44" s="1748"/>
      <c r="BP44" s="295"/>
      <c r="BS44" s="289" t="s">
        <v>2034</v>
      </c>
      <c r="BT44" s="290">
        <f>(BT33-BT35)*1.2</f>
        <v>919199.90399999998</v>
      </c>
      <c r="BU44" s="291">
        <f>(BT44-BQ33)/BT44</f>
        <v>1</v>
      </c>
      <c r="BV44" s="290">
        <f>BT44/BU33</f>
        <v>132.44955389048991</v>
      </c>
    </row>
    <row r="45" spans="1:75" ht="14.4" thickBot="1" x14ac:dyDescent="0.3">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1751" t="s">
        <v>2044</v>
      </c>
      <c r="BO45" s="1752"/>
      <c r="BP45" s="295"/>
      <c r="BS45" s="284" t="s">
        <v>2035</v>
      </c>
      <c r="BT45" s="285">
        <f>BQ33/(1-BU45)</f>
        <v>0</v>
      </c>
      <c r="BU45" s="292">
        <v>0.5</v>
      </c>
      <c r="BV45" s="285">
        <f>BT45/BU33</f>
        <v>0</v>
      </c>
      <c r="BW45" s="140" t="s">
        <v>2036</v>
      </c>
    </row>
    <row r="46" spans="1:75" ht="14.4" thickBot="1" x14ac:dyDescent="0.3">
      <c r="J46" s="268" t="s">
        <v>2045</v>
      </c>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297"/>
      <c r="BO46" s="298"/>
      <c r="BP46" s="299"/>
      <c r="BQ46" s="300" t="s">
        <v>2046</v>
      </c>
    </row>
    <row r="47" spans="1:75" x14ac:dyDescent="0.25">
      <c r="J47" s="273" t="s">
        <v>180</v>
      </c>
      <c r="N47" s="274">
        <f t="shared" ref="N47:AS47" si="60">SUMPRODUCT(N15:N32,$BS$15:$BS$32)*40*1.3</f>
        <v>31096</v>
      </c>
      <c r="O47" s="278">
        <f t="shared" si="60"/>
        <v>31096</v>
      </c>
      <c r="P47" s="276">
        <f t="shared" si="60"/>
        <v>31096</v>
      </c>
      <c r="Q47" s="277">
        <f t="shared" si="60"/>
        <v>31096</v>
      </c>
      <c r="R47" s="278">
        <f t="shared" si="60"/>
        <v>33956</v>
      </c>
      <c r="S47" s="277">
        <f t="shared" si="60"/>
        <v>33956</v>
      </c>
      <c r="T47" s="278">
        <f t="shared" si="60"/>
        <v>33956</v>
      </c>
      <c r="U47" s="277">
        <f t="shared" si="60"/>
        <v>33956</v>
      </c>
      <c r="V47" s="278">
        <f t="shared" si="60"/>
        <v>33956</v>
      </c>
      <c r="W47" s="277">
        <f t="shared" si="60"/>
        <v>33956</v>
      </c>
      <c r="X47" s="278">
        <f t="shared" si="60"/>
        <v>33956</v>
      </c>
      <c r="Y47" s="277">
        <f t="shared" si="60"/>
        <v>33956</v>
      </c>
      <c r="Z47" s="278">
        <f t="shared" si="60"/>
        <v>33956</v>
      </c>
      <c r="AA47" s="277">
        <f t="shared" si="60"/>
        <v>31096</v>
      </c>
      <c r="AB47" s="278">
        <f t="shared" si="60"/>
        <v>31096</v>
      </c>
      <c r="AC47" s="277">
        <f t="shared" si="60"/>
        <v>31096</v>
      </c>
      <c r="AD47" s="278">
        <f t="shared" si="60"/>
        <v>31096</v>
      </c>
      <c r="AE47" s="277">
        <f t="shared" si="60"/>
        <v>33956</v>
      </c>
      <c r="AF47" s="278">
        <f t="shared" si="60"/>
        <v>33956</v>
      </c>
      <c r="AG47" s="277">
        <f t="shared" si="60"/>
        <v>33956</v>
      </c>
      <c r="AH47" s="277">
        <f t="shared" si="60"/>
        <v>33956</v>
      </c>
      <c r="AI47" s="278">
        <f t="shared" si="60"/>
        <v>33956</v>
      </c>
      <c r="AJ47" s="277">
        <f t="shared" si="60"/>
        <v>33956</v>
      </c>
      <c r="AK47" s="278">
        <f t="shared" si="60"/>
        <v>33956</v>
      </c>
      <c r="AL47" s="277">
        <f t="shared" si="60"/>
        <v>33956</v>
      </c>
      <c r="AM47" s="278">
        <f t="shared" si="60"/>
        <v>33956</v>
      </c>
      <c r="AN47" s="277">
        <f t="shared" si="60"/>
        <v>33956</v>
      </c>
      <c r="AO47" s="278">
        <f t="shared" si="60"/>
        <v>33956</v>
      </c>
      <c r="AP47" s="277">
        <f t="shared" si="60"/>
        <v>33956</v>
      </c>
      <c r="AQ47" s="278">
        <f t="shared" si="60"/>
        <v>33956</v>
      </c>
      <c r="AR47" s="277">
        <f t="shared" si="60"/>
        <v>0</v>
      </c>
      <c r="AS47" s="277">
        <f t="shared" si="60"/>
        <v>0</v>
      </c>
      <c r="AT47" s="278">
        <f t="shared" ref="AT47:BM47" si="61">SUMPRODUCT(AT15:AT32,$BS$15:$BS$32)*40*1.3</f>
        <v>0</v>
      </c>
      <c r="AU47" s="277">
        <f t="shared" si="61"/>
        <v>0</v>
      </c>
      <c r="AV47" s="278">
        <f t="shared" si="61"/>
        <v>0</v>
      </c>
      <c r="AW47" s="277">
        <f t="shared" si="61"/>
        <v>0</v>
      </c>
      <c r="AX47" s="278">
        <f t="shared" si="61"/>
        <v>0</v>
      </c>
      <c r="AY47" s="277">
        <f t="shared" si="61"/>
        <v>0</v>
      </c>
      <c r="AZ47" s="278">
        <f t="shared" si="61"/>
        <v>0</v>
      </c>
      <c r="BA47" s="277">
        <f t="shared" si="61"/>
        <v>0</v>
      </c>
      <c r="BB47" s="278">
        <f t="shared" si="61"/>
        <v>0</v>
      </c>
      <c r="BC47" s="277">
        <f t="shared" si="61"/>
        <v>0</v>
      </c>
      <c r="BD47" s="278">
        <f t="shared" si="61"/>
        <v>0</v>
      </c>
      <c r="BE47" s="277">
        <f t="shared" si="61"/>
        <v>0</v>
      </c>
      <c r="BF47" s="278">
        <f t="shared" si="61"/>
        <v>0</v>
      </c>
      <c r="BG47" s="277">
        <f t="shared" si="61"/>
        <v>0</v>
      </c>
      <c r="BH47" s="278">
        <f t="shared" si="61"/>
        <v>0</v>
      </c>
      <c r="BI47" s="277">
        <f t="shared" si="61"/>
        <v>0</v>
      </c>
      <c r="BJ47" s="278">
        <f t="shared" si="61"/>
        <v>0</v>
      </c>
      <c r="BK47" s="277">
        <f t="shared" si="61"/>
        <v>0</v>
      </c>
      <c r="BL47" s="278">
        <f t="shared" si="61"/>
        <v>0</v>
      </c>
      <c r="BM47" s="277">
        <f t="shared" si="61"/>
        <v>0</v>
      </c>
      <c r="BN47" s="297"/>
      <c r="BO47" s="298"/>
      <c r="BP47" s="299"/>
    </row>
    <row r="48" spans="1:75" ht="14.4" thickBot="1" x14ac:dyDescent="0.3">
      <c r="J48" s="273" t="s">
        <v>2029</v>
      </c>
      <c r="N48" s="282">
        <f>SUM(N47)</f>
        <v>31096</v>
      </c>
      <c r="O48" s="1753">
        <f>SUM(O47:Q47)</f>
        <v>93288</v>
      </c>
      <c r="P48" s="1754"/>
      <c r="Q48" s="1755"/>
      <c r="R48" s="1756">
        <f>SUM(R47:S47)</f>
        <v>67912</v>
      </c>
      <c r="S48" s="1757"/>
      <c r="T48" s="1753">
        <f>SUM(T47:U47)</f>
        <v>67912</v>
      </c>
      <c r="U48" s="1755"/>
      <c r="V48" s="1756">
        <f>SUM(V47:AS47)</f>
        <v>735592</v>
      </c>
      <c r="W48" s="1758"/>
      <c r="X48" s="1758"/>
      <c r="Y48" s="1758"/>
      <c r="Z48" s="1758"/>
      <c r="AA48" s="1758"/>
      <c r="AB48" s="1758"/>
      <c r="AC48" s="1758"/>
      <c r="AD48" s="1758"/>
      <c r="AE48" s="1758"/>
      <c r="AF48" s="1758"/>
      <c r="AG48" s="1758"/>
      <c r="AH48" s="1758"/>
      <c r="AI48" s="1758"/>
      <c r="AJ48" s="1758"/>
      <c r="AK48" s="1758"/>
      <c r="AL48" s="1758"/>
      <c r="AM48" s="1758"/>
      <c r="AN48" s="1758"/>
      <c r="AO48" s="1758"/>
      <c r="AP48" s="1758"/>
      <c r="AQ48" s="1758"/>
      <c r="AR48" s="1758"/>
      <c r="AS48" s="1757"/>
      <c r="AT48" s="1753">
        <f>SUM(AT47:AU47)</f>
        <v>0</v>
      </c>
      <c r="AU48" s="1755"/>
      <c r="AV48" s="1756">
        <f>SUM(AV47:AW47)</f>
        <v>0</v>
      </c>
      <c r="AW48" s="1757"/>
      <c r="AX48" s="1753">
        <f>SUM(AX47:AY47)</f>
        <v>0</v>
      </c>
      <c r="AY48" s="1755"/>
      <c r="AZ48" s="1756">
        <f>SUM(AZ47:BA47)</f>
        <v>0</v>
      </c>
      <c r="BA48" s="1757"/>
      <c r="BB48" s="1753">
        <f>SUM(BB47:BC47)</f>
        <v>0</v>
      </c>
      <c r="BC48" s="1755"/>
      <c r="BD48" s="1753">
        <f>SUM(BD47:BE47)</f>
        <v>0</v>
      </c>
      <c r="BE48" s="1755"/>
      <c r="BF48" s="1756">
        <f>SUM(BF47:BG47)</f>
        <v>0</v>
      </c>
      <c r="BG48" s="1757"/>
      <c r="BH48" s="1753">
        <f>SUM(BH47:BI47)</f>
        <v>0</v>
      </c>
      <c r="BI48" s="1755"/>
      <c r="BJ48" s="1756">
        <f>SUM(BJ47:BK47)</f>
        <v>0</v>
      </c>
      <c r="BK48" s="1757"/>
      <c r="BL48" s="1753">
        <f>SUM(BL47:BM47)</f>
        <v>0</v>
      </c>
      <c r="BM48" s="1755"/>
      <c r="BN48" s="297"/>
      <c r="BO48" s="298"/>
      <c r="BP48" s="299"/>
    </row>
    <row r="49" spans="1:68" ht="14.4" thickBot="1" x14ac:dyDescent="0.3">
      <c r="J49" s="287" t="s">
        <v>2032</v>
      </c>
      <c r="N49" s="1744">
        <f>SUM(N47:Q47)</f>
        <v>124384</v>
      </c>
      <c r="O49" s="1745"/>
      <c r="P49" s="1745"/>
      <c r="Q49" s="1746"/>
      <c r="R49" s="1759">
        <f>SUM(R47:U47)</f>
        <v>135824</v>
      </c>
      <c r="S49" s="1760"/>
      <c r="T49" s="1760"/>
      <c r="U49" s="1761"/>
      <c r="V49" s="1744">
        <f t="shared" ref="V49" si="62">SUM(V47:BE47)</f>
        <v>735592</v>
      </c>
      <c r="W49" s="1745"/>
      <c r="X49" s="1745"/>
      <c r="Y49" s="1745"/>
      <c r="Z49" s="1745"/>
      <c r="AA49" s="1745"/>
      <c r="AB49" s="1745"/>
      <c r="AC49" s="1745"/>
      <c r="AD49" s="1745"/>
      <c r="AE49" s="1745"/>
      <c r="AF49" s="1745"/>
      <c r="AG49" s="1745"/>
      <c r="AH49" s="1745"/>
      <c r="AI49" s="1745"/>
      <c r="AJ49" s="1745"/>
      <c r="AK49" s="1745"/>
      <c r="AL49" s="1745"/>
      <c r="AM49" s="1745"/>
      <c r="AN49" s="1745"/>
      <c r="AO49" s="1745"/>
      <c r="AP49" s="1745"/>
      <c r="AQ49" s="1745"/>
      <c r="AR49" s="1745"/>
      <c r="AS49" s="1745"/>
      <c r="AT49" s="1745"/>
      <c r="AU49" s="1745"/>
      <c r="AV49" s="1745"/>
      <c r="AW49" s="1745"/>
      <c r="AX49" s="1745"/>
      <c r="AY49" s="1745"/>
      <c r="AZ49" s="1745"/>
      <c r="BA49" s="1745"/>
      <c r="BB49" s="1745"/>
      <c r="BC49" s="1745"/>
      <c r="BD49" s="1745"/>
      <c r="BE49" s="1746"/>
      <c r="BF49" s="1759">
        <f t="shared" ref="BF49" si="63">SUM(BF47:BI47)</f>
        <v>0</v>
      </c>
      <c r="BG49" s="1760"/>
      <c r="BH49" s="1760"/>
      <c r="BI49" s="1761"/>
      <c r="BJ49" s="1744">
        <f t="shared" ref="BJ49" si="64">SUM(BJ47:BM47)</f>
        <v>0</v>
      </c>
      <c r="BK49" s="1745"/>
      <c r="BL49" s="1745"/>
      <c r="BM49" s="1746"/>
      <c r="BN49" s="301"/>
      <c r="BO49" s="302"/>
      <c r="BP49" s="303"/>
    </row>
    <row r="50" spans="1:68" ht="14.4" thickBot="1" x14ac:dyDescent="0.3">
      <c r="BN50" s="1749" t="s">
        <v>2047</v>
      </c>
      <c r="BO50" s="1750"/>
      <c r="BP50" s="863">
        <f>'4. Summary &amp; Totals'!C36</f>
        <v>787521</v>
      </c>
    </row>
    <row r="51" spans="1:68" x14ac:dyDescent="0.25">
      <c r="J51" s="304" t="s">
        <v>2048</v>
      </c>
      <c r="K51" s="305">
        <f>+BP33/BO33/8</f>
        <v>110.37463976945244</v>
      </c>
    </row>
    <row r="52" spans="1:68" x14ac:dyDescent="0.25">
      <c r="J52" s="306" t="s">
        <v>2049</v>
      </c>
      <c r="K52" s="307">
        <f>+BP38/BO33/8</f>
        <v>132.44956772334294</v>
      </c>
    </row>
    <row r="53" spans="1:68" ht="14.4" thickBot="1" x14ac:dyDescent="0.3">
      <c r="J53" s="308" t="s">
        <v>2050</v>
      </c>
      <c r="K53" s="309">
        <f>+BP39/BO33/8</f>
        <v>143.48703170028818</v>
      </c>
    </row>
    <row r="54" spans="1:68" ht="14.4" thickBot="1" x14ac:dyDescent="0.3"/>
    <row r="55" spans="1:68" ht="15" x14ac:dyDescent="0.25">
      <c r="J55" s="304" t="s">
        <v>2051</v>
      </c>
      <c r="K55" s="310">
        <f>(BP36-BQ33)/BP36</f>
        <v>1</v>
      </c>
      <c r="P55" s="311"/>
    </row>
    <row r="56" spans="1:68" x14ac:dyDescent="0.25">
      <c r="J56" s="306" t="s">
        <v>2052</v>
      </c>
      <c r="K56" s="312">
        <f>(BP38-BQ33)/BP38</f>
        <v>1</v>
      </c>
    </row>
    <row r="57" spans="1:68" ht="14.4" thickBot="1" x14ac:dyDescent="0.3">
      <c r="J57" s="308" t="s">
        <v>2053</v>
      </c>
      <c r="K57" s="313">
        <f>(BP39-BQ33)/BP39</f>
        <v>1</v>
      </c>
    </row>
    <row r="59" spans="1:68" ht="22.2" x14ac:dyDescent="0.35">
      <c r="A59" s="314" t="s">
        <v>76</v>
      </c>
      <c r="B59" s="315"/>
      <c r="C59" s="315"/>
      <c r="D59" s="315"/>
      <c r="E59" s="315"/>
      <c r="F59" s="315"/>
      <c r="G59" s="315"/>
      <c r="H59" s="315"/>
      <c r="I59" s="315"/>
      <c r="J59" s="315"/>
    </row>
    <row r="61" spans="1:68" ht="14.4" thickBot="1" x14ac:dyDescent="0.3"/>
    <row r="62" spans="1:68" ht="66" x14ac:dyDescent="0.25">
      <c r="A62" s="316" t="s">
        <v>2054</v>
      </c>
      <c r="B62" s="317"/>
      <c r="C62" s="317"/>
      <c r="D62" s="317"/>
      <c r="E62" s="317"/>
      <c r="F62" s="317"/>
      <c r="G62" s="318"/>
      <c r="H62" s="319"/>
      <c r="I62" s="319"/>
      <c r="J62" s="320"/>
    </row>
    <row r="63" spans="1:68" x14ac:dyDescent="0.25">
      <c r="A63" s="321"/>
      <c r="B63" s="322"/>
      <c r="C63" s="322"/>
      <c r="D63" s="322"/>
      <c r="E63" s="322"/>
      <c r="F63" s="322"/>
      <c r="G63" s="142"/>
      <c r="H63" s="142"/>
      <c r="I63" s="142"/>
      <c r="J63" s="270"/>
    </row>
    <row r="64" spans="1:68" ht="79.2" x14ac:dyDescent="0.25">
      <c r="A64" s="323" t="s">
        <v>2055</v>
      </c>
      <c r="B64" s="324"/>
      <c r="C64" s="324"/>
      <c r="D64" s="324"/>
      <c r="E64" s="324"/>
      <c r="F64" s="324"/>
      <c r="G64" s="325"/>
      <c r="H64" s="326"/>
      <c r="I64" s="326"/>
      <c r="J64" s="327"/>
    </row>
    <row r="65" spans="1:16" ht="79.2" x14ac:dyDescent="0.25">
      <c r="A65" s="323" t="s">
        <v>2056</v>
      </c>
      <c r="B65" s="324"/>
      <c r="C65" s="324"/>
      <c r="D65" s="324"/>
      <c r="E65" s="324"/>
      <c r="F65" s="324"/>
      <c r="G65" s="325"/>
      <c r="H65" s="326"/>
      <c r="I65" s="326"/>
      <c r="J65" s="327"/>
    </row>
    <row r="66" spans="1:16" ht="79.2" x14ac:dyDescent="0.25">
      <c r="A66" s="323" t="s">
        <v>2057</v>
      </c>
      <c r="B66" s="324"/>
      <c r="C66" s="324"/>
      <c r="D66" s="324"/>
      <c r="E66" s="324"/>
      <c r="F66" s="324"/>
      <c r="G66" s="325"/>
      <c r="H66" s="326"/>
      <c r="I66" s="326"/>
      <c r="J66" s="327"/>
    </row>
    <row r="67" spans="1:16" ht="79.8" thickBot="1" x14ac:dyDescent="0.3">
      <c r="A67" s="328" t="s">
        <v>2058</v>
      </c>
      <c r="B67" s="329"/>
      <c r="C67" s="329"/>
      <c r="D67" s="329"/>
      <c r="E67" s="329"/>
      <c r="F67" s="329"/>
      <c r="G67" s="330"/>
      <c r="H67" s="331"/>
      <c r="I67" s="331"/>
      <c r="J67" s="332"/>
      <c r="P67" s="311"/>
    </row>
    <row r="68" spans="1:16" ht="14.4" thickBot="1" x14ac:dyDescent="0.3"/>
    <row r="69" spans="1:16" ht="66" x14ac:dyDescent="0.25">
      <c r="A69" s="333" t="s">
        <v>2059</v>
      </c>
      <c r="B69" s="334"/>
      <c r="C69" s="334"/>
      <c r="D69" s="334"/>
      <c r="E69" s="334"/>
      <c r="F69" s="334"/>
      <c r="G69" s="334"/>
      <c r="H69" s="334"/>
      <c r="I69" s="334"/>
      <c r="J69" s="335"/>
    </row>
    <row r="70" spans="1:16" x14ac:dyDescent="0.25">
      <c r="A70" s="321"/>
      <c r="B70" s="322"/>
      <c r="C70" s="322"/>
      <c r="D70" s="322"/>
      <c r="E70" s="322"/>
      <c r="F70" s="322"/>
      <c r="G70" s="142"/>
      <c r="H70" s="142"/>
      <c r="I70" s="142"/>
      <c r="J70" s="270"/>
    </row>
    <row r="71" spans="1:16" ht="79.2" x14ac:dyDescent="0.25">
      <c r="A71" s="336" t="s">
        <v>2060</v>
      </c>
      <c r="B71" s="337"/>
      <c r="C71" s="337"/>
      <c r="D71" s="337"/>
      <c r="E71" s="337"/>
      <c r="F71" s="337"/>
      <c r="G71" s="337"/>
      <c r="H71" s="337"/>
      <c r="I71" s="337"/>
      <c r="J71" s="338"/>
    </row>
    <row r="72" spans="1:16" ht="79.2" x14ac:dyDescent="0.25">
      <c r="A72" s="336" t="s">
        <v>2061</v>
      </c>
      <c r="B72" s="337"/>
      <c r="C72" s="337"/>
      <c r="D72" s="337"/>
      <c r="E72" s="337"/>
      <c r="F72" s="337"/>
      <c r="G72" s="337"/>
      <c r="H72" s="337"/>
      <c r="I72" s="337"/>
      <c r="J72" s="338"/>
    </row>
    <row r="73" spans="1:16" ht="79.2" x14ac:dyDescent="0.25">
      <c r="A73" s="336" t="s">
        <v>2062</v>
      </c>
      <c r="B73" s="337"/>
      <c r="C73" s="337"/>
      <c r="D73" s="337"/>
      <c r="E73" s="337"/>
      <c r="F73" s="337"/>
      <c r="G73" s="337"/>
      <c r="H73" s="337"/>
      <c r="I73" s="337"/>
      <c r="J73" s="338"/>
    </row>
    <row r="74" spans="1:16" ht="79.8" thickBot="1" x14ac:dyDescent="0.3">
      <c r="A74" s="339" t="s">
        <v>2063</v>
      </c>
      <c r="B74" s="340"/>
      <c r="C74" s="340"/>
      <c r="D74" s="340"/>
      <c r="E74" s="340"/>
      <c r="F74" s="340"/>
      <c r="G74" s="340"/>
      <c r="H74" s="340"/>
      <c r="I74" s="340"/>
      <c r="J74" s="341"/>
    </row>
  </sheetData>
  <mergeCells count="104">
    <mergeCell ref="G9:K11"/>
    <mergeCell ref="BR11:BR12"/>
    <mergeCell ref="G12:K13"/>
    <mergeCell ref="L12:M13"/>
    <mergeCell ref="O12:Q12"/>
    <mergeCell ref="R12:S12"/>
    <mergeCell ref="T12:U12"/>
    <mergeCell ref="V12:AS12"/>
    <mergeCell ref="BD12:BE12"/>
    <mergeCell ref="BF12:BG12"/>
    <mergeCell ref="AT12:AU12"/>
    <mergeCell ref="AV12:AW12"/>
    <mergeCell ref="AX12:AY12"/>
    <mergeCell ref="AZ12:BA12"/>
    <mergeCell ref="BB12:BC12"/>
    <mergeCell ref="AT13:AU13"/>
    <mergeCell ref="AX13:AY13"/>
    <mergeCell ref="AZ13:BA13"/>
    <mergeCell ref="BB13:BC13"/>
    <mergeCell ref="A33:I34"/>
    <mergeCell ref="BH12:BI12"/>
    <mergeCell ref="BJ12:BK12"/>
    <mergeCell ref="BL12:BM12"/>
    <mergeCell ref="BS12:BT13"/>
    <mergeCell ref="O13:Q13"/>
    <mergeCell ref="R13:S13"/>
    <mergeCell ref="T13:U13"/>
    <mergeCell ref="V13:AS13"/>
    <mergeCell ref="BD13:BE13"/>
    <mergeCell ref="BF13:BG13"/>
    <mergeCell ref="BH13:BI13"/>
    <mergeCell ref="BJ13:BK13"/>
    <mergeCell ref="BL13:BM13"/>
    <mergeCell ref="BN13:BR13"/>
    <mergeCell ref="AV13:AW13"/>
    <mergeCell ref="O38:Q38"/>
    <mergeCell ref="R38:S38"/>
    <mergeCell ref="T38:U38"/>
    <mergeCell ref="V38:AS38"/>
    <mergeCell ref="BD38:BE38"/>
    <mergeCell ref="V39:BE39"/>
    <mergeCell ref="BF39:BI39"/>
    <mergeCell ref="BJ39:BM39"/>
    <mergeCell ref="BW31:BW32"/>
    <mergeCell ref="BN35:BO35"/>
    <mergeCell ref="BN36:BO36"/>
    <mergeCell ref="BN37:BO37"/>
    <mergeCell ref="BF38:BG38"/>
    <mergeCell ref="BH38:BI38"/>
    <mergeCell ref="BJ38:BK38"/>
    <mergeCell ref="BL38:BM38"/>
    <mergeCell ref="BN38:BO38"/>
    <mergeCell ref="AT38:AU38"/>
    <mergeCell ref="AV38:AW38"/>
    <mergeCell ref="AX38:AY38"/>
    <mergeCell ref="AZ38:BA38"/>
    <mergeCell ref="BB38:BC38"/>
    <mergeCell ref="AZ48:BA48"/>
    <mergeCell ref="BB48:BC48"/>
    <mergeCell ref="BJ44:BM44"/>
    <mergeCell ref="BN39:BO39"/>
    <mergeCell ref="BN41:BO41"/>
    <mergeCell ref="BN42:BO42"/>
    <mergeCell ref="O43:Q43"/>
    <mergeCell ref="R43:S43"/>
    <mergeCell ref="T43:U43"/>
    <mergeCell ref="V43:AS43"/>
    <mergeCell ref="BD43:BE43"/>
    <mergeCell ref="BF43:BG43"/>
    <mergeCell ref="BH43:BI43"/>
    <mergeCell ref="BJ43:BK43"/>
    <mergeCell ref="BL43:BM43"/>
    <mergeCell ref="BN43:BO43"/>
    <mergeCell ref="N39:Q39"/>
    <mergeCell ref="R39:U39"/>
    <mergeCell ref="AT43:AU43"/>
    <mergeCell ref="AV43:AW43"/>
    <mergeCell ref="AX43:AY43"/>
    <mergeCell ref="AZ43:BA43"/>
    <mergeCell ref="BB43:BC43"/>
    <mergeCell ref="BJ49:BM49"/>
    <mergeCell ref="BN44:BO44"/>
    <mergeCell ref="BN50:BO50"/>
    <mergeCell ref="BN45:BO45"/>
    <mergeCell ref="O48:Q48"/>
    <mergeCell ref="R48:S48"/>
    <mergeCell ref="T48:U48"/>
    <mergeCell ref="V48:AS48"/>
    <mergeCell ref="BD48:BE48"/>
    <mergeCell ref="BF48:BG48"/>
    <mergeCell ref="BH48:BI48"/>
    <mergeCell ref="BJ48:BK48"/>
    <mergeCell ref="BL48:BM48"/>
    <mergeCell ref="N49:Q49"/>
    <mergeCell ref="R49:U49"/>
    <mergeCell ref="V49:BE49"/>
    <mergeCell ref="BF49:BI49"/>
    <mergeCell ref="N44:Q44"/>
    <mergeCell ref="R44:U44"/>
    <mergeCell ref="V44:BE44"/>
    <mergeCell ref="BF44:BI44"/>
    <mergeCell ref="AT48:AU48"/>
    <mergeCell ref="AV48:AW48"/>
    <mergeCell ref="AX48:AY48"/>
  </mergeCells>
  <phoneticPr fontId="33" type="noConversion"/>
  <conditionalFormatting sqref="J1 L1 K3:K8">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4: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1:K53 BP15:BQ33 BP35:BP39 N37:BM37 BP41:BP45 N42:BM42 N47:BM47 BP50">
    <cfRule type="expression" dxfId="94" priority="25">
      <formula>$J$1="Canada"</formula>
    </cfRule>
  </conditionalFormatting>
  <conditionalFormatting sqref="BP15:BQ33 BP35:BP39 N37:BM37 BP41:BP45 N42:BM42 N47:BM47 BP50 K51:K53">
    <cfRule type="expression" dxfId="93" priority="26">
      <formula>$J$1="India"</formula>
    </cfRule>
    <cfRule type="expression" dxfId="92" priority="27">
      <formula>$J$1="US"</formula>
    </cfRule>
    <cfRule type="expression" dxfId="91" priority="28">
      <formula>$J$1="UK"</formula>
    </cfRule>
  </conditionalFormatting>
  <conditionalFormatting sqref="BT15:BT33">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5">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5:BV32">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 xr:uid="{941F3AE3-3B07-4BC5-9B19-E8B1D06710D4}">
      <formula1>"USA,India,UK"</formula1>
    </dataValidation>
  </dataValidations>
  <hyperlinks>
    <hyperlink ref="G1" location="Instructions_Guidelines!A1" display="Instructions/ Guidelines" xr:uid="{6C0BBE9F-14C2-4CA5-AE37-80A11139183C}"/>
    <hyperlink ref="BQ46" location="Instructions_Guidelines!A1" display="Check Instructions_Guidelines" xr:uid="{C12D320A-AE4C-4BDA-B59F-82D766BAAE7A}"/>
    <hyperlink ref="BW31:BW32"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699" t="s">
        <v>3204</v>
      </c>
      <c r="C27" s="1699"/>
      <c r="D27" s="1699"/>
      <c r="E27" s="1699"/>
      <c r="F27" s="1699"/>
      <c r="G27" s="1699"/>
      <c r="H27" s="1699"/>
      <c r="I27" s="1466"/>
    </row>
    <row r="28" spans="2:9" x14ac:dyDescent="0.25">
      <c r="B28" s="1699" t="s">
        <v>3306</v>
      </c>
      <c r="C28" s="1699"/>
      <c r="D28" s="1699"/>
      <c r="E28" s="1699"/>
      <c r="F28" s="1699"/>
      <c r="G28" s="1699"/>
      <c r="H28" s="1699"/>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766000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766000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0.55101827676240211</v>
      </c>
      <c r="C52" s="938">
        <v>0.47</v>
      </c>
      <c r="D52" s="939">
        <f>B52-C52</f>
        <v>8.1018276762402142E-2</v>
      </c>
      <c r="E52" s="940">
        <f>'2. Roles &amp; Pricing'!D289/'2. Roles &amp; Pricing'!M289</f>
        <v>110.37463976945244</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1278166.6666666667</v>
      </c>
      <c r="D56" s="1231">
        <f>('4. Summary &amp; Totals'!$C$67)/(1-D55)+'4. Summary &amp; Totals'!$C$68</f>
        <v>1345359.649122807</v>
      </c>
      <c r="E56" s="1231">
        <f>('4. Summary &amp; Totals'!$C$67)/(1-E55)+'4. Summary &amp; Totals'!$C$68</f>
        <v>1394227.2727272727</v>
      </c>
      <c r="F56" s="1231">
        <f>('4. Summary &amp; Totals'!$C$67)/(1-F55)+'4. Summary &amp; Totals'!$C$68</f>
        <v>1533500</v>
      </c>
      <c r="G56" s="1231">
        <f>('4. Summary &amp; Totals'!$C$67)/(1-G55)+'4. Summary &amp; Totals'!$C$68</f>
        <v>1703722.2222222225</v>
      </c>
      <c r="H56" s="1231" t="str">
        <f>IF(H55="Enter Test Margin %","",('4. Summary &amp; Totals'!$C$67)/(1-H55)+'4. Summary &amp; Totals'!$C$68)</f>
        <v/>
      </c>
      <c r="I56" s="1232" t="s">
        <v>3685</v>
      </c>
    </row>
    <row r="57" spans="2:9" x14ac:dyDescent="0.25">
      <c r="B57" s="945" t="s">
        <v>225</v>
      </c>
      <c r="C57" s="1233">
        <f>IFERROR(ROUNDUP((C56/'2. Roles &amp; Pricing'!$M$289),0),"")</f>
        <v>185</v>
      </c>
      <c r="D57" s="1233">
        <f>ROUNDUP(IFERROR(D56/'2. Roles &amp; Pricing'!$M$289,""),0)</f>
        <v>194</v>
      </c>
      <c r="E57" s="1233">
        <f>ROUNDUP(IFERROR(E56/'2. Roles &amp; Pricing'!$M$289,""),0)</f>
        <v>201</v>
      </c>
      <c r="F57" s="1233">
        <f>ROUNDUP(IFERROR(F56/'2. Roles &amp; Pricing'!$M$289,""),0)</f>
        <v>221</v>
      </c>
      <c r="G57" s="1233">
        <f>ROUNDUP(IFERROR(G56/'2. Roles &amp; Pricing'!$M$289,""),0)</f>
        <v>246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0" t="s">
        <v>2330</v>
      </c>
      <c r="C61" s="1700"/>
      <c r="D61" s="1700"/>
      <c r="E61" s="1700"/>
      <c r="F61" s="1700"/>
      <c r="G61" s="1700"/>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766000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61280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1" t="s">
        <v>3310</v>
      </c>
      <c r="C82" s="1701"/>
      <c r="D82" s="1701"/>
      <c r="E82" s="1701"/>
      <c r="F82" s="1701"/>
      <c r="G82" s="1701"/>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1" t="s">
        <v>2334</v>
      </c>
      <c r="C92" s="1701"/>
      <c r="D92" s="1701"/>
      <c r="E92" s="1701"/>
      <c r="F92" s="1701"/>
      <c r="G92" s="1701"/>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1"/>
      <c r="C107" s="1701"/>
      <c r="D107" s="1701"/>
      <c r="E107" s="1701"/>
      <c r="F107" s="1701"/>
      <c r="G107" s="1701"/>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1"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787521</v>
      </c>
      <c r="D36" s="413"/>
      <c r="E36" s="594"/>
      <c r="F36" s="594"/>
      <c r="G36" s="413"/>
      <c r="S36" s="581"/>
      <c r="T36" s="596"/>
    </row>
    <row r="37" spans="2:20" x14ac:dyDescent="0.25">
      <c r="B37" s="963" t="s">
        <v>3227</v>
      </c>
      <c r="C37" s="1408">
        <f>C53</f>
        <v>0.53970619544390042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787521</v>
      </c>
      <c r="D45" s="413"/>
      <c r="E45" s="594"/>
      <c r="F45" s="594"/>
      <c r="G45" s="413"/>
      <c r="S45" s="581"/>
      <c r="T45" s="596"/>
    </row>
    <row r="46" spans="2:20" x14ac:dyDescent="0.25">
      <c r="B46" s="961" t="s">
        <v>2088</v>
      </c>
      <c r="C46" s="1410">
        <f>COUNTA('2. Roles &amp; Pricing'!K48:K147)</f>
        <v>6</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0.53970619544390042</v>
      </c>
      <c r="E53" s="413"/>
      <c r="J53" s="495"/>
      <c r="K53" s="601"/>
      <c r="L53" s="496"/>
    </row>
    <row r="54" spans="2:20" x14ac:dyDescent="0.25">
      <c r="B54" s="867" t="s">
        <v>111</v>
      </c>
      <c r="C54" s="1413">
        <f>IFERROR('2. Roles &amp; Pricing'!$D$289/'2. Roles &amp; Pricing'!M289,"")</f>
        <v>110.37463976945244</v>
      </c>
      <c r="E54" s="413"/>
      <c r="J54" s="495"/>
      <c r="K54" s="601"/>
      <c r="L54" s="496"/>
    </row>
    <row r="55" spans="2:20" x14ac:dyDescent="0.25">
      <c r="B55" s="1239" t="s">
        <v>2093</v>
      </c>
      <c r="C55" s="1414">
        <f>IFERROR(($C$71+$C$67*(1+C56)),"Enter Contingency % on Summary Inputs")</f>
        <v>811300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61280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750020</v>
      </c>
      <c r="E60" s="484"/>
      <c r="J60" s="495"/>
      <c r="K60" s="601"/>
      <c r="L60" s="496"/>
      <c r="T60" s="605"/>
    </row>
    <row r="61" spans="2:20" x14ac:dyDescent="0.25">
      <c r="B61" s="1238" t="s">
        <v>2081</v>
      </c>
      <c r="C61" s="1540">
        <f>IFERROR(C60*(1+C56),"Incomplete Project Information")</f>
        <v>787521</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766000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38300</v>
      </c>
      <c r="D69" s="413"/>
      <c r="E69" s="413"/>
      <c r="J69" s="495"/>
      <c r="K69" s="601"/>
      <c r="L69" s="496"/>
      <c r="T69" s="605"/>
    </row>
    <row r="70" spans="2:20" ht="18" customHeight="1" x14ac:dyDescent="0.25">
      <c r="B70" s="969" t="s">
        <v>1468</v>
      </c>
      <c r="C70" s="1420">
        <f>-1*'3. Financial Inputs'!C67</f>
        <v>-61280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751520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343920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345920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48.684210526315788</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0.5</v>
      </c>
      <c r="E87" s="429"/>
      <c r="L87" s="412"/>
    </row>
    <row r="88" spans="2:12" x14ac:dyDescent="0.25">
      <c r="B88" s="1149" t="s">
        <v>111</v>
      </c>
      <c r="C88" s="1422">
        <f>IFERROR('2. Roles &amp; Pricing'!D289/'2. Roles &amp; Pricing'!M289,"")</f>
        <v>110.37463976945244</v>
      </c>
      <c r="E88" s="429"/>
      <c r="L88" s="412"/>
    </row>
    <row r="89" spans="2:12" x14ac:dyDescent="0.25">
      <c r="B89" s="1149" t="s">
        <v>194</v>
      </c>
      <c r="C89" s="1424">
        <f>COUNTIF('2. Roles &amp; Pricing'!$Y48:$Y147,"&gt;=21")</f>
        <v>6</v>
      </c>
      <c r="E89" s="429"/>
      <c r="L89" s="412"/>
    </row>
    <row r="90" spans="2:12" x14ac:dyDescent="0.25">
      <c r="B90" s="1149" t="s">
        <v>195</v>
      </c>
      <c r="C90" s="1424">
        <f>COUNTIFS('2. Roles &amp; Pricing'!Y48:Y147,"&lt;=20")</f>
        <v>1</v>
      </c>
      <c r="E90" s="429"/>
      <c r="L90" s="412"/>
    </row>
    <row r="91" spans="2:12" x14ac:dyDescent="0.25">
      <c r="B91" s="1149" t="s">
        <v>196</v>
      </c>
      <c r="C91" s="1425">
        <f>'2. Roles &amp; Pricing'!M289</f>
        <v>6940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6</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6640</v>
      </c>
      <c r="D99" s="1429">
        <f>IFERROR(C99/'2. Roles &amp; Pricing'!$M$289,"")</f>
        <v>0.95677233429394815</v>
      </c>
      <c r="E99" s="1433">
        <f>SUMIF('2. Roles &amp; Pricing'!$C$48:$C$147,"TADIndia",'2. Roles &amp; Pricing'!$D$291:$D$390)+SUMIF('2. Roles &amp; Pricing'!$C$48:$C$147,"TADNorthAmerica",'2. Roles &amp; Pricing'!$D$291:$D$390)</f>
        <v>766000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300</v>
      </c>
      <c r="D109" s="1445">
        <f>IFERROR(C109/'2. Roles &amp; Pricing'!$M$289,"")</f>
        <v>4.3227665706051875E-2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5440</v>
      </c>
      <c r="D111" s="1447">
        <f>IFERROR(C111/'2. Roles &amp; Pricing'!$M$289,"")</f>
        <v>0.78386167146974062</v>
      </c>
      <c r="E111" s="612"/>
      <c r="F111" s="613"/>
      <c r="H111" s="458"/>
      <c r="I111" s="496"/>
      <c r="J111" s="508"/>
    </row>
    <row r="112" spans="2:10" x14ac:dyDescent="0.25">
      <c r="B112" s="978" t="s">
        <v>114</v>
      </c>
      <c r="C112" s="1446">
        <f>IFERROR(SUMIF('2. Roles &amp; Pricing'!$N$48:$N$147,3,'2. Roles &amp; Pricing'!$M$291:$M$390),"")</f>
        <v>1200</v>
      </c>
      <c r="D112" s="1447">
        <f>IFERROR(C112/'2. Roles &amp; Pricing'!$M$289,"")</f>
        <v>0.1729106628242075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0</v>
      </c>
      <c r="D114" s="1447">
        <f>IFERROR(C114/'2. Roles &amp; Pricing'!$M$289,"")</f>
        <v>0</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AEM Implementation Soyum Foods</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45776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787521</v>
      </c>
      <c r="D26" s="1975"/>
      <c r="E26" s="1975"/>
      <c r="F26" s="1975"/>
      <c r="G26" s="1975"/>
      <c r="H26" s="1976"/>
      <c r="I26" s="1601"/>
      <c r="J26" s="1987"/>
      <c r="K26" s="1987"/>
      <c r="L26" s="1988"/>
    </row>
    <row r="27" spans="2:19" ht="19.95" customHeight="1" x14ac:dyDescent="0.25">
      <c r="B27" s="999" t="s">
        <v>1673</v>
      </c>
      <c r="C27" s="1977">
        <f>'4. Summary &amp; Totals'!C37</f>
        <v>0.53970619544390042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110.37463976945244</v>
      </c>
      <c r="D30" s="1886"/>
      <c r="E30" s="1886"/>
      <c r="F30" s="1887"/>
      <c r="G30" s="1881">
        <f>'2. Roles &amp; Pricing'!F289/'2. Roles &amp; Pricing'!M289</f>
        <v>49.556195965417871</v>
      </c>
      <c r="H30" s="1882"/>
      <c r="I30" s="1599" t="str">
        <f>IF(OR(C30="",E30=""),"MISSING INFO","")</f>
        <v>MISSING INFO</v>
      </c>
      <c r="J30" s="1966"/>
      <c r="K30" s="1966"/>
      <c r="L30" s="1967"/>
    </row>
    <row r="31" spans="2:19" ht="19.95" customHeight="1" x14ac:dyDescent="0.25">
      <c r="B31" s="999" t="s">
        <v>1898</v>
      </c>
      <c r="C31" s="1885">
        <f>'4. Summary &amp; Totals'!C86</f>
        <v>171.66666666666666</v>
      </c>
      <c r="D31" s="1886"/>
      <c r="E31" s="1886"/>
      <c r="F31" s="1887"/>
      <c r="G31" s="1881">
        <f>SUMIFS('2. Roles &amp; Pricing'!$F$291:$F$390,'2. Roles &amp; Pricing'!$W$48:$W$147,"Onshore")/SUMIFS('2. Roles &amp; Pricing'!$M$291:$M$390,'2. Roles &amp; Pricing'!$W$48:$W$147,"Onshore")</f>
        <v>81.666666666666671</v>
      </c>
      <c r="H31" s="1882"/>
      <c r="I31" s="1599" t="str">
        <f>IF(OR(C31="",E31=""),"MISSING INFO","")</f>
        <v>MISSING INFO</v>
      </c>
      <c r="J31" s="1966"/>
      <c r="K31" s="1966"/>
      <c r="L31" s="1967"/>
    </row>
    <row r="32" spans="2:19" ht="19.95" customHeight="1" x14ac:dyDescent="0.25">
      <c r="B32" s="1000" t="s">
        <v>1899</v>
      </c>
      <c r="C32" s="1888">
        <f>'4. Summary &amp; Totals'!C85</f>
        <v>48.684210526315788</v>
      </c>
      <c r="D32" s="1889"/>
      <c r="E32" s="1889"/>
      <c r="F32" s="1890"/>
      <c r="G32" s="1883">
        <f>IFERROR(SUMIFS('2. Roles &amp; Pricing'!$F$291:$F$390,'2. Roles &amp; Pricing'!$W$48:$W$147,"Offshore")/SUMIFS('2. Roles &amp; Pricing'!$M$291:$M$390,'2. Roles &amp; Pricing'!$W$48:$W$147,"Offshore"),"")</f>
        <v>16.421052631578949</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6</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AEM Implementation Soyum Foods</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45776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2025-08-21T07:34:56Z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