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vin/Desktop/"/>
    </mc:Choice>
  </mc:AlternateContent>
  <xr:revisionPtr revIDLastSave="0" documentId="13_ncr:1_{7F8772A6-780B-7245-830B-291939F89CE5}" xr6:coauthVersionLast="47" xr6:coauthVersionMax="47" xr10:uidLastSave="{00000000-0000-0000-0000-000000000000}"/>
  <bookViews>
    <workbookView xWindow="-4800" yWindow="-23500" windowWidth="38400" windowHeight="23500" activeTab="2" xr2:uid="{41010041-F9FE-E549-9C06-19DB6CDFDCE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2" l="1"/>
  <c r="F1" i="2"/>
  <c r="F33" i="2"/>
  <c r="E40" i="2"/>
  <c r="E37" i="2"/>
  <c r="E38" i="2"/>
  <c r="E34" i="2"/>
  <c r="E31" i="2"/>
  <c r="E28" i="2"/>
  <c r="E29" i="2"/>
  <c r="E26" i="2"/>
  <c r="F15" i="2"/>
  <c r="E23" i="2"/>
  <c r="E19" i="2"/>
  <c r="E20" i="2"/>
  <c r="E16" i="2"/>
  <c r="E13" i="2"/>
  <c r="E9" i="2"/>
  <c r="E5" i="2"/>
  <c r="E10" i="2"/>
  <c r="E6" i="2"/>
  <c r="E2" i="2"/>
  <c r="A39" i="2"/>
  <c r="A38" i="2"/>
  <c r="A36" i="2"/>
  <c r="A35" i="2"/>
  <c r="A34" i="2"/>
  <c r="B38" i="2"/>
  <c r="C38" i="2" s="1"/>
  <c r="D38" i="2" s="1"/>
  <c r="B35" i="2"/>
  <c r="C35" i="2" s="1"/>
  <c r="B34" i="2"/>
  <c r="C34" i="2" s="1"/>
  <c r="D34" i="2" s="1"/>
  <c r="A30" i="2"/>
  <c r="A29" i="2"/>
  <c r="B29" i="2" s="1"/>
  <c r="C29" i="2" s="1"/>
  <c r="D29" i="2" s="1"/>
  <c r="A27" i="2"/>
  <c r="A26" i="2"/>
  <c r="B26" i="2"/>
  <c r="C26" i="2" s="1"/>
  <c r="D26" i="2" s="1"/>
  <c r="A22" i="2"/>
  <c r="B22" i="2" s="1"/>
  <c r="C22" i="2" s="1"/>
  <c r="A21" i="2"/>
  <c r="A20" i="2"/>
  <c r="B20" i="2" s="1"/>
  <c r="C20" i="2" s="1"/>
  <c r="D20" i="2" s="1"/>
  <c r="A18" i="2"/>
  <c r="B18" i="2" s="1"/>
  <c r="C18" i="2" s="1"/>
  <c r="A17" i="2"/>
  <c r="A16" i="2"/>
  <c r="B16" i="2"/>
  <c r="C16" i="2" s="1"/>
  <c r="D16" i="2" s="1"/>
  <c r="A10" i="2"/>
  <c r="A8" i="2"/>
  <c r="A7" i="2"/>
  <c r="A6" i="2"/>
  <c r="A4" i="2"/>
  <c r="A3" i="2"/>
  <c r="A2" i="2"/>
  <c r="A12" i="2"/>
  <c r="A11" i="2"/>
  <c r="B2" i="2"/>
  <c r="C2" i="2" s="1"/>
  <c r="D2" i="2" s="1"/>
  <c r="D35" i="2" l="1"/>
  <c r="D37" i="2" s="1"/>
  <c r="B36" i="2"/>
  <c r="C36" i="2" s="1"/>
  <c r="D36" i="2" s="1"/>
  <c r="B39" i="2"/>
  <c r="C39" i="2" s="1"/>
  <c r="D39" i="2" s="1"/>
  <c r="B30" i="2"/>
  <c r="C30" i="2" s="1"/>
  <c r="D30" i="2" s="1"/>
  <c r="B27" i="2"/>
  <c r="C27" i="2" s="1"/>
  <c r="D27" i="2" s="1"/>
  <c r="D28" i="2" s="1"/>
  <c r="B21" i="2"/>
  <c r="C21" i="2" s="1"/>
  <c r="D21" i="2" s="1"/>
  <c r="D18" i="2"/>
  <c r="D22" i="2"/>
  <c r="B17" i="2"/>
  <c r="C17" i="2" s="1"/>
  <c r="D17" i="2" s="1"/>
  <c r="D19" i="2" s="1"/>
  <c r="B10" i="2"/>
  <c r="C10" i="2" s="1"/>
  <c r="D10" i="2" s="1"/>
  <c r="B11" i="2"/>
  <c r="C11" i="2" s="1"/>
  <c r="D11" i="2" s="1"/>
  <c r="B12" i="2"/>
  <c r="C12" i="2" s="1"/>
  <c r="D12" i="2" s="1"/>
  <c r="B6" i="2"/>
  <c r="C6" i="2" s="1"/>
  <c r="D6" i="2" s="1"/>
  <c r="B7" i="2"/>
  <c r="C7" i="2" s="1"/>
  <c r="D7" i="2" s="1"/>
  <c r="B8" i="2"/>
  <c r="C8" i="2" s="1"/>
  <c r="D8" i="2" s="1"/>
  <c r="B4" i="2"/>
  <c r="C4" i="2" s="1"/>
  <c r="D4" i="2" s="1"/>
  <c r="B3" i="2"/>
  <c r="C3" i="2" s="1"/>
  <c r="D3" i="2" s="1"/>
  <c r="D5" i="2" s="1"/>
  <c r="D40" i="2" l="1"/>
  <c r="D31" i="2"/>
  <c r="D23" i="2"/>
  <c r="D9" i="2"/>
  <c r="D13" i="2"/>
</calcChain>
</file>

<file path=xl/sharedStrings.xml><?xml version="1.0" encoding="utf-8"?>
<sst xmlns="http://schemas.openxmlformats.org/spreadsheetml/2006/main" count="223" uniqueCount="22">
  <si>
    <t>young</t>
  </si>
  <si>
    <t>myope</t>
  </si>
  <si>
    <t>no</t>
  </si>
  <si>
    <t>normal</t>
  </si>
  <si>
    <t>soft</t>
  </si>
  <si>
    <t>pre-presbyopic</t>
  </si>
  <si>
    <t>yes</t>
  </si>
  <si>
    <t>hard</t>
  </si>
  <si>
    <t>presbyopic</t>
  </si>
  <si>
    <t>reduced</t>
  </si>
  <si>
    <t>none</t>
  </si>
  <si>
    <t>hypermetrope</t>
  </si>
  <si>
    <t>AGE</t>
  </si>
  <si>
    <t>SPECTACLE-PRESCRIP</t>
  </si>
  <si>
    <t>No</t>
  </si>
  <si>
    <t>ASTIGMATISM</t>
  </si>
  <si>
    <t>TEAR-PROD-RATE</t>
  </si>
  <si>
    <t>CONTACT-LENSES</t>
  </si>
  <si>
    <t>SUMA</t>
  </si>
  <si>
    <t>CLASE</t>
  </si>
  <si>
    <t>TP RATE</t>
  </si>
  <si>
    <t>FP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</si>
</sst>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/>
    </xf>
    <xf numFmtId="16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2" fillId="0" borderId="0" xfId="0" applyNumberFormat="1" applyFont="1"/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0" xfId="0" applyNumberFormat="1" applyFont="1" applyAlignment="1"/>
    <xf numFmtId="16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5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9" fontId="0" fillId="0" borderId="2" xfId="0" applyNumberFormat="1" applyBorder="1"/>
    <xf numFmtId="169" fontId="0" fillId="0" borderId="6" xfId="0" applyNumberFormat="1" applyBorder="1"/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AGE</c:v>
                </c:pt>
                <c:pt idx="1">
                  <c:v>SPECTACLE-PRESCRIP</c:v>
                </c:pt>
                <c:pt idx="2">
                  <c:v>ASTIGMATISM</c:v>
                </c:pt>
                <c:pt idx="3">
                  <c:v>TEAR-PROD-RATE</c:v>
                </c:pt>
                <c:pt idx="4">
                  <c:v>CONTACT-LENSES</c:v>
                </c:pt>
              </c:strCache>
            </c:strRef>
          </c:cat>
          <c:val>
            <c:numRef>
              <c:f>Sheet3!$B$2:$B$6</c:f>
              <c:numCache>
                <c:formatCode>0.000</c:formatCode>
                <c:ptCount val="5"/>
                <c:pt idx="0">
                  <c:v>0.184</c:v>
                </c:pt>
                <c:pt idx="1">
                  <c:v>0.26300000000000001</c:v>
                </c:pt>
                <c:pt idx="2">
                  <c:v>0.59499999999999997</c:v>
                </c:pt>
                <c:pt idx="3">
                  <c:v>0.71099999999999997</c:v>
                </c:pt>
                <c:pt idx="4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8-8D4F-A59E-8248DFBF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41311"/>
        <c:axId val="1455245583"/>
      </c:barChart>
      <c:catAx>
        <c:axId val="14544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455245583"/>
        <c:crosses val="autoZero"/>
        <c:auto val="1"/>
        <c:lblAlgn val="ctr"/>
        <c:lblOffset val="100"/>
        <c:noMultiLvlLbl val="0"/>
      </c:catAx>
      <c:valAx>
        <c:axId val="14552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45444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Sheet3!$A$17:$A$21</c:f>
              <c:strCache>
                <c:ptCount val="5"/>
                <c:pt idx="0">
                  <c:v>AGE</c:v>
                </c:pt>
                <c:pt idx="1">
                  <c:v>SPECTACLE-PRESCRIP</c:v>
                </c:pt>
                <c:pt idx="2">
                  <c:v>ASTIGMATISM</c:v>
                </c:pt>
                <c:pt idx="3">
                  <c:v>TEAR-PROD-RATE</c:v>
                </c:pt>
                <c:pt idx="4">
                  <c:v>CONTACT-LENSES</c:v>
                </c:pt>
              </c:strCache>
            </c:strRef>
          </c:cat>
          <c:val>
            <c:numRef>
              <c:f>Sheet3!$B$17:$B$21</c:f>
              <c:numCache>
                <c:formatCode>0.000</c:formatCode>
                <c:ptCount val="5"/>
                <c:pt idx="0">
                  <c:v>0.42799999999999999</c:v>
                </c:pt>
                <c:pt idx="1">
                  <c:v>0.73499999999999999</c:v>
                </c:pt>
                <c:pt idx="2">
                  <c:v>0.41</c:v>
                </c:pt>
                <c:pt idx="3">
                  <c:v>0.28799999999999998</c:v>
                </c:pt>
                <c:pt idx="4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3643-8A78-27031DB8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878463"/>
        <c:axId val="1638896143"/>
      </c:barChart>
      <c:catAx>
        <c:axId val="16428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638896143"/>
        <c:crosses val="autoZero"/>
        <c:auto val="1"/>
        <c:lblAlgn val="ctr"/>
        <c:lblOffset val="100"/>
        <c:noMultiLvlLbl val="0"/>
      </c:catAx>
      <c:valAx>
        <c:axId val="16388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6428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777875</xdr:colOff>
      <xdr:row>0</xdr:row>
      <xdr:rowOff>88900</xdr:rowOff>
    </xdr:from>
    <xdr:to>
      <xdr:col>8</xdr:col>
      <xdr:colOff>120650</xdr:colOff>
      <xdr:row>12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90D97-2DA8-FC7B-F60A-4DF6DBEF2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14</xdr:row>
      <xdr:rowOff>200025</xdr:rowOff>
    </xdr:from>
    <xdr:to>
      <xdr:col>8</xdr:col>
      <xdr:colOff>352425</xdr:colOff>
      <xdr:row>28</xdr:row>
      <xdr:rowOff>98425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FF25E-9A47-F0D0-CEFC-446D9AB7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6B23A4-F2B3-5B40-A9C8-B390A4946610}" name="Table2" displayName="Table2" ref="A1:F39" totalsRowShown="0" headerRowDxfId="12">
  <autoFilter ref="A1:F39" xr:uid="{FB6B23A4-F2B3-5B40-A9C8-B390A4946610}"/>
  <sortState xmlns:xlrd2="http://schemas.microsoft.com/office/spreadsheetml/2017/richdata2" ref="A2:F21">
    <sortCondition descending="1" ref="F1:F39"/>
  </sortState>
  <tableColumns count="6">
    <tableColumn id="1" xr3:uid="{A75CC590-C5A6-2A42-B694-5007ECD01A25}" name="No"/>
    <tableColumn id="2" xr3:uid="{B33D0186-9D79-B644-ACC4-53331C106824}" name="AGE"/>
    <tableColumn id="3" xr3:uid="{512DA3FB-BF5C-1049-A63D-23B4315DE038}" name="SPECTACLE-PRESCRIP"/>
    <tableColumn id="4" xr3:uid="{164C2891-3CB0-2B47-934F-D4AA9ECB50EA}" name="ASTIGMATISM"/>
    <tableColumn id="5" xr3:uid="{3A18607C-13DF-E746-8BBB-FC86A28829C8}" name="TEAR-PROD-RATE"/>
    <tableColumn id="6" xr3:uid="{2BE618F0-4F7F-AD40-A614-CC4564ABA0F5}" name="CONTACT-LEN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E31943-7B54-6B4C-8A46-3941F259729E}" name="Table3" displayName="Table3" ref="A1:B6" totalsRowShown="0" headerRowDxfId="7" headerRowBorderDxfId="10" tableBorderDxfId="11" totalsRowBorderDxfId="9">
  <autoFilter ref="A1:B6" xr:uid="{EAE31943-7B54-6B4C-8A46-3941F259729E}"/>
  <sortState xmlns:xlrd2="http://schemas.microsoft.com/office/spreadsheetml/2017/richdata2" ref="A2:B6">
    <sortCondition ref="B1:B6"/>
  </sortState>
  <tableColumns count="2">
    <tableColumn id="1" xr3:uid="{BA224976-9895-EF4F-9709-668A368086E6}" name="CLASE" dataDxfId="8"/>
    <tableColumn id="2" xr3:uid="{C9151EB2-0CEC-0641-9905-5901A333B4D4}" name="TP RAT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6FC251-620A-B948-8B1E-E867FC654395}" name="Table35" displayName="Table35" ref="A16:B21" totalsRowShown="0" headerRowDxfId="5" headerRowBorderDxfId="3" tableBorderDxfId="4" totalsRowBorderDxfId="2">
  <autoFilter ref="A16:B21" xr:uid="{B26FC251-620A-B948-8B1E-E867FC654395}"/>
  <sortState xmlns:xlrd2="http://schemas.microsoft.com/office/spreadsheetml/2017/richdata2" ref="A17:B21">
    <sortCondition ref="B1:B6"/>
  </sortState>
  <tableColumns count="2">
    <tableColumn id="1" xr3:uid="{1C7B04A1-9B0C-EB49-90CF-7222D34D9111}" name="CLASE" dataDxfId="1"/>
    <tableColumn id="2" xr3:uid="{CEB9FD59-1CA0-6F48-ABEB-A09D65317933}" name="FP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B5DE-1724-AF43-8CD8-0573EFB56E3A}">
  <dimension ref="A1:F39"/>
  <sheetViews>
    <sheetView zoomScale="173" zoomScaleNormal="140" workbookViewId="0">
      <selection activeCell="C24" sqref="C24"/>
    </sheetView>
  </sheetViews>
  <sheetFormatPr baseColWidth="10" defaultRowHeight="16" x14ac:dyDescent="0.2"/>
  <cols>
    <col min="2" max="2" width="13.5" bestFit="1" customWidth="1"/>
    <col min="3" max="3" width="23.83203125" bestFit="1" customWidth="1"/>
    <col min="4" max="4" width="18.1640625" bestFit="1" customWidth="1"/>
    <col min="5" max="5" width="21" bestFit="1" customWidth="1"/>
    <col min="6" max="6" width="20.83203125" bestFit="1" customWidth="1"/>
  </cols>
  <sheetData>
    <row r="1" spans="1:6" x14ac:dyDescent="0.2">
      <c r="A1" s="1" t="s">
        <v>14</v>
      </c>
      <c r="B1" s="1" t="s">
        <v>12</v>
      </c>
      <c r="C1" s="1" t="s">
        <v>13</v>
      </c>
      <c r="D1" s="1" t="s">
        <v>15</v>
      </c>
      <c r="E1" s="1" t="s">
        <v>16</v>
      </c>
      <c r="F1" s="1" t="s">
        <v>17</v>
      </c>
    </row>
    <row r="2" spans="1:6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>
        <v>3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">
      <c r="A4">
        <v>2</v>
      </c>
      <c r="B4" t="s">
        <v>5</v>
      </c>
      <c r="C4" t="s">
        <v>1</v>
      </c>
      <c r="D4" t="s">
        <v>2</v>
      </c>
      <c r="E4" t="s">
        <v>3</v>
      </c>
      <c r="F4" t="s">
        <v>4</v>
      </c>
    </row>
    <row r="5" spans="1:6" x14ac:dyDescent="0.2">
      <c r="A5">
        <v>19</v>
      </c>
      <c r="B5" t="s">
        <v>0</v>
      </c>
      <c r="C5" t="s">
        <v>11</v>
      </c>
      <c r="D5" t="s">
        <v>2</v>
      </c>
      <c r="E5" t="s">
        <v>3</v>
      </c>
      <c r="F5" t="s">
        <v>4</v>
      </c>
    </row>
    <row r="6" spans="1:6" x14ac:dyDescent="0.2">
      <c r="A6">
        <v>21</v>
      </c>
      <c r="B6" t="s">
        <v>0</v>
      </c>
      <c r="C6" t="s">
        <v>11</v>
      </c>
      <c r="D6" t="s">
        <v>2</v>
      </c>
      <c r="E6" t="s">
        <v>3</v>
      </c>
      <c r="F6" t="s">
        <v>4</v>
      </c>
    </row>
    <row r="7" spans="1:6" x14ac:dyDescent="0.2">
      <c r="A7">
        <v>20</v>
      </c>
      <c r="B7" t="s">
        <v>8</v>
      </c>
      <c r="C7" t="s">
        <v>11</v>
      </c>
      <c r="D7" t="s">
        <v>2</v>
      </c>
      <c r="E7" t="s">
        <v>3</v>
      </c>
      <c r="F7" t="s">
        <v>4</v>
      </c>
    </row>
    <row r="8" spans="1:6" x14ac:dyDescent="0.2">
      <c r="A8">
        <v>22</v>
      </c>
      <c r="B8" t="s">
        <v>5</v>
      </c>
      <c r="C8" t="s">
        <v>11</v>
      </c>
      <c r="D8" t="s">
        <v>2</v>
      </c>
      <c r="E8" t="s">
        <v>3</v>
      </c>
      <c r="F8" t="s">
        <v>4</v>
      </c>
    </row>
    <row r="9" spans="1:6" x14ac:dyDescent="0.2">
      <c r="A9">
        <v>31</v>
      </c>
      <c r="B9" t="s">
        <v>8</v>
      </c>
      <c r="C9" t="s">
        <v>11</v>
      </c>
      <c r="D9" t="s">
        <v>6</v>
      </c>
      <c r="E9" t="s">
        <v>3</v>
      </c>
      <c r="F9" t="s">
        <v>10</v>
      </c>
    </row>
    <row r="10" spans="1:6" x14ac:dyDescent="0.2">
      <c r="A10">
        <v>13</v>
      </c>
      <c r="B10" t="s">
        <v>8</v>
      </c>
      <c r="C10" t="s">
        <v>1</v>
      </c>
      <c r="D10" t="s">
        <v>2</v>
      </c>
      <c r="E10" t="s">
        <v>3</v>
      </c>
      <c r="F10" t="s">
        <v>10</v>
      </c>
    </row>
    <row r="11" spans="1:6" x14ac:dyDescent="0.2">
      <c r="A11">
        <v>18</v>
      </c>
      <c r="B11" t="s">
        <v>8</v>
      </c>
      <c r="C11" t="s">
        <v>1</v>
      </c>
      <c r="D11" t="s">
        <v>2</v>
      </c>
      <c r="E11" t="s">
        <v>3</v>
      </c>
      <c r="F11" t="s">
        <v>10</v>
      </c>
    </row>
    <row r="12" spans="1:6" x14ac:dyDescent="0.2">
      <c r="A12">
        <v>33</v>
      </c>
      <c r="B12" t="s">
        <v>8</v>
      </c>
      <c r="C12" t="s">
        <v>11</v>
      </c>
      <c r="D12" t="s">
        <v>6</v>
      </c>
      <c r="E12" t="s">
        <v>3</v>
      </c>
      <c r="F12" t="s">
        <v>10</v>
      </c>
    </row>
    <row r="13" spans="1:6" x14ac:dyDescent="0.2">
      <c r="A13">
        <v>29</v>
      </c>
      <c r="B13" t="s">
        <v>5</v>
      </c>
      <c r="C13" t="s">
        <v>11</v>
      </c>
      <c r="D13" t="s">
        <v>6</v>
      </c>
      <c r="E13" t="s">
        <v>3</v>
      </c>
      <c r="F13" t="s">
        <v>10</v>
      </c>
    </row>
    <row r="14" spans="1:6" x14ac:dyDescent="0.2">
      <c r="A14">
        <v>38</v>
      </c>
      <c r="B14" t="s">
        <v>5</v>
      </c>
      <c r="C14" t="s">
        <v>11</v>
      </c>
      <c r="D14" t="s">
        <v>6</v>
      </c>
      <c r="E14" t="s">
        <v>3</v>
      </c>
      <c r="F14" t="s">
        <v>10</v>
      </c>
    </row>
    <row r="15" spans="1:6" x14ac:dyDescent="0.2">
      <c r="A15">
        <v>32</v>
      </c>
      <c r="B15" t="s">
        <v>8</v>
      </c>
      <c r="C15" t="s">
        <v>11</v>
      </c>
      <c r="D15" t="s">
        <v>2</v>
      </c>
      <c r="E15" t="s">
        <v>3</v>
      </c>
      <c r="F15" t="s">
        <v>10</v>
      </c>
    </row>
    <row r="16" spans="1:6" x14ac:dyDescent="0.2">
      <c r="A16">
        <v>6</v>
      </c>
      <c r="B16" t="s">
        <v>0</v>
      </c>
      <c r="C16" t="s">
        <v>1</v>
      </c>
      <c r="D16" t="s">
        <v>6</v>
      </c>
      <c r="E16" t="s">
        <v>3</v>
      </c>
      <c r="F16" t="s">
        <v>7</v>
      </c>
    </row>
    <row r="17" spans="1:6" x14ac:dyDescent="0.2">
      <c r="A17">
        <v>5</v>
      </c>
      <c r="B17" t="s">
        <v>8</v>
      </c>
      <c r="C17" t="s">
        <v>1</v>
      </c>
      <c r="D17" t="s">
        <v>6</v>
      </c>
      <c r="E17" t="s">
        <v>3</v>
      </c>
      <c r="F17" t="s">
        <v>7</v>
      </c>
    </row>
    <row r="18" spans="1:6" x14ac:dyDescent="0.2">
      <c r="A18">
        <v>4</v>
      </c>
      <c r="B18" t="s">
        <v>5</v>
      </c>
      <c r="C18" t="s">
        <v>1</v>
      </c>
      <c r="D18" t="s">
        <v>6</v>
      </c>
      <c r="E18" t="s">
        <v>3</v>
      </c>
      <c r="F18" t="s">
        <v>7</v>
      </c>
    </row>
    <row r="19" spans="1:6" x14ac:dyDescent="0.2">
      <c r="A19">
        <v>7</v>
      </c>
      <c r="B19" t="s">
        <v>5</v>
      </c>
      <c r="C19" t="s">
        <v>1</v>
      </c>
      <c r="D19" t="s">
        <v>6</v>
      </c>
      <c r="E19" t="s">
        <v>3</v>
      </c>
      <c r="F19" t="s">
        <v>7</v>
      </c>
    </row>
    <row r="20" spans="1:6" x14ac:dyDescent="0.2">
      <c r="A20">
        <v>23</v>
      </c>
      <c r="B20" t="s">
        <v>0</v>
      </c>
      <c r="C20" t="s">
        <v>11</v>
      </c>
      <c r="D20" t="s">
        <v>6</v>
      </c>
      <c r="E20" t="s">
        <v>3</v>
      </c>
      <c r="F20" t="s">
        <v>7</v>
      </c>
    </row>
    <row r="21" spans="1:6" x14ac:dyDescent="0.2">
      <c r="A21">
        <v>25</v>
      </c>
      <c r="B21" t="s">
        <v>0</v>
      </c>
      <c r="C21" t="s">
        <v>11</v>
      </c>
      <c r="D21" t="s">
        <v>6</v>
      </c>
      <c r="E21" t="s">
        <v>3</v>
      </c>
      <c r="F21" t="s">
        <v>7</v>
      </c>
    </row>
    <row r="22" spans="1:6" x14ac:dyDescent="0.2">
      <c r="A22">
        <v>9</v>
      </c>
      <c r="B22" t="s">
        <v>0</v>
      </c>
      <c r="C22" t="s">
        <v>1</v>
      </c>
      <c r="D22" t="s">
        <v>6</v>
      </c>
      <c r="E22" t="s">
        <v>9</v>
      </c>
      <c r="F22" t="s">
        <v>10</v>
      </c>
    </row>
    <row r="23" spans="1:6" x14ac:dyDescent="0.2">
      <c r="A23">
        <v>16</v>
      </c>
      <c r="B23" t="s">
        <v>0</v>
      </c>
      <c r="C23" t="s">
        <v>1</v>
      </c>
      <c r="D23" t="s">
        <v>6</v>
      </c>
      <c r="E23" t="s">
        <v>9</v>
      </c>
      <c r="F23" t="s">
        <v>10</v>
      </c>
    </row>
    <row r="24" spans="1:6" x14ac:dyDescent="0.2">
      <c r="A24">
        <v>14</v>
      </c>
      <c r="B24" t="s">
        <v>8</v>
      </c>
      <c r="C24" t="s">
        <v>1</v>
      </c>
      <c r="D24" t="s">
        <v>6</v>
      </c>
      <c r="E24" t="s">
        <v>9</v>
      </c>
      <c r="F24" t="s">
        <v>10</v>
      </c>
    </row>
    <row r="25" spans="1:6" x14ac:dyDescent="0.2">
      <c r="A25">
        <v>8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</row>
    <row r="26" spans="1:6" x14ac:dyDescent="0.2">
      <c r="A26">
        <v>15</v>
      </c>
      <c r="B26" t="s">
        <v>0</v>
      </c>
      <c r="C26" t="s">
        <v>1</v>
      </c>
      <c r="D26" t="s">
        <v>2</v>
      </c>
      <c r="E26" t="s">
        <v>9</v>
      </c>
      <c r="F26" t="s">
        <v>10</v>
      </c>
    </row>
    <row r="27" spans="1:6" x14ac:dyDescent="0.2">
      <c r="A27">
        <v>12</v>
      </c>
      <c r="B27" t="s">
        <v>8</v>
      </c>
      <c r="C27" t="s">
        <v>1</v>
      </c>
      <c r="D27" t="s">
        <v>2</v>
      </c>
      <c r="E27" t="s">
        <v>9</v>
      </c>
      <c r="F27" t="s">
        <v>10</v>
      </c>
    </row>
    <row r="28" spans="1:6" x14ac:dyDescent="0.2">
      <c r="A28">
        <v>11</v>
      </c>
      <c r="B28" t="s">
        <v>5</v>
      </c>
      <c r="C28" t="s">
        <v>1</v>
      </c>
      <c r="D28" t="s">
        <v>6</v>
      </c>
      <c r="E28" t="s">
        <v>9</v>
      </c>
      <c r="F28" t="s">
        <v>10</v>
      </c>
    </row>
    <row r="29" spans="1:6" x14ac:dyDescent="0.2">
      <c r="A29">
        <v>27</v>
      </c>
      <c r="B29" t="s">
        <v>0</v>
      </c>
      <c r="C29" t="s">
        <v>11</v>
      </c>
      <c r="D29" t="s">
        <v>6</v>
      </c>
      <c r="E29" t="s">
        <v>9</v>
      </c>
      <c r="F29" t="s">
        <v>10</v>
      </c>
    </row>
    <row r="30" spans="1:6" x14ac:dyDescent="0.2">
      <c r="A30">
        <v>35</v>
      </c>
      <c r="B30" t="s">
        <v>0</v>
      </c>
      <c r="C30" t="s">
        <v>11</v>
      </c>
      <c r="D30" t="s">
        <v>6</v>
      </c>
      <c r="E30" t="s">
        <v>9</v>
      </c>
      <c r="F30" t="s">
        <v>10</v>
      </c>
    </row>
    <row r="31" spans="1:6" x14ac:dyDescent="0.2">
      <c r="A31">
        <v>30</v>
      </c>
      <c r="B31" t="s">
        <v>8</v>
      </c>
      <c r="C31" t="s">
        <v>11</v>
      </c>
      <c r="D31" t="s">
        <v>6</v>
      </c>
      <c r="E31" t="s">
        <v>9</v>
      </c>
      <c r="F31" t="s">
        <v>10</v>
      </c>
    </row>
    <row r="32" spans="1:6" x14ac:dyDescent="0.2">
      <c r="A32">
        <v>17</v>
      </c>
      <c r="B32" t="s">
        <v>8</v>
      </c>
      <c r="C32" t="s">
        <v>1</v>
      </c>
      <c r="D32" t="s">
        <v>2</v>
      </c>
      <c r="E32" t="s">
        <v>9</v>
      </c>
      <c r="F32" t="s">
        <v>10</v>
      </c>
    </row>
    <row r="33" spans="1:6" x14ac:dyDescent="0.2">
      <c r="A33">
        <v>10</v>
      </c>
      <c r="B33" t="s">
        <v>5</v>
      </c>
      <c r="C33" t="s">
        <v>1</v>
      </c>
      <c r="D33" t="s">
        <v>2</v>
      </c>
      <c r="E33" t="s">
        <v>9</v>
      </c>
      <c r="F33" t="s">
        <v>10</v>
      </c>
    </row>
    <row r="34" spans="1:6" x14ac:dyDescent="0.2">
      <c r="A34">
        <v>26</v>
      </c>
      <c r="B34" t="s">
        <v>0</v>
      </c>
      <c r="C34" t="s">
        <v>11</v>
      </c>
      <c r="D34" t="s">
        <v>2</v>
      </c>
      <c r="E34" t="s">
        <v>9</v>
      </c>
      <c r="F34" t="s">
        <v>10</v>
      </c>
    </row>
    <row r="35" spans="1:6" x14ac:dyDescent="0.2">
      <c r="A35">
        <v>34</v>
      </c>
      <c r="B35" t="s">
        <v>0</v>
      </c>
      <c r="C35" t="s">
        <v>11</v>
      </c>
      <c r="D35" t="s">
        <v>2</v>
      </c>
      <c r="E35" t="s">
        <v>9</v>
      </c>
      <c r="F35" t="s">
        <v>10</v>
      </c>
    </row>
    <row r="36" spans="1:6" x14ac:dyDescent="0.2">
      <c r="A36">
        <v>37</v>
      </c>
      <c r="B36" t="s">
        <v>5</v>
      </c>
      <c r="C36" t="s">
        <v>11</v>
      </c>
      <c r="D36" t="s">
        <v>6</v>
      </c>
      <c r="E36" t="s">
        <v>9</v>
      </c>
      <c r="F36" t="s">
        <v>10</v>
      </c>
    </row>
    <row r="37" spans="1:6" x14ac:dyDescent="0.2">
      <c r="A37">
        <v>28</v>
      </c>
      <c r="B37" t="s">
        <v>5</v>
      </c>
      <c r="C37" t="s">
        <v>11</v>
      </c>
      <c r="D37" t="s">
        <v>2</v>
      </c>
      <c r="E37" t="s">
        <v>9</v>
      </c>
      <c r="F37" t="s">
        <v>10</v>
      </c>
    </row>
    <row r="38" spans="1:6" x14ac:dyDescent="0.2">
      <c r="A38">
        <v>36</v>
      </c>
      <c r="B38" t="s">
        <v>5</v>
      </c>
      <c r="C38" t="s">
        <v>11</v>
      </c>
      <c r="D38" t="s">
        <v>2</v>
      </c>
      <c r="E38" t="s">
        <v>9</v>
      </c>
      <c r="F38" t="s">
        <v>10</v>
      </c>
    </row>
    <row r="39" spans="1:6" x14ac:dyDescent="0.2">
      <c r="A39">
        <v>24</v>
      </c>
      <c r="B39" t="s">
        <v>8</v>
      </c>
      <c r="C39" t="s">
        <v>11</v>
      </c>
      <c r="D39" t="s">
        <v>6</v>
      </c>
      <c r="E39" t="s">
        <v>9</v>
      </c>
      <c r="F39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9130-7952-B744-AAAA-0F6973DA4D39}">
  <dimension ref="A1:F40"/>
  <sheetViews>
    <sheetView workbookViewId="0">
      <selection activeCell="F25" sqref="F25"/>
    </sheetView>
  </sheetViews>
  <sheetFormatPr baseColWidth="10" defaultRowHeight="16" x14ac:dyDescent="0.2"/>
  <cols>
    <col min="2" max="2" width="5.6640625" bestFit="1" customWidth="1"/>
    <col min="3" max="3" width="6.33203125" bestFit="1" customWidth="1"/>
    <col min="5" max="5" width="11.1640625" customWidth="1"/>
  </cols>
  <sheetData>
    <row r="1" spans="1:6" x14ac:dyDescent="0.2">
      <c r="A1" s="6" t="s">
        <v>12</v>
      </c>
      <c r="B1" s="6"/>
      <c r="C1" s="6"/>
      <c r="D1" s="6"/>
      <c r="F1" s="9">
        <f>E5+E9+E13</f>
        <v>1.2826568362695898</v>
      </c>
    </row>
    <row r="2" spans="1:6" x14ac:dyDescent="0.2">
      <c r="A2" s="3">
        <f>-4/15</f>
        <v>-0.26666666666666666</v>
      </c>
      <c r="B2" s="3">
        <f>A2*-1</f>
        <v>0.26666666666666666</v>
      </c>
      <c r="C2" s="4">
        <f>LOG(B2,2)</f>
        <v>-1.9068905956085187</v>
      </c>
      <c r="D2" s="3">
        <f>A2*C2</f>
        <v>0.50850415882893829</v>
      </c>
      <c r="E2" s="10">
        <f>15/38</f>
        <v>0.39473684210526316</v>
      </c>
      <c r="F2" s="2"/>
    </row>
    <row r="3" spans="1:6" x14ac:dyDescent="0.2">
      <c r="A3" s="3">
        <f>-8/15</f>
        <v>-0.53333333333333333</v>
      </c>
      <c r="B3" s="3">
        <f>A3*-1</f>
        <v>0.53333333333333333</v>
      </c>
      <c r="C3" s="4">
        <f>LOG(B3,2)</f>
        <v>-0.9068905956085187</v>
      </c>
      <c r="D3" s="3">
        <f>A3*C3</f>
        <v>0.48367498432454331</v>
      </c>
      <c r="E3" s="10"/>
    </row>
    <row r="4" spans="1:6" x14ac:dyDescent="0.2">
      <c r="A4" s="3">
        <f>-3/15</f>
        <v>-0.2</v>
      </c>
      <c r="B4" s="3">
        <f>A4*-1</f>
        <v>0.2</v>
      </c>
      <c r="C4" s="4">
        <f>LOG(B4,2)</f>
        <v>-2.3219280948873622</v>
      </c>
      <c r="D4" s="3">
        <f>A4*C4</f>
        <v>0.46438561897747244</v>
      </c>
      <c r="E4" s="10"/>
    </row>
    <row r="5" spans="1:6" x14ac:dyDescent="0.2">
      <c r="A5" s="7" t="s">
        <v>18</v>
      </c>
      <c r="B5" s="7"/>
      <c r="C5" s="7"/>
      <c r="D5" s="8">
        <f>SUM(D2:D4)</f>
        <v>1.4565647621309541</v>
      </c>
      <c r="E5" s="12">
        <f>E2*D5</f>
        <v>0.57495977452537661</v>
      </c>
    </row>
    <row r="6" spans="1:6" x14ac:dyDescent="0.2">
      <c r="A6" s="3">
        <f>-1/12</f>
        <v>-8.3333333333333329E-2</v>
      </c>
      <c r="B6" s="3">
        <f>A6*-1</f>
        <v>8.3333333333333329E-2</v>
      </c>
      <c r="C6" s="4">
        <f>LOG(B6,2)</f>
        <v>-3.5849625007211565</v>
      </c>
      <c r="D6" s="3">
        <f>A6*C6</f>
        <v>0.29874687506009634</v>
      </c>
      <c r="E6" s="10">
        <f>12/38</f>
        <v>0.31578947368421051</v>
      </c>
    </row>
    <row r="7" spans="1:6" x14ac:dyDescent="0.2">
      <c r="A7" s="3">
        <f>-9/12</f>
        <v>-0.75</v>
      </c>
      <c r="B7" s="3">
        <f>A7*-1</f>
        <v>0.75</v>
      </c>
      <c r="C7" s="4">
        <f>LOG(B7,2)</f>
        <v>-0.41503749927884381</v>
      </c>
      <c r="D7" s="3">
        <f>A7*C7</f>
        <v>0.31127812445913283</v>
      </c>
      <c r="E7" s="10"/>
    </row>
    <row r="8" spans="1:6" x14ac:dyDescent="0.2">
      <c r="A8" s="3">
        <f>-2/12</f>
        <v>-0.16666666666666666</v>
      </c>
      <c r="B8" s="3">
        <f>A8*-1</f>
        <v>0.16666666666666666</v>
      </c>
      <c r="C8" s="4">
        <f>LOG(B8,2)</f>
        <v>-2.5849625007211561</v>
      </c>
      <c r="D8" s="3">
        <f>A8*C8</f>
        <v>0.43082708345352599</v>
      </c>
      <c r="E8" s="10"/>
    </row>
    <row r="9" spans="1:6" x14ac:dyDescent="0.2">
      <c r="A9" s="7" t="s">
        <v>18</v>
      </c>
      <c r="B9" s="7"/>
      <c r="C9" s="7"/>
      <c r="D9" s="8">
        <f>SUM(D6:D8)</f>
        <v>1.0408520829727552</v>
      </c>
      <c r="E9" s="5">
        <f>D9*E6</f>
        <v>0.32869013146508058</v>
      </c>
    </row>
    <row r="10" spans="1:6" x14ac:dyDescent="0.2">
      <c r="A10" s="3">
        <f>-2/11</f>
        <v>-0.18181818181818182</v>
      </c>
      <c r="B10" s="3">
        <f>A10*-1</f>
        <v>0.18181818181818182</v>
      </c>
      <c r="C10" s="4">
        <f>LOG(B10,2)</f>
        <v>-2.4594316186372973</v>
      </c>
      <c r="D10" s="3">
        <f>A10*C10</f>
        <v>0.44716938520678134</v>
      </c>
      <c r="E10" s="10">
        <f>11/38</f>
        <v>0.28947368421052633</v>
      </c>
    </row>
    <row r="11" spans="1:6" x14ac:dyDescent="0.2">
      <c r="A11" s="3">
        <f>-7/11</f>
        <v>-0.63636363636363635</v>
      </c>
      <c r="B11" s="3">
        <f>A11*-1</f>
        <v>0.63636363636363635</v>
      </c>
      <c r="C11" s="4">
        <f>LOG(B11,2)</f>
        <v>-0.65207669657969325</v>
      </c>
      <c r="D11" s="3">
        <f>A11*C11</f>
        <v>0.41495789782344117</v>
      </c>
      <c r="E11" s="10"/>
    </row>
    <row r="12" spans="1:6" x14ac:dyDescent="0.2">
      <c r="A12" s="3">
        <f>-2/11</f>
        <v>-0.18181818181818182</v>
      </c>
      <c r="B12" s="3">
        <f>A12*-1</f>
        <v>0.18181818181818182</v>
      </c>
      <c r="C12" s="4">
        <f>LOG(B12,2)</f>
        <v>-2.4594316186372973</v>
      </c>
      <c r="D12" s="3">
        <f>A12*C12</f>
        <v>0.44716938520678134</v>
      </c>
      <c r="E12" s="10"/>
    </row>
    <row r="13" spans="1:6" x14ac:dyDescent="0.2">
      <c r="A13" s="7" t="s">
        <v>18</v>
      </c>
      <c r="B13" s="7"/>
      <c r="C13" s="7"/>
      <c r="D13" s="8">
        <f>SUM(D10:D12)</f>
        <v>1.3092966682370037</v>
      </c>
      <c r="E13" s="5">
        <f>D13*E10</f>
        <v>0.37900693027913268</v>
      </c>
    </row>
    <row r="15" spans="1:6" x14ac:dyDescent="0.2">
      <c r="A15" s="6" t="s">
        <v>13</v>
      </c>
      <c r="B15" s="6"/>
      <c r="C15" s="6"/>
      <c r="D15" s="6"/>
      <c r="F15" s="9">
        <f>E19+E23</f>
        <v>1.3112624415404595</v>
      </c>
    </row>
    <row r="16" spans="1:6" x14ac:dyDescent="0.2">
      <c r="A16" s="3">
        <f>-3/18</f>
        <v>-0.16666666666666666</v>
      </c>
      <c r="B16" s="3">
        <f>A16*-1</f>
        <v>0.16666666666666666</v>
      </c>
      <c r="C16" s="4">
        <f>LOG(B16,2)</f>
        <v>-2.5849625007211561</v>
      </c>
      <c r="D16" s="3">
        <f>A16*C16</f>
        <v>0.43082708345352599</v>
      </c>
      <c r="E16" s="10">
        <f>18/38</f>
        <v>0.47368421052631576</v>
      </c>
      <c r="F16" s="2"/>
    </row>
    <row r="17" spans="1:6" x14ac:dyDescent="0.2">
      <c r="A17" s="3">
        <f>-11/18</f>
        <v>-0.61111111111111116</v>
      </c>
      <c r="B17" s="3">
        <f>A17*-1</f>
        <v>0.61111111111111116</v>
      </c>
      <c r="C17" s="4">
        <f>LOG(B17,2)</f>
        <v>-0.71049338280501506</v>
      </c>
      <c r="D17" s="3">
        <f>A17*C17</f>
        <v>0.4341904006030648</v>
      </c>
      <c r="E17" s="10"/>
    </row>
    <row r="18" spans="1:6" x14ac:dyDescent="0.2">
      <c r="A18" s="3">
        <f>-4/18</f>
        <v>-0.22222222222222221</v>
      </c>
      <c r="B18" s="3">
        <f>A18*-1</f>
        <v>0.22222222222222221</v>
      </c>
      <c r="C18" s="4">
        <f>LOG(B18,2)</f>
        <v>-2.1699250014423126</v>
      </c>
      <c r="D18" s="3">
        <f>A18*C18</f>
        <v>0.48220555587606945</v>
      </c>
      <c r="E18" s="10"/>
    </row>
    <row r="19" spans="1:6" x14ac:dyDescent="0.2">
      <c r="A19" s="7" t="s">
        <v>18</v>
      </c>
      <c r="B19" s="7"/>
      <c r="C19" s="7"/>
      <c r="D19" s="8">
        <f>SUM(D16:D18)</f>
        <v>1.3472230399326601</v>
      </c>
      <c r="E19" s="13">
        <f>D19*E16</f>
        <v>0.63815828207336533</v>
      </c>
    </row>
    <row r="20" spans="1:6" x14ac:dyDescent="0.2">
      <c r="A20" s="3">
        <f>-4/20</f>
        <v>-0.2</v>
      </c>
      <c r="B20" s="3">
        <f>A20*-1</f>
        <v>0.2</v>
      </c>
      <c r="C20" s="4">
        <f>LOG(B20,2)</f>
        <v>-2.3219280948873622</v>
      </c>
      <c r="D20" s="3">
        <f>A20*C20</f>
        <v>0.46438561897747244</v>
      </c>
      <c r="E20" s="10">
        <f>20/38</f>
        <v>0.52631578947368418</v>
      </c>
    </row>
    <row r="21" spans="1:6" x14ac:dyDescent="0.2">
      <c r="A21" s="3">
        <f>-13/20</f>
        <v>-0.65</v>
      </c>
      <c r="B21" s="3">
        <f>A21*-1</f>
        <v>0.65</v>
      </c>
      <c r="C21" s="4">
        <f>LOG(B21,2)</f>
        <v>-0.62148837674627011</v>
      </c>
      <c r="D21" s="3">
        <f>A21*C21</f>
        <v>0.40396744488507558</v>
      </c>
      <c r="E21" s="10"/>
    </row>
    <row r="22" spans="1:6" x14ac:dyDescent="0.2">
      <c r="A22" s="3">
        <f>-3/20</f>
        <v>-0.15</v>
      </c>
      <c r="B22" s="3">
        <f>A22*-1</f>
        <v>0.15</v>
      </c>
      <c r="C22" s="4">
        <f>LOG(B22,2)</f>
        <v>-2.7369655941662061</v>
      </c>
      <c r="D22" s="3">
        <f>A22*C22</f>
        <v>0.41054483912493089</v>
      </c>
      <c r="E22" s="10"/>
    </row>
    <row r="23" spans="1:6" x14ac:dyDescent="0.2">
      <c r="A23" s="7" t="s">
        <v>18</v>
      </c>
      <c r="B23" s="7"/>
      <c r="C23" s="7"/>
      <c r="D23" s="8">
        <f>SUM(D20:D22)</f>
        <v>1.278897902987479</v>
      </c>
      <c r="E23" s="5">
        <f>D23*E20</f>
        <v>0.67310415946709412</v>
      </c>
    </row>
    <row r="24" spans="1:6" x14ac:dyDescent="0.2">
      <c r="A24" s="3"/>
      <c r="B24" s="3"/>
      <c r="C24" s="4"/>
      <c r="D24" s="3"/>
    </row>
    <row r="25" spans="1:6" x14ac:dyDescent="0.2">
      <c r="A25" s="6" t="s">
        <v>15</v>
      </c>
      <c r="B25" s="6"/>
      <c r="C25" s="6"/>
      <c r="D25" s="6"/>
      <c r="F25" s="9">
        <f>E28+E31</f>
        <v>0.94945201538794843</v>
      </c>
    </row>
    <row r="26" spans="1:6" x14ac:dyDescent="0.2">
      <c r="A26" s="3">
        <f>-12/19</f>
        <v>-0.63157894736842102</v>
      </c>
      <c r="B26" s="3">
        <f>A26*-1</f>
        <v>0.63157894736842102</v>
      </c>
      <c r="C26" s="4">
        <f>LOG(B26,2)</f>
        <v>-0.66296501272242936</v>
      </c>
      <c r="D26" s="3">
        <f>A26*C26</f>
        <v>0.4187147448773238</v>
      </c>
      <c r="E26" s="11">
        <f>19/38</f>
        <v>0.5</v>
      </c>
      <c r="F26" s="2"/>
    </row>
    <row r="27" spans="1:6" x14ac:dyDescent="0.2">
      <c r="A27" s="3">
        <f>-7/19</f>
        <v>-0.36842105263157893</v>
      </c>
      <c r="B27" s="3">
        <f>A27*-1</f>
        <v>0.36842105263157893</v>
      </c>
      <c r="C27" s="4">
        <f>LOG(B27,2)</f>
        <v>-1.4405725913859815</v>
      </c>
      <c r="D27" s="3">
        <f>A27*C27</f>
        <v>0.53073727051062469</v>
      </c>
      <c r="E27" s="11"/>
    </row>
    <row r="28" spans="1:6" x14ac:dyDescent="0.2">
      <c r="A28" s="7" t="s">
        <v>18</v>
      </c>
      <c r="B28" s="7"/>
      <c r="C28" s="7"/>
      <c r="D28" s="8">
        <f>SUM(D26:D27)</f>
        <v>0.94945201538794843</v>
      </c>
      <c r="E28" s="5">
        <f>D28*E26</f>
        <v>0.47472600769397422</v>
      </c>
    </row>
    <row r="29" spans="1:6" x14ac:dyDescent="0.2">
      <c r="A29" s="3">
        <f>-7/19</f>
        <v>-0.36842105263157893</v>
      </c>
      <c r="B29" s="3">
        <f>A29*-1</f>
        <v>0.36842105263157893</v>
      </c>
      <c r="C29" s="4">
        <f>LOG(B29,2)</f>
        <v>-1.4405725913859815</v>
      </c>
      <c r="D29" s="3">
        <f>A29*C29</f>
        <v>0.53073727051062469</v>
      </c>
      <c r="E29" s="11">
        <f>19/38</f>
        <v>0.5</v>
      </c>
    </row>
    <row r="30" spans="1:6" x14ac:dyDescent="0.2">
      <c r="A30" s="3">
        <f>-12/19</f>
        <v>-0.63157894736842102</v>
      </c>
      <c r="B30" s="3">
        <f>A30*-1</f>
        <v>0.63157894736842102</v>
      </c>
      <c r="C30" s="4">
        <f>LOG(B30,2)</f>
        <v>-0.66296501272242936</v>
      </c>
      <c r="D30" s="3">
        <f>A30*C30</f>
        <v>0.4187147448773238</v>
      </c>
      <c r="E30" s="11"/>
    </row>
    <row r="31" spans="1:6" x14ac:dyDescent="0.2">
      <c r="A31" s="7" t="s">
        <v>18</v>
      </c>
      <c r="B31" s="7"/>
      <c r="C31" s="7"/>
      <c r="D31" s="8">
        <f>SUM(D29:D30)</f>
        <v>0.94945201538794843</v>
      </c>
      <c r="E31" s="5">
        <f>D31*E29</f>
        <v>0.47472600769397422</v>
      </c>
    </row>
    <row r="33" spans="1:6" x14ac:dyDescent="0.2">
      <c r="A33" s="6" t="s">
        <v>16</v>
      </c>
      <c r="B33" s="6"/>
      <c r="C33" s="6"/>
      <c r="D33" s="6"/>
      <c r="F33" s="9">
        <f>E37+E40</f>
        <v>0.97888420287683431</v>
      </c>
    </row>
    <row r="34" spans="1:6" x14ac:dyDescent="0.2">
      <c r="A34" s="3">
        <f>-7/20</f>
        <v>-0.35</v>
      </c>
      <c r="B34" s="3">
        <f>A34*-1</f>
        <v>0.35</v>
      </c>
      <c r="C34" s="4">
        <f>LOG(B34,2)</f>
        <v>-1.5145731728297585</v>
      </c>
      <c r="D34" s="3">
        <f>A34*C34</f>
        <v>0.53010061049041546</v>
      </c>
      <c r="E34" s="10">
        <f>20/38</f>
        <v>0.52631578947368418</v>
      </c>
      <c r="F34" s="2"/>
    </row>
    <row r="35" spans="1:6" x14ac:dyDescent="0.2">
      <c r="A35" s="3">
        <f>-7/20</f>
        <v>-0.35</v>
      </c>
      <c r="B35" s="3">
        <f>A35*-1</f>
        <v>0.35</v>
      </c>
      <c r="C35" s="4">
        <f>LOG(B35,2)</f>
        <v>-1.5145731728297585</v>
      </c>
      <c r="D35" s="3">
        <f>A35*C35</f>
        <v>0.53010061049041546</v>
      </c>
      <c r="E35" s="10"/>
    </row>
    <row r="36" spans="1:6" x14ac:dyDescent="0.2">
      <c r="A36" s="3">
        <f>-6/20</f>
        <v>-0.3</v>
      </c>
      <c r="B36" s="3">
        <f>A36*-1</f>
        <v>0.3</v>
      </c>
      <c r="C36" s="4">
        <f>LOG(B36,2)</f>
        <v>-1.7369655941662063</v>
      </c>
      <c r="D36" s="3">
        <f>A36*C36</f>
        <v>0.52108967824986185</v>
      </c>
      <c r="E36" s="10"/>
    </row>
    <row r="37" spans="1:6" x14ac:dyDescent="0.2">
      <c r="A37" s="7" t="s">
        <v>18</v>
      </c>
      <c r="B37" s="7"/>
      <c r="C37" s="7"/>
      <c r="D37" s="8">
        <f>SUM(D34:D36)</f>
        <v>1.5812908992306927</v>
      </c>
      <c r="E37" s="5">
        <f>D37*E34</f>
        <v>0.83225836801615394</v>
      </c>
    </row>
    <row r="38" spans="1:6" x14ac:dyDescent="0.2">
      <c r="A38" s="3">
        <f>-17/18</f>
        <v>-0.94444444444444442</v>
      </c>
      <c r="B38" s="3">
        <f>A38*-1</f>
        <v>0.94444444444444442</v>
      </c>
      <c r="C38" s="4">
        <f>LOG(B38,2)</f>
        <v>-8.2462160191973E-2</v>
      </c>
      <c r="D38" s="3">
        <f>A38*C38</f>
        <v>7.7880929070196725E-2</v>
      </c>
      <c r="E38" s="10">
        <f>18/38</f>
        <v>0.47368421052631576</v>
      </c>
    </row>
    <row r="39" spans="1:6" x14ac:dyDescent="0.2">
      <c r="A39" s="3">
        <f>-1/18</f>
        <v>-5.5555555555555552E-2</v>
      </c>
      <c r="B39" s="3">
        <f>A39*-1</f>
        <v>5.5555555555555552E-2</v>
      </c>
      <c r="C39" s="4">
        <f>LOG(B39,2)</f>
        <v>-4.169925001442313</v>
      </c>
      <c r="D39" s="3">
        <f>A39*C39</f>
        <v>0.23166250008012848</v>
      </c>
      <c r="E39" s="10"/>
    </row>
    <row r="40" spans="1:6" x14ac:dyDescent="0.2">
      <c r="A40" s="7" t="s">
        <v>18</v>
      </c>
      <c r="B40" s="7"/>
      <c r="C40" s="7"/>
      <c r="D40" s="8">
        <f>SUM(D38:D39)</f>
        <v>0.30954342915032518</v>
      </c>
      <c r="E40" s="5">
        <f>D40*E38</f>
        <v>0.14662583486068034</v>
      </c>
    </row>
  </sheetData>
  <mergeCells count="22">
    <mergeCell ref="E29:E30"/>
    <mergeCell ref="E34:E36"/>
    <mergeCell ref="E38:E39"/>
    <mergeCell ref="A31:C31"/>
    <mergeCell ref="A33:D33"/>
    <mergeCell ref="A37:C37"/>
    <mergeCell ref="A40:C40"/>
    <mergeCell ref="E2:E4"/>
    <mergeCell ref="E6:E8"/>
    <mergeCell ref="E10:E12"/>
    <mergeCell ref="E16:E18"/>
    <mergeCell ref="E20:E22"/>
    <mergeCell ref="E26:E27"/>
    <mergeCell ref="A15:D15"/>
    <mergeCell ref="A19:C19"/>
    <mergeCell ref="A23:C23"/>
    <mergeCell ref="A25:D25"/>
    <mergeCell ref="A28:C28"/>
    <mergeCell ref="A5:C5"/>
    <mergeCell ref="A9:C9"/>
    <mergeCell ref="A13:C13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9445-7EAF-7A49-87FB-E95F06A6BAEA}">
  <dimension ref="A1:B21"/>
  <sheetViews>
    <sheetView tabSelected="1" topLeftCell="A11" zoomScale="200" workbookViewId="0">
      <selection activeCell="A16" sqref="A16:B21"/>
    </sheetView>
  </sheetViews>
  <sheetFormatPr baseColWidth="10" defaultRowHeight="16" x14ac:dyDescent="0.2"/>
  <cols>
    <col min="1" max="1" width="19" customWidth="1"/>
    <col min="2" max="2" width="13" bestFit="1" customWidth="1"/>
  </cols>
  <sheetData>
    <row r="1" spans="1:2" x14ac:dyDescent="0.2">
      <c r="A1" s="16" t="s">
        <v>19</v>
      </c>
      <c r="B1" s="17" t="s">
        <v>20</v>
      </c>
    </row>
    <row r="2" spans="1:2" x14ac:dyDescent="0.2">
      <c r="A2" s="14" t="s">
        <v>12</v>
      </c>
      <c r="B2" s="18">
        <v>0.184</v>
      </c>
    </row>
    <row r="3" spans="1:2" x14ac:dyDescent="0.2">
      <c r="A3" s="14" t="s">
        <v>13</v>
      </c>
      <c r="B3" s="18">
        <v>0.26300000000000001</v>
      </c>
    </row>
    <row r="4" spans="1:2" x14ac:dyDescent="0.2">
      <c r="A4" s="14" t="s">
        <v>15</v>
      </c>
      <c r="B4" s="18">
        <v>0.59499999999999997</v>
      </c>
    </row>
    <row r="5" spans="1:2" x14ac:dyDescent="0.2">
      <c r="A5" s="14" t="s">
        <v>16</v>
      </c>
      <c r="B5" s="18">
        <v>0.71099999999999997</v>
      </c>
    </row>
    <row r="6" spans="1:2" x14ac:dyDescent="0.2">
      <c r="A6" s="15" t="s">
        <v>17</v>
      </c>
      <c r="B6" s="19">
        <v>0.84199999999999997</v>
      </c>
    </row>
    <row r="16" spans="1:2" x14ac:dyDescent="0.2">
      <c r="A16" s="16" t="s">
        <v>19</v>
      </c>
      <c r="B16" s="17" t="s">
        <v>21</v>
      </c>
    </row>
    <row r="17" spans="1:2" x14ac:dyDescent="0.2">
      <c r="A17" s="14" t="s">
        <v>12</v>
      </c>
      <c r="B17" s="18">
        <v>0.42799999999999999</v>
      </c>
    </row>
    <row r="18" spans="1:2" x14ac:dyDescent="0.2">
      <c r="A18" s="14" t="s">
        <v>13</v>
      </c>
      <c r="B18" s="18">
        <v>0.73499999999999999</v>
      </c>
    </row>
    <row r="19" spans="1:2" x14ac:dyDescent="0.2">
      <c r="A19" s="14" t="s">
        <v>15</v>
      </c>
      <c r="B19" s="18">
        <v>0.41</v>
      </c>
    </row>
    <row r="20" spans="1:2" x14ac:dyDescent="0.2">
      <c r="A20" s="14" t="s">
        <v>16</v>
      </c>
      <c r="B20" s="18">
        <v>0.28799999999999998</v>
      </c>
    </row>
    <row r="21" spans="1:2" x14ac:dyDescent="0.2">
      <c r="A21" s="15" t="s">
        <v>17</v>
      </c>
      <c r="B21" s="19">
        <v>0.153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2022-05-23T09:18:37Z</dcterms:created>
  <dcterms:modified xsi:type="dcterms:W3CDTF">2022-05-23T20:32:14Z</dcterms:modified>
</cp:coreProperties>
</file>