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ri2\Desktop\"/>
    </mc:Choice>
  </mc:AlternateContent>
  <bookViews>
    <workbookView xWindow="0" yWindow="0" windowWidth="20490" windowHeight="7530" activeTab="4"/>
  </bookViews>
  <sheets>
    <sheet name="TitleSheet" sheetId="1" r:id="rId1"/>
    <sheet name="Scope" sheetId="2" r:id="rId2"/>
    <sheet name="Input" sheetId="4" r:id="rId3"/>
    <sheet name="Tables" sheetId="3" r:id="rId4"/>
    <sheet name="Efforts" sheetId="5" r:id="rId5"/>
  </sheets>
  <externalReferences>
    <externalReference r:id="rId6"/>
  </externalReferences>
  <definedNames>
    <definedName name="_xlnm._FilterDatabase" localSheetId="2" hidden="1">Input!$A$4:$AD$35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O35" i="4"/>
  <c r="P35" i="4" s="1"/>
  <c r="Q35" i="4" s="1"/>
  <c r="M35" i="4"/>
  <c r="L35" i="4"/>
  <c r="N35" i="4" s="1"/>
  <c r="O34" i="4"/>
  <c r="P34" i="4" s="1"/>
  <c r="Q34" i="4" s="1"/>
  <c r="M34" i="4"/>
  <c r="L34" i="4"/>
  <c r="O33" i="4"/>
  <c r="P33" i="4" s="1"/>
  <c r="Q33" i="4" s="1"/>
  <c r="M33" i="4"/>
  <c r="L33" i="4"/>
  <c r="O32" i="4"/>
  <c r="M32" i="4"/>
  <c r="L32" i="4"/>
  <c r="O31" i="4"/>
  <c r="P31" i="4" s="1"/>
  <c r="Q31" i="4" s="1"/>
  <c r="M31" i="4"/>
  <c r="L31" i="4"/>
  <c r="O30" i="4"/>
  <c r="P30" i="4" s="1"/>
  <c r="Q30" i="4" s="1"/>
  <c r="M30" i="4"/>
  <c r="L30" i="4"/>
  <c r="O29" i="4"/>
  <c r="M29" i="4"/>
  <c r="L29" i="4"/>
  <c r="O28" i="4"/>
  <c r="P28" i="4" s="1"/>
  <c r="Q28" i="4" s="1"/>
  <c r="M28" i="4"/>
  <c r="L28" i="4"/>
  <c r="O27" i="4"/>
  <c r="P27" i="4" s="1"/>
  <c r="Q27" i="4" s="1"/>
  <c r="M27" i="4"/>
  <c r="L27" i="4"/>
  <c r="O26" i="4"/>
  <c r="P26" i="4" s="1"/>
  <c r="Q26" i="4" s="1"/>
  <c r="M26" i="4"/>
  <c r="L26" i="4"/>
  <c r="O25" i="4"/>
  <c r="P25" i="4" s="1"/>
  <c r="Q25" i="4" s="1"/>
  <c r="M25" i="4"/>
  <c r="L25" i="4"/>
  <c r="O24" i="4"/>
  <c r="M24" i="4"/>
  <c r="L24" i="4"/>
  <c r="O23" i="4"/>
  <c r="M23" i="4"/>
  <c r="L23" i="4"/>
  <c r="O22" i="4"/>
  <c r="P22" i="4" s="1"/>
  <c r="Q22" i="4" s="1"/>
  <c r="M22" i="4"/>
  <c r="L22" i="4"/>
  <c r="O21" i="4"/>
  <c r="P21" i="4" s="1"/>
  <c r="Q21" i="4" s="1"/>
  <c r="M21" i="4"/>
  <c r="L21" i="4"/>
  <c r="O20" i="4"/>
  <c r="P20" i="4" s="1"/>
  <c r="Q20" i="4" s="1"/>
  <c r="M20" i="4"/>
  <c r="L20" i="4"/>
  <c r="O19" i="4"/>
  <c r="P19" i="4" s="1"/>
  <c r="Q19" i="4" s="1"/>
  <c r="M19" i="4"/>
  <c r="L19" i="4"/>
  <c r="O18" i="4"/>
  <c r="P18" i="4" s="1"/>
  <c r="Q18" i="4" s="1"/>
  <c r="M18" i="4"/>
  <c r="L18" i="4"/>
  <c r="O17" i="4"/>
  <c r="M17" i="4"/>
  <c r="L17" i="4"/>
  <c r="O16" i="4"/>
  <c r="M16" i="4"/>
  <c r="L16" i="4"/>
  <c r="O15" i="4"/>
  <c r="P15" i="4" s="1"/>
  <c r="Q15" i="4" s="1"/>
  <c r="M15" i="4"/>
  <c r="L15" i="4"/>
  <c r="O14" i="4"/>
  <c r="P14" i="4" s="1"/>
  <c r="Q14" i="4" s="1"/>
  <c r="M14" i="4"/>
  <c r="L14" i="4"/>
  <c r="Z13" i="4"/>
  <c r="AA13" i="4" s="1"/>
  <c r="AB13" i="4" s="1"/>
  <c r="X13" i="4"/>
  <c r="W13" i="4"/>
  <c r="O13" i="4"/>
  <c r="P13" i="4" s="1"/>
  <c r="Q13" i="4" s="1"/>
  <c r="M13" i="4"/>
  <c r="L13" i="4"/>
  <c r="Z12" i="4"/>
  <c r="AA12" i="4" s="1"/>
  <c r="AB12" i="4" s="1"/>
  <c r="X12" i="4"/>
  <c r="W12" i="4"/>
  <c r="O12" i="4"/>
  <c r="P12" i="4" s="1"/>
  <c r="Q12" i="4" s="1"/>
  <c r="M12" i="4"/>
  <c r="L12" i="4"/>
  <c r="Z11" i="4"/>
  <c r="X11" i="4"/>
  <c r="W11" i="4"/>
  <c r="O11" i="4"/>
  <c r="M11" i="4"/>
  <c r="L11" i="4"/>
  <c r="Z10" i="4"/>
  <c r="AA10" i="4" s="1"/>
  <c r="AB10" i="4" s="1"/>
  <c r="X10" i="4"/>
  <c r="W10" i="4"/>
  <c r="O10" i="4"/>
  <c r="P10" i="4" s="1"/>
  <c r="Q10" i="4" s="1"/>
  <c r="M10" i="4"/>
  <c r="L10" i="4"/>
  <c r="Z9" i="4"/>
  <c r="AA9" i="4" s="1"/>
  <c r="AB9" i="4" s="1"/>
  <c r="X9" i="4"/>
  <c r="W9" i="4"/>
  <c r="O9" i="4"/>
  <c r="P9" i="4" s="1"/>
  <c r="Q9" i="4" s="1"/>
  <c r="M9" i="4"/>
  <c r="L9" i="4"/>
  <c r="Z8" i="4"/>
  <c r="AA8" i="4" s="1"/>
  <c r="AB8" i="4" s="1"/>
  <c r="X8" i="4"/>
  <c r="W8" i="4"/>
  <c r="O8" i="4"/>
  <c r="P8" i="4" s="1"/>
  <c r="Q8" i="4" s="1"/>
  <c r="M8" i="4"/>
  <c r="L8" i="4"/>
  <c r="Z7" i="4"/>
  <c r="X7" i="4"/>
  <c r="W7" i="4"/>
  <c r="O7" i="4"/>
  <c r="M7" i="4"/>
  <c r="L7" i="4"/>
  <c r="Z6" i="4"/>
  <c r="AA6" i="4" s="1"/>
  <c r="AB6" i="4" s="1"/>
  <c r="X6" i="4"/>
  <c r="W6" i="4"/>
  <c r="O6" i="4"/>
  <c r="P6" i="4" s="1"/>
  <c r="Q6" i="4" s="1"/>
  <c r="M6" i="4"/>
  <c r="L6" i="4"/>
  <c r="Z5" i="4"/>
  <c r="AA5" i="4" s="1"/>
  <c r="AB5" i="4" s="1"/>
  <c r="X5" i="4"/>
  <c r="W5" i="4"/>
  <c r="O5" i="4"/>
  <c r="P5" i="4" s="1"/>
  <c r="Q5" i="4" s="1"/>
  <c r="M5" i="4"/>
  <c r="L5" i="4"/>
  <c r="B44" i="5"/>
  <c r="C30" i="5"/>
  <c r="C29" i="5"/>
  <c r="C28" i="5"/>
  <c r="C27" i="5"/>
  <c r="C26" i="5"/>
  <c r="C25" i="5"/>
  <c r="C24" i="5"/>
  <c r="C23" i="5"/>
  <c r="C31" i="5" s="1"/>
  <c r="C17" i="5"/>
  <c r="C16" i="5"/>
  <c r="C13" i="5"/>
  <c r="C12" i="5"/>
  <c r="C11" i="5"/>
  <c r="C6" i="5"/>
  <c r="P32" i="4"/>
  <c r="Q32" i="4" s="1"/>
  <c r="P29" i="4"/>
  <c r="Q29" i="4" s="1"/>
  <c r="P24" i="4"/>
  <c r="Q24" i="4" s="1"/>
  <c r="P23" i="4"/>
  <c r="Q23" i="4" s="1"/>
  <c r="P17" i="4"/>
  <c r="Q17" i="4" s="1"/>
  <c r="P16" i="4"/>
  <c r="Q16" i="4" s="1"/>
  <c r="AA11" i="4"/>
  <c r="AB11" i="4" s="1"/>
  <c r="P11" i="4"/>
  <c r="Q11" i="4" s="1"/>
  <c r="AA7" i="4"/>
  <c r="AB7" i="4" s="1"/>
  <c r="P7" i="4"/>
  <c r="Q7" i="4" s="1"/>
  <c r="T18" i="3"/>
  <c r="T20" i="3" s="1"/>
  <c r="AB2" i="4" l="1"/>
  <c r="Q2" i="4"/>
  <c r="N19" i="4"/>
  <c r="N27" i="4"/>
  <c r="Y6" i="4"/>
  <c r="Y8" i="4"/>
  <c r="Y10" i="4"/>
  <c r="Y12" i="4"/>
  <c r="N15" i="4"/>
  <c r="N23" i="4"/>
  <c r="N31" i="4"/>
  <c r="N5" i="4"/>
  <c r="N7" i="4"/>
  <c r="N9" i="4"/>
  <c r="N11" i="4"/>
  <c r="N13" i="4"/>
  <c r="N16" i="4"/>
  <c r="N20" i="4"/>
  <c r="N24" i="4"/>
  <c r="N28" i="4"/>
  <c r="N32" i="4"/>
  <c r="Y7" i="4"/>
  <c r="Y9" i="4"/>
  <c r="Y11" i="4"/>
  <c r="Y13" i="4"/>
  <c r="N17" i="4"/>
  <c r="N21" i="4"/>
  <c r="N25" i="4"/>
  <c r="N29" i="4"/>
  <c r="N33" i="4"/>
  <c r="Y5" i="4"/>
  <c r="N6" i="4"/>
  <c r="N8" i="4"/>
  <c r="N10" i="4"/>
  <c r="N12" i="4"/>
  <c r="N14" i="4"/>
  <c r="N18" i="4"/>
  <c r="N22" i="4"/>
  <c r="N26" i="4"/>
  <c r="N30" i="4"/>
  <c r="N34" i="4"/>
  <c r="O24" i="3"/>
  <c r="P24" i="3" s="1"/>
  <c r="O30" i="3"/>
  <c r="P30" i="3" s="1"/>
  <c r="O16" i="3"/>
  <c r="P16" i="3" s="1"/>
  <c r="O6" i="3"/>
  <c r="P6" i="3" s="1"/>
  <c r="O17" i="3"/>
  <c r="P17" i="3" s="1"/>
  <c r="O12" i="3"/>
  <c r="P12" i="3" s="1"/>
  <c r="O5" i="3"/>
  <c r="P5" i="3" s="1"/>
  <c r="O18" i="3"/>
  <c r="P18" i="3" s="1"/>
  <c r="O11" i="3"/>
  <c r="P11" i="3" s="1"/>
  <c r="O4" i="3"/>
  <c r="P4" i="3" s="1"/>
  <c r="O10" i="3"/>
  <c r="P10" i="3" s="1"/>
  <c r="O28" i="3"/>
  <c r="P28" i="3" s="1"/>
  <c r="O22" i="3"/>
  <c r="P22" i="3" s="1"/>
  <c r="O29" i="3"/>
  <c r="P29" i="3" s="1"/>
  <c r="O23" i="3"/>
  <c r="P23" i="3" s="1"/>
  <c r="C18" i="5"/>
  <c r="C19" i="5" s="1"/>
  <c r="C20" i="5" s="1"/>
  <c r="P32" i="3" l="1"/>
  <c r="T23" i="3" s="1"/>
  <c r="C8" i="1" s="1"/>
  <c r="C41" i="5"/>
  <c r="C37" i="5"/>
  <c r="C40" i="5"/>
  <c r="C36" i="5"/>
  <c r="C43" i="5"/>
  <c r="C39" i="5"/>
  <c r="C35" i="5"/>
  <c r="C46" i="5"/>
  <c r="C42" i="5"/>
  <c r="C38" i="5"/>
  <c r="C47" i="5" l="1"/>
  <c r="C50" i="5"/>
  <c r="C51" i="5" s="1"/>
  <c r="C44" i="5"/>
</calcChain>
</file>

<file path=xl/comments1.xml><?xml version="1.0" encoding="utf-8"?>
<comments xmlns="http://schemas.openxmlformats.org/spreadsheetml/2006/main">
  <authors>
    <author>ACI</author>
  </authors>
  <commentList>
    <comment ref="T3" authorId="0" shapeId="0">
      <text>
        <r>
          <rPr>
            <b/>
            <sz val="8"/>
            <color indexed="81"/>
            <rFont val="Tahoma"/>
            <family val="2"/>
          </rPr>
          <t>MM:
Degree of Influence: rating between 0 (lowest) to 5 (highest)</t>
        </r>
        <r>
          <rPr>
            <sz val="8"/>
            <color indexed="81"/>
            <rFont val="Tahoma"/>
            <family val="2"/>
          </rPr>
          <t xml:space="preserve">
</t>
        </r>
      </text>
    </comment>
  </commentList>
</comments>
</file>

<file path=xl/comments2.xml><?xml version="1.0" encoding="utf-8"?>
<comments xmlns="http://schemas.openxmlformats.org/spreadsheetml/2006/main">
  <authors>
    <author>hari.prasad</author>
    <author>MM-ACI</author>
  </authors>
  <commentList>
    <comment ref="A10" authorId="0" shapeId="0">
      <text>
        <r>
          <rPr>
            <b/>
            <sz val="8"/>
            <color indexed="81"/>
            <rFont val="Tahoma"/>
            <family val="2"/>
          </rPr>
          <t>hari.prasad:</t>
        </r>
        <r>
          <rPr>
            <sz val="8"/>
            <color indexed="81"/>
            <rFont val="Tahoma"/>
            <family val="2"/>
          </rPr>
          <t xml:space="preserve">
The values below depend upon a combination of two factors: project size and team confidence level and is computed using the adjacent table</t>
        </r>
      </text>
    </comment>
    <comment ref="A17" authorId="1" shapeId="0">
      <text>
        <r>
          <rPr>
            <b/>
            <sz val="8"/>
            <color indexed="81"/>
            <rFont val="Tahoma"/>
            <family val="2"/>
          </rPr>
          <t>MM-ACI:
Effort is calculated (corrected) based on team confidence factor (TCF) and project size. TCF is taken from the table above</t>
        </r>
      </text>
    </comment>
    <comment ref="A46" authorId="1" shapeId="0">
      <text>
        <r>
          <rPr>
            <b/>
            <sz val="8"/>
            <color indexed="81"/>
            <rFont val="Tahoma"/>
            <family val="2"/>
          </rPr>
          <t>Hari Prasad:
This is total SDLC effort plus total non-SDLC effort.</t>
        </r>
      </text>
    </comment>
  </commentList>
</comments>
</file>

<file path=xl/sharedStrings.xml><?xml version="1.0" encoding="utf-8"?>
<sst xmlns="http://schemas.openxmlformats.org/spreadsheetml/2006/main" count="362" uniqueCount="220">
  <si>
    <t>FPA Estimation Sheet</t>
  </si>
  <si>
    <t xml:space="preserve">Document ID: </t>
  </si>
  <si>
    <t>Version</t>
  </si>
  <si>
    <t>DD-mmm-YY</t>
  </si>
  <si>
    <t>Client</t>
  </si>
  <si>
    <t>Intellinet</t>
  </si>
  <si>
    <t>Country</t>
  </si>
  <si>
    <t>USA</t>
  </si>
  <si>
    <t>Project Name</t>
  </si>
  <si>
    <t>Project ID</t>
  </si>
  <si>
    <t>A/C Manager / SDH</t>
  </si>
  <si>
    <t>Hari P. Thapliyal</t>
  </si>
  <si>
    <t>PSM</t>
  </si>
  <si>
    <t>Technology</t>
  </si>
  <si>
    <t>.NET/ C#/ Biztalk Server/ SQL 2008</t>
  </si>
  <si>
    <t>Date</t>
  </si>
  <si>
    <t>Total Adjusted Function Points</t>
  </si>
  <si>
    <t>Total Effort in Person Days</t>
  </si>
  <si>
    <t>Assumptions made during Estimation</t>
  </si>
  <si>
    <t>Working days in a month 20</t>
  </si>
  <si>
    <t>No buffer placed for unknown technology</t>
  </si>
  <si>
    <t>Human Resource team will be in place whenever requested</t>
  </si>
  <si>
    <t>Hardware/Software resources will be timely available</t>
  </si>
  <si>
    <t>No performance/network latency due to TFS</t>
  </si>
  <si>
    <t>System to support the process are working and well in place</t>
  </si>
  <si>
    <t>Escalated issues/risk managed within time</t>
  </si>
  <si>
    <t>Learning of agile development methodology will take time</t>
  </si>
  <si>
    <t>Learning of new technology will take time</t>
  </si>
  <si>
    <t>Newly hired senior people coming from various org culture backgrounds will bring good/bad to the projects</t>
  </si>
  <si>
    <t>S.No.</t>
  </si>
  <si>
    <t xml:space="preserve">Category </t>
  </si>
  <si>
    <t>SubCategory</t>
  </si>
  <si>
    <t xml:space="preserve">In Scope </t>
  </si>
  <si>
    <t xml:space="preserve">Req Type </t>
  </si>
  <si>
    <t xml:space="preserve">Requirement </t>
  </si>
  <si>
    <t xml:space="preserve"> Date Added </t>
  </si>
  <si>
    <t xml:space="preserve">Req# </t>
  </si>
  <si>
    <t>Notes / Assumptions</t>
  </si>
  <si>
    <t>EQ</t>
  </si>
  <si>
    <t>EO</t>
  </si>
  <si>
    <t>EI</t>
  </si>
  <si>
    <t>ILF</t>
  </si>
  <si>
    <t>TYPE</t>
  </si>
  <si>
    <t>WTG.</t>
  </si>
  <si>
    <t>COUNT</t>
  </si>
  <si>
    <t>VALUE</t>
  </si>
  <si>
    <t>General System Characterstics</t>
  </si>
  <si>
    <t>D</t>
  </si>
  <si>
    <t>F</t>
  </si>
  <si>
    <t>H</t>
  </si>
  <si>
    <t>GSC</t>
  </si>
  <si>
    <t>DI</t>
  </si>
  <si>
    <t>L</t>
  </si>
  <si>
    <t>A</t>
  </si>
  <si>
    <t>Data Communications</t>
  </si>
  <si>
    <t>Distributed Functions</t>
  </si>
  <si>
    <t>Performance</t>
  </si>
  <si>
    <t>Heavily Used Configuration</t>
  </si>
  <si>
    <t>Transaction Rate</t>
  </si>
  <si>
    <t>Online Data Entry</t>
  </si>
  <si>
    <t>End User Efficiency</t>
  </si>
  <si>
    <t>Online Update</t>
  </si>
  <si>
    <t>Complex Processing</t>
  </si>
  <si>
    <t>Reusability</t>
  </si>
  <si>
    <t>Installation Ease</t>
  </si>
  <si>
    <t>Operational Ease</t>
  </si>
  <si>
    <t>Multiple Sites</t>
  </si>
  <si>
    <t>Facilitate Change</t>
  </si>
  <si>
    <t>Total DIs</t>
  </si>
  <si>
    <t>Value Adjustment Factor</t>
  </si>
  <si>
    <t>Total Function Point Count</t>
  </si>
  <si>
    <t>EIF</t>
  </si>
  <si>
    <t>Total UFPC for All Modules</t>
  </si>
  <si>
    <t>Requirement/Scope</t>
  </si>
  <si>
    <t>Function Point Counting</t>
  </si>
  <si>
    <t>Transactional Functions</t>
  </si>
  <si>
    <t>Data Functions</t>
  </si>
  <si>
    <t>SubSubCategory</t>
  </si>
  <si>
    <t>Sub-SubSubcategory</t>
  </si>
  <si>
    <t>Items</t>
  </si>
  <si>
    <t>Trans.Type</t>
  </si>
  <si>
    <t>DET</t>
  </si>
  <si>
    <t>FTR</t>
  </si>
  <si>
    <t>COL</t>
  </si>
  <si>
    <t>ROW</t>
  </si>
  <si>
    <t>CELL</t>
  </si>
  <si>
    <t>Weight</t>
  </si>
  <si>
    <t>Calcs</t>
  </si>
  <si>
    <t>File Name</t>
  </si>
  <si>
    <t>File Type</t>
  </si>
  <si>
    <t>RET</t>
  </si>
  <si>
    <t>Cals</t>
  </si>
  <si>
    <t>PROTECTED ROW</t>
  </si>
  <si>
    <t>Add carline details</t>
  </si>
  <si>
    <t>Carline</t>
  </si>
  <si>
    <t>Edit Carline details</t>
  </si>
  <si>
    <t>User</t>
  </si>
  <si>
    <t>Show Carline details</t>
  </si>
  <si>
    <t>Roles</t>
  </si>
  <si>
    <t>Add users</t>
  </si>
  <si>
    <t>Permissions</t>
  </si>
  <si>
    <t>Edit users</t>
  </si>
  <si>
    <t>Organizational Unit</t>
  </si>
  <si>
    <t>Show users</t>
  </si>
  <si>
    <t>Carline External file</t>
  </si>
  <si>
    <t>Delete users</t>
  </si>
  <si>
    <t>Role external file</t>
  </si>
  <si>
    <t>Add Roles</t>
  </si>
  <si>
    <t>Users external file</t>
  </si>
  <si>
    <t>Edit Roles</t>
  </si>
  <si>
    <t>Show Roles</t>
  </si>
  <si>
    <t>Show Permissions</t>
  </si>
  <si>
    <t>Permission assign &amp; unassign</t>
  </si>
  <si>
    <t>User Role mapping Add</t>
  </si>
  <si>
    <t>User Role mapping Edit</t>
  </si>
  <si>
    <t>Show user role mapping</t>
  </si>
  <si>
    <t>User Role mapping Delete</t>
  </si>
  <si>
    <t>User Permission mapping Add</t>
  </si>
  <si>
    <t>User Permission mapping Edit</t>
  </si>
  <si>
    <t>Show user permission mapping</t>
  </si>
  <si>
    <t>User Permission mapping Delete</t>
  </si>
  <si>
    <t>Manual Import master data of carline</t>
  </si>
  <si>
    <t>Manual Import master data of users</t>
  </si>
  <si>
    <t>Manual Import master data of roles</t>
  </si>
  <si>
    <t>Interface import for carline</t>
  </si>
  <si>
    <t>Inetrface import for roles</t>
  </si>
  <si>
    <t>Interface import of users</t>
  </si>
  <si>
    <t>Add Organizational unit</t>
  </si>
  <si>
    <t>Edit Organizational unit</t>
  </si>
  <si>
    <t>Show Org. Unit</t>
  </si>
  <si>
    <t>Delete Organizational unit</t>
  </si>
  <si>
    <t>Effort Estimation</t>
  </si>
  <si>
    <t>Productivity in Hours per FP</t>
  </si>
  <si>
    <t>Rationale for taking this Productivity</t>
  </si>
  <si>
    <t>Working Hours in Day</t>
  </si>
  <si>
    <t>Avg. Working Days in Month</t>
  </si>
  <si>
    <t>Hours Per Month</t>
  </si>
  <si>
    <t>Project Mgmt.Effort (%age)</t>
  </si>
  <si>
    <t>Team Confidence Factor</t>
  </si>
  <si>
    <t>Team Confidence Level</t>
  </si>
  <si>
    <t>Factor Applicable for this Application</t>
  </si>
  <si>
    <t>Project Size in FPs</t>
  </si>
  <si>
    <t>Team Confidence Factor Correction for this System</t>
  </si>
  <si>
    <t>&lt;500 FP</t>
  </si>
  <si>
    <t>&lt; 500</t>
  </si>
  <si>
    <t>500-1000</t>
  </si>
  <si>
    <t>&gt;1000 FP</t>
  </si>
  <si>
    <t>&gt;1000</t>
  </si>
  <si>
    <t>SDLC Efforts</t>
  </si>
  <si>
    <t>Technologies/ Tools/ Languages</t>
  </si>
  <si>
    <t>Adjusted Function Points</t>
  </si>
  <si>
    <t>Ansi COBOL-85</t>
  </si>
  <si>
    <t>Efforts in Person Hours</t>
  </si>
  <si>
    <t>C++</t>
  </si>
  <si>
    <t>Efforts for Project Mgmt. (Hrs)</t>
  </si>
  <si>
    <t xml:space="preserve">CRYSTAL REPORTS </t>
  </si>
  <si>
    <t>Total SDLC Effort (Man-Hours)</t>
  </si>
  <si>
    <t>FORTRAN</t>
  </si>
  <si>
    <t>Total SDLC Effort (Man-Days)</t>
  </si>
  <si>
    <t>FOCUS</t>
  </si>
  <si>
    <t>INFORMIX</t>
  </si>
  <si>
    <t>Efforts of Non-SDLC Phases</t>
  </si>
  <si>
    <t>JAVA</t>
  </si>
  <si>
    <t xml:space="preserve">Data Conversion </t>
  </si>
  <si>
    <t>ORACLE</t>
  </si>
  <si>
    <t xml:space="preserve">Documentation </t>
  </si>
  <si>
    <t>DEVELOPER 2000</t>
  </si>
  <si>
    <t xml:space="preserve">Translation  </t>
  </si>
  <si>
    <t>PERL</t>
  </si>
  <si>
    <t xml:space="preserve">Implementation  </t>
  </si>
  <si>
    <t>POWERBUILDER</t>
  </si>
  <si>
    <t xml:space="preserve">Training  </t>
  </si>
  <si>
    <t>PRO C</t>
  </si>
  <si>
    <t xml:space="preserve">Warranty </t>
  </si>
  <si>
    <t>SQL</t>
  </si>
  <si>
    <t xml:space="preserve">Other  </t>
  </si>
  <si>
    <t>SYBASE</t>
  </si>
  <si>
    <t>HTML Static Pages</t>
  </si>
  <si>
    <t>VISUAL BASIC</t>
  </si>
  <si>
    <t>Total Non-SDLC Effort (Man-Days)</t>
  </si>
  <si>
    <t>VISUAL C++</t>
  </si>
  <si>
    <t>INGRESS</t>
  </si>
  <si>
    <t>Effort Distribution Phasewise</t>
  </si>
  <si>
    <t>SDLC Phases</t>
  </si>
  <si>
    <t xml:space="preserve">% </t>
  </si>
  <si>
    <t>Per.Days.</t>
  </si>
  <si>
    <t>Project Training</t>
  </si>
  <si>
    <t>Project Management</t>
  </si>
  <si>
    <t>Define</t>
  </si>
  <si>
    <t>Design</t>
  </si>
  <si>
    <t>Construction+UT</t>
  </si>
  <si>
    <t>Configuration Management</t>
  </si>
  <si>
    <t>Documentation</t>
  </si>
  <si>
    <t>Test Planning</t>
  </si>
  <si>
    <t>Test Execution</t>
  </si>
  <si>
    <t>Total Effort</t>
  </si>
  <si>
    <t>Total Effort (Mandays)</t>
  </si>
  <si>
    <t>Total Efforts (Man-Month)</t>
  </si>
  <si>
    <t>Work Already Done (Man-Days)</t>
  </si>
  <si>
    <t>Remaining Work (Man-Days)</t>
  </si>
  <si>
    <t>Remaining Work (Man-Months)</t>
  </si>
  <si>
    <t>EIL</t>
  </si>
  <si>
    <t>EIA</t>
  </si>
  <si>
    <t>EIH</t>
  </si>
  <si>
    <t>EOL</t>
  </si>
  <si>
    <t>EOA</t>
  </si>
  <si>
    <t>EOH</t>
  </si>
  <si>
    <t>EQL</t>
  </si>
  <si>
    <t>EQA</t>
  </si>
  <si>
    <t>EQH</t>
  </si>
  <si>
    <t>ILFL</t>
  </si>
  <si>
    <t>ILFA</t>
  </si>
  <si>
    <t>ILFH</t>
  </si>
  <si>
    <t>EIFL</t>
  </si>
  <si>
    <t>EIFH</t>
  </si>
  <si>
    <t>UAFPC</t>
  </si>
  <si>
    <t>Do not write anything in these columns.  After you finish estimation follow 2 steps. 1- Copy Row#5 info into all the rows below. 2- Copy Col N into notepad and then copy notepad text into Col O.</t>
  </si>
  <si>
    <t>Do not write anything in these columns.  After you finish estimation follow 2 steps. 1- Copy Row#5 info into all the rows below. 2- Copy Col Y into notepad and then copy notepad text into Col Z.</t>
  </si>
  <si>
    <t>User Role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</si>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</sst>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General_)"/>
    <numFmt numFmtId="165" formatCode="0.0"/>
  </numFmts>
  <fonts count="21" x14ac:knownFonts="1">
    <font>
      <sz val="11"/>
      <color theme="1"/>
      <name val="Calibri"/>
      <family val="2"/>
      <scheme val="minor"/>
    </font>
    <font>
      <b/>
      <sz val="12"/>
      <name val="Arial"/>
      <family val="2"/>
    </font>
    <font>
      <b/>
      <sz val="11"/>
      <name val="Arial"/>
      <family val="2"/>
    </font>
    <font>
      <sz val="10"/>
      <name val="Arial"/>
      <family val="2"/>
    </font>
    <font>
      <b/>
      <sz val="10"/>
      <name val="Arial"/>
      <family val="2"/>
    </font>
    <font>
      <sz val="10"/>
      <color indexed="8"/>
      <name val="Arial"/>
      <family val="2"/>
    </font>
    <font>
      <b/>
      <sz val="10"/>
      <color indexed="8"/>
      <name val="Arial"/>
      <family val="2"/>
    </font>
    <font>
      <b/>
      <sz val="8"/>
      <color indexed="8"/>
      <name val="Arial"/>
      <family val="2"/>
    </font>
    <font>
      <sz val="8"/>
      <name val="Arial"/>
      <family val="2"/>
    </font>
    <font>
      <sz val="9"/>
      <name val="Arial"/>
      <family val="2"/>
    </font>
    <font>
      <b/>
      <sz val="9"/>
      <color indexed="8"/>
      <name val="Arial"/>
      <family val="2"/>
    </font>
    <font>
      <sz val="9"/>
      <color indexed="8"/>
      <name val="Arial"/>
      <family val="2"/>
    </font>
    <font>
      <b/>
      <sz val="9"/>
      <color indexed="9"/>
      <name val="Arial"/>
      <family val="2"/>
    </font>
    <font>
      <b/>
      <sz val="9"/>
      <name val="Arial"/>
      <family val="2"/>
    </font>
    <font>
      <b/>
      <sz val="8"/>
      <color indexed="81"/>
      <name val="Tahoma"/>
      <family val="2"/>
    </font>
    <font>
      <sz val="8"/>
      <color indexed="81"/>
      <name val="Tahoma"/>
      <family val="2"/>
    </font>
    <font>
      <b/>
      <sz val="12"/>
      <color indexed="8"/>
      <name val="Arial"/>
      <family val="2"/>
    </font>
    <font>
      <i/>
      <sz val="10"/>
      <color indexed="8"/>
      <name val="Arial"/>
      <family val="2"/>
    </font>
    <font>
      <b/>
      <sz val="10"/>
      <color indexed="9"/>
      <name val="Arial"/>
      <family val="2"/>
    </font>
    <font>
      <sz val="10"/>
      <color indexed="9"/>
      <name val="Arial"/>
      <family val="2"/>
    </font>
    <font>
      <b/>
      <sz val="8"/>
      <color theme="0"/>
      <name val="Arial"/>
      <family val="2"/>
    </font>
  </fonts>
  <fills count="14">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23"/>
        <bgColor indexed="64"/>
      </patternFill>
    </fill>
    <fill>
      <patternFill patternType="solid">
        <fgColor indexed="46"/>
        <bgColor indexed="64"/>
      </patternFill>
    </fill>
    <fill>
      <patternFill patternType="solid">
        <fgColor indexed="41"/>
        <bgColor indexed="64"/>
      </patternFill>
    </fill>
    <fill>
      <patternFill patternType="solid">
        <fgColor indexed="43"/>
        <bgColor indexed="64"/>
      </patternFill>
    </fill>
    <fill>
      <patternFill patternType="solid">
        <fgColor indexed="1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indexed="9"/>
        <bgColor indexed="64"/>
      </patternFill>
    </fill>
  </fills>
  <borders count="41">
    <border>
      <left/>
      <right/>
      <top/>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medium">
        <color indexed="8"/>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
    <xf numFmtId="0" fontId="0" fillId="0" borderId="0"/>
  </cellStyleXfs>
  <cellXfs count="178">
    <xf numFmtId="0" fontId="0" fillId="0" borderId="0" xfId="0"/>
    <xf numFmtId="0" fontId="1" fillId="0" borderId="1" xfId="0" applyFont="1" applyFill="1" applyBorder="1" applyAlignment="1" applyProtection="1">
      <alignment horizontal="center"/>
    </xf>
    <xf numFmtId="0" fontId="1" fillId="0" borderId="2" xfId="0" applyFont="1" applyFill="1" applyBorder="1" applyAlignment="1" applyProtection="1">
      <alignment horizontal="center"/>
    </xf>
    <xf numFmtId="0" fontId="1" fillId="0" borderId="2" xfId="0" applyFont="1" applyFill="1" applyBorder="1" applyAlignment="1" applyProtection="1"/>
    <xf numFmtId="0" fontId="0" fillId="0" borderId="0" xfId="0" applyFill="1" applyProtection="1"/>
    <xf numFmtId="0" fontId="2" fillId="2" borderId="3" xfId="0" applyFont="1" applyFill="1" applyBorder="1" applyAlignment="1" applyProtection="1">
      <alignment horizontal="left"/>
    </xf>
    <xf numFmtId="0" fontId="2" fillId="2" borderId="4" xfId="0" applyFont="1" applyFill="1" applyBorder="1" applyAlignment="1" applyProtection="1">
      <alignment horizontal="left"/>
    </xf>
    <xf numFmtId="0" fontId="2" fillId="2" borderId="4" xfId="0" applyFont="1" applyFill="1" applyBorder="1" applyAlignment="1" applyProtection="1"/>
    <xf numFmtId="15" fontId="2" fillId="2" borderId="5" xfId="0" applyNumberFormat="1" applyFont="1" applyFill="1" applyBorder="1" applyAlignment="1" applyProtection="1"/>
    <xf numFmtId="0" fontId="2" fillId="2" borderId="6" xfId="0" applyFont="1" applyFill="1" applyBorder="1" applyAlignment="1" applyProtection="1">
      <alignment horizontal="left"/>
    </xf>
    <xf numFmtId="0" fontId="2" fillId="2" borderId="7" xfId="0" applyFont="1" applyFill="1" applyBorder="1" applyAlignment="1" applyProtection="1">
      <alignment horizontal="left"/>
    </xf>
    <xf numFmtId="0" fontId="3" fillId="0" borderId="7" xfId="0" applyFont="1" applyFill="1" applyBorder="1" applyAlignment="1" applyProtection="1">
      <alignment vertical="top"/>
      <protection locked="0"/>
    </xf>
    <xf numFmtId="0" fontId="4" fillId="2" borderId="7" xfId="0" applyFont="1" applyFill="1" applyBorder="1" applyAlignment="1" applyProtection="1">
      <alignment vertical="top"/>
    </xf>
    <xf numFmtId="0" fontId="3" fillId="0" borderId="8" xfId="0" applyFont="1" applyFill="1" applyBorder="1" applyAlignment="1" applyProtection="1">
      <alignment vertical="top"/>
      <protection locked="0"/>
    </xf>
    <xf numFmtId="0" fontId="2" fillId="2" borderId="9" xfId="0" applyFont="1" applyFill="1" applyBorder="1" applyAlignment="1" applyProtection="1">
      <alignment horizontal="left"/>
    </xf>
    <xf numFmtId="0" fontId="2" fillId="2" borderId="10" xfId="0" applyFont="1" applyFill="1" applyBorder="1" applyAlignment="1" applyProtection="1">
      <alignment horizontal="left"/>
    </xf>
    <xf numFmtId="0" fontId="5" fillId="0" borderId="10" xfId="0" applyFont="1" applyFill="1" applyBorder="1" applyAlignment="1" applyProtection="1">
      <protection locked="0"/>
    </xf>
    <xf numFmtId="0" fontId="4" fillId="2" borderId="10" xfId="0" applyFont="1" applyFill="1" applyBorder="1" applyAlignment="1" applyProtection="1">
      <alignment vertical="top"/>
    </xf>
    <xf numFmtId="15" fontId="5" fillId="0" borderId="11" xfId="0" applyNumberFormat="1" applyFont="1" applyFill="1" applyBorder="1" applyAlignment="1" applyProtection="1">
      <alignment horizontal="left"/>
      <protection locked="0"/>
    </xf>
    <xf numFmtId="0" fontId="6" fillId="0" borderId="0" xfId="0" applyFont="1" applyFill="1" applyBorder="1" applyAlignment="1" applyProtection="1">
      <alignment vertical="top" wrapText="1"/>
    </xf>
    <xf numFmtId="0" fontId="5" fillId="0" borderId="4" xfId="0" applyFont="1" applyFill="1" applyBorder="1" applyAlignment="1" applyProtection="1">
      <alignment vertical="top" wrapText="1"/>
    </xf>
    <xf numFmtId="0" fontId="0" fillId="0" borderId="4" xfId="0" applyFill="1" applyBorder="1" applyProtection="1"/>
    <xf numFmtId="0" fontId="3" fillId="0" borderId="5" xfId="0" applyFont="1" applyFill="1" applyBorder="1" applyAlignment="1" applyProtection="1">
      <alignment vertical="top" wrapText="1"/>
    </xf>
    <xf numFmtId="2" fontId="5" fillId="0" borderId="10" xfId="0" applyNumberFormat="1" applyFont="1" applyFill="1" applyBorder="1" applyAlignment="1" applyProtection="1">
      <alignment wrapText="1"/>
    </xf>
    <xf numFmtId="0" fontId="0" fillId="0" borderId="10" xfId="0" applyFill="1" applyBorder="1" applyProtection="1"/>
    <xf numFmtId="0" fontId="3" fillId="0" borderId="11" xfId="0" applyFont="1" applyFill="1" applyBorder="1" applyAlignment="1" applyProtection="1">
      <alignment wrapText="1"/>
    </xf>
    <xf numFmtId="0" fontId="6" fillId="0" borderId="12" xfId="0" applyFont="1" applyFill="1" applyBorder="1" applyAlignment="1" applyProtection="1"/>
    <xf numFmtId="0" fontId="6" fillId="0" borderId="0" xfId="0" applyFont="1" applyFill="1" applyBorder="1" applyAlignment="1" applyProtection="1"/>
    <xf numFmtId="0" fontId="5" fillId="0" borderId="3" xfId="0" applyFont="1" applyFill="1" applyBorder="1" applyAlignment="1" applyProtection="1">
      <alignment horizontal="center" wrapText="1"/>
    </xf>
    <xf numFmtId="0" fontId="5" fillId="0" borderId="4" xfId="0" applyFont="1" applyFill="1" applyBorder="1" applyAlignment="1" applyProtection="1">
      <alignment horizontal="left" vertical="top" wrapText="1"/>
      <protection locked="0"/>
    </xf>
    <xf numFmtId="0" fontId="5" fillId="0" borderId="5" xfId="0" applyFont="1" applyFill="1" applyBorder="1" applyAlignment="1" applyProtection="1">
      <alignment horizontal="left" vertical="top" wrapText="1"/>
      <protection locked="0"/>
    </xf>
    <xf numFmtId="0" fontId="5" fillId="0" borderId="6" xfId="0" applyFont="1" applyFill="1" applyBorder="1" applyAlignment="1" applyProtection="1">
      <alignment horizontal="center" wrapText="1"/>
    </xf>
    <xf numFmtId="0" fontId="5" fillId="0" borderId="7" xfId="0" applyFont="1" applyFill="1" applyBorder="1" applyAlignment="1" applyProtection="1">
      <alignment horizontal="left" vertical="top" wrapText="1"/>
      <protection locked="0"/>
    </xf>
    <xf numFmtId="0" fontId="5" fillId="0" borderId="8" xfId="0" applyFont="1" applyFill="1" applyBorder="1" applyAlignment="1" applyProtection="1">
      <alignment horizontal="left" vertical="top" wrapText="1"/>
      <protection locked="0"/>
    </xf>
    <xf numFmtId="0" fontId="5" fillId="0" borderId="9" xfId="0" applyFont="1" applyFill="1" applyBorder="1" applyAlignment="1" applyProtection="1">
      <alignment horizontal="center" wrapText="1"/>
    </xf>
    <xf numFmtId="0" fontId="5" fillId="0" borderId="10" xfId="0" applyFont="1" applyFill="1" applyBorder="1" applyAlignment="1" applyProtection="1">
      <alignment horizontal="left" vertical="top" wrapText="1"/>
      <protection locked="0"/>
    </xf>
    <xf numFmtId="0" fontId="5" fillId="0" borderId="11" xfId="0" applyFont="1" applyFill="1" applyBorder="1" applyAlignment="1" applyProtection="1">
      <alignment horizontal="left" vertical="top" wrapText="1"/>
      <protection locked="0"/>
    </xf>
    <xf numFmtId="0" fontId="5" fillId="0" borderId="13" xfId="0" applyFont="1" applyFill="1" applyBorder="1" applyAlignment="1" applyProtection="1">
      <alignment horizontal="center" wrapText="1"/>
    </xf>
    <xf numFmtId="0" fontId="5" fillId="0" borderId="14"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7" fillId="3" borderId="7" xfId="0" applyFont="1" applyFill="1" applyBorder="1" applyAlignment="1">
      <alignment horizontal="center" vertical="top" wrapText="1"/>
    </xf>
    <xf numFmtId="0" fontId="7" fillId="3" borderId="7" xfId="0" applyFont="1" applyFill="1" applyBorder="1" applyAlignment="1">
      <alignment vertical="top" wrapText="1"/>
    </xf>
    <xf numFmtId="0" fontId="8" fillId="0" borderId="0" xfId="0" applyFont="1"/>
    <xf numFmtId="0" fontId="8" fillId="0" borderId="7" xfId="0" applyFont="1" applyBorder="1" applyAlignment="1">
      <alignment vertical="top" wrapText="1"/>
    </xf>
    <xf numFmtId="0" fontId="8" fillId="0" borderId="7" xfId="0" applyFont="1" applyBorder="1" applyAlignment="1">
      <alignment horizontal="center" vertical="top" wrapText="1"/>
    </xf>
    <xf numFmtId="0" fontId="9" fillId="0" borderId="0" xfId="0" applyFont="1" applyProtection="1"/>
    <xf numFmtId="0" fontId="9" fillId="0" borderId="0" xfId="0" applyFont="1" applyAlignment="1" applyProtection="1">
      <alignment horizontal="center"/>
    </xf>
    <xf numFmtId="0" fontId="9" fillId="4" borderId="7" xfId="0" applyFont="1" applyFill="1" applyBorder="1" applyAlignment="1" applyProtection="1">
      <alignment horizontal="center"/>
    </xf>
    <xf numFmtId="0" fontId="9" fillId="2" borderId="7" xfId="0" applyFont="1" applyFill="1" applyBorder="1" applyAlignment="1" applyProtection="1">
      <alignment horizontal="center"/>
    </xf>
    <xf numFmtId="0" fontId="9" fillId="5" borderId="7" xfId="0" applyFont="1" applyFill="1" applyBorder="1" applyAlignment="1" applyProtection="1">
      <alignment horizontal="center"/>
    </xf>
    <xf numFmtId="0" fontId="9" fillId="6" borderId="7" xfId="0" applyFont="1" applyFill="1" applyBorder="1" applyAlignment="1" applyProtection="1">
      <alignment horizontal="center"/>
    </xf>
    <xf numFmtId="0" fontId="9" fillId="7" borderId="7" xfId="0" applyFont="1" applyFill="1" applyBorder="1" applyProtection="1"/>
    <xf numFmtId="0" fontId="9" fillId="8" borderId="7" xfId="0" applyFont="1" applyFill="1" applyBorder="1" applyProtection="1"/>
    <xf numFmtId="0" fontId="10" fillId="2" borderId="7" xfId="0" applyFont="1" applyFill="1" applyBorder="1" applyAlignment="1" applyProtection="1">
      <alignment horizontal="center" wrapText="1"/>
    </xf>
    <xf numFmtId="0" fontId="9" fillId="9" borderId="7" xfId="0" applyFont="1" applyFill="1" applyBorder="1" applyAlignment="1" applyProtection="1">
      <alignment horizontal="center"/>
    </xf>
    <xf numFmtId="0" fontId="10" fillId="2" borderId="7" xfId="0" applyFont="1" applyFill="1" applyBorder="1" applyAlignment="1" applyProtection="1">
      <alignment wrapText="1"/>
    </xf>
    <xf numFmtId="0" fontId="10" fillId="0" borderId="7" xfId="0" applyFont="1" applyFill="1" applyBorder="1" applyAlignment="1" applyProtection="1">
      <alignment wrapText="1"/>
    </xf>
    <xf numFmtId="0" fontId="9" fillId="2" borderId="7" xfId="0" applyFont="1" applyFill="1" applyBorder="1" applyAlignment="1" applyProtection="1">
      <alignment horizontal="center"/>
    </xf>
    <xf numFmtId="0" fontId="9" fillId="5" borderId="7" xfId="0" applyFont="1" applyFill="1" applyBorder="1" applyAlignment="1" applyProtection="1">
      <alignment horizontal="center"/>
    </xf>
    <xf numFmtId="0" fontId="9" fillId="6" borderId="7" xfId="0" applyFont="1" applyFill="1" applyBorder="1" applyAlignment="1" applyProtection="1">
      <alignment horizontal="center"/>
    </xf>
    <xf numFmtId="0" fontId="9" fillId="7" borderId="7" xfId="0" applyFont="1" applyFill="1" applyBorder="1" applyAlignment="1" applyProtection="1">
      <alignment horizontal="center"/>
    </xf>
    <xf numFmtId="0" fontId="11" fillId="2" borderId="7" xfId="0" applyFont="1" applyFill="1" applyBorder="1" applyAlignment="1" applyProtection="1">
      <alignment wrapText="1"/>
    </xf>
    <xf numFmtId="0" fontId="5" fillId="0" borderId="7" xfId="0" applyFont="1" applyFill="1" applyBorder="1" applyAlignment="1" applyProtection="1">
      <alignment vertical="top" wrapText="1"/>
      <protection locked="0"/>
    </xf>
    <xf numFmtId="0" fontId="9" fillId="0" borderId="7" xfId="0" applyFont="1" applyBorder="1" applyProtection="1"/>
    <xf numFmtId="0" fontId="9" fillId="9" borderId="7" xfId="0" applyFont="1" applyFill="1" applyBorder="1" applyProtection="1"/>
    <xf numFmtId="0" fontId="10" fillId="0" borderId="7" xfId="0" applyFont="1" applyFill="1" applyBorder="1" applyProtection="1"/>
    <xf numFmtId="0" fontId="4" fillId="2" borderId="7" xfId="0" applyFont="1" applyFill="1" applyBorder="1" applyAlignment="1" applyProtection="1"/>
    <xf numFmtId="0" fontId="12" fillId="10" borderId="15" xfId="0" applyFont="1" applyFill="1" applyBorder="1" applyProtection="1"/>
    <xf numFmtId="0" fontId="12" fillId="10" borderId="16" xfId="0" applyFont="1" applyFill="1" applyBorder="1" applyProtection="1"/>
    <xf numFmtId="0" fontId="9" fillId="0" borderId="7" xfId="0" applyFont="1" applyBorder="1" applyAlignment="1" applyProtection="1">
      <alignment horizontal="center"/>
    </xf>
    <xf numFmtId="0" fontId="13" fillId="0" borderId="0" xfId="0" applyFont="1" applyAlignment="1" applyProtection="1">
      <alignment horizontal="left"/>
    </xf>
    <xf numFmtId="0" fontId="1" fillId="11" borderId="7" xfId="0" applyFont="1" applyFill="1" applyBorder="1" applyAlignment="1">
      <alignment horizontal="center"/>
    </xf>
    <xf numFmtId="0" fontId="0" fillId="0" borderId="0" xfId="0" applyFill="1"/>
    <xf numFmtId="0" fontId="8" fillId="2" borderId="7" xfId="0" applyFont="1" applyFill="1" applyBorder="1" applyAlignment="1">
      <alignment vertical="top" wrapText="1"/>
    </xf>
    <xf numFmtId="0" fontId="4" fillId="2" borderId="7" xfId="0" applyFont="1" applyFill="1" applyBorder="1"/>
    <xf numFmtId="0" fontId="4" fillId="0" borderId="7" xfId="0" applyFont="1" applyFill="1" applyBorder="1"/>
    <xf numFmtId="0" fontId="0" fillId="2" borderId="7" xfId="0" applyFill="1" applyBorder="1"/>
    <xf numFmtId="0" fontId="0" fillId="0" borderId="7" xfId="0" applyFill="1" applyBorder="1"/>
    <xf numFmtId="0" fontId="0" fillId="13" borderId="7" xfId="0" applyFill="1" applyBorder="1" applyProtection="1">
      <protection locked="0"/>
    </xf>
    <xf numFmtId="0" fontId="8" fillId="0" borderId="7" xfId="0" applyFont="1" applyFill="1" applyBorder="1" applyProtection="1">
      <protection locked="0"/>
    </xf>
    <xf numFmtId="0" fontId="0" fillId="0" borderId="7" xfId="0" applyBorder="1" applyProtection="1">
      <protection locked="0"/>
    </xf>
    <xf numFmtId="0" fontId="0" fillId="0" borderId="7" xfId="0" applyBorder="1"/>
    <xf numFmtId="0" fontId="16" fillId="2" borderId="19" xfId="0" applyFont="1" applyFill="1" applyBorder="1" applyAlignment="1" applyProtection="1">
      <alignment horizontal="center"/>
    </xf>
    <xf numFmtId="0" fontId="16" fillId="2" borderId="20" xfId="0" applyFont="1" applyFill="1" applyBorder="1" applyAlignment="1" applyProtection="1">
      <alignment horizontal="center"/>
    </xf>
    <xf numFmtId="0" fontId="16" fillId="2" borderId="21" xfId="0" applyFont="1" applyFill="1" applyBorder="1" applyAlignment="1" applyProtection="1">
      <alignment horizontal="center"/>
    </xf>
    <xf numFmtId="164" fontId="5" fillId="0" borderId="0" xfId="0" applyNumberFormat="1" applyFont="1" applyFill="1" applyBorder="1" applyProtection="1"/>
    <xf numFmtId="164" fontId="5" fillId="0" borderId="0" xfId="0" applyNumberFormat="1" applyFont="1" applyFill="1" applyBorder="1" applyAlignment="1" applyProtection="1">
      <alignment horizontal="right"/>
    </xf>
    <xf numFmtId="164" fontId="5" fillId="2" borderId="7" xfId="0" applyNumberFormat="1" applyFont="1" applyFill="1" applyBorder="1" applyAlignment="1" applyProtection="1">
      <alignment wrapText="1"/>
    </xf>
    <xf numFmtId="0" fontId="0" fillId="0" borderId="7" xfId="0" applyFill="1" applyBorder="1" applyAlignment="1" applyProtection="1">
      <alignment horizontal="right"/>
      <protection locked="0"/>
    </xf>
    <xf numFmtId="0" fontId="3" fillId="0" borderId="0" xfId="0" applyFont="1" applyFill="1" applyProtection="1"/>
    <xf numFmtId="164" fontId="6" fillId="0" borderId="22" xfId="0" applyNumberFormat="1" applyFont="1" applyFill="1" applyBorder="1" applyAlignment="1" applyProtection="1">
      <alignment horizontal="center"/>
    </xf>
    <xf numFmtId="164" fontId="6" fillId="0" borderId="23" xfId="0" applyNumberFormat="1" applyFont="1" applyFill="1" applyBorder="1" applyAlignment="1" applyProtection="1">
      <alignment horizontal="center"/>
    </xf>
    <xf numFmtId="164" fontId="6" fillId="0" borderId="24" xfId="0" applyNumberFormat="1" applyFont="1" applyFill="1" applyBorder="1" applyAlignment="1" applyProtection="1">
      <alignment horizontal="center"/>
    </xf>
    <xf numFmtId="164" fontId="5" fillId="0" borderId="0" xfId="0" applyNumberFormat="1" applyFont="1" applyFill="1" applyBorder="1" applyAlignment="1" applyProtection="1">
      <alignment vertical="top" wrapText="1"/>
    </xf>
    <xf numFmtId="164" fontId="5" fillId="0" borderId="25" xfId="0" applyNumberFormat="1" applyFont="1" applyFill="1" applyBorder="1" applyAlignment="1" applyProtection="1">
      <alignment horizontal="center" vertical="top" wrapText="1"/>
      <protection locked="0"/>
    </xf>
    <xf numFmtId="164" fontId="5" fillId="0" borderId="26" xfId="0" applyNumberFormat="1" applyFont="1" applyFill="1" applyBorder="1" applyAlignment="1" applyProtection="1">
      <alignment horizontal="center" vertical="top" wrapText="1"/>
      <protection locked="0"/>
    </xf>
    <xf numFmtId="164" fontId="5" fillId="0" borderId="27" xfId="0" applyNumberFormat="1" applyFont="1" applyFill="1" applyBorder="1" applyAlignment="1" applyProtection="1">
      <alignment horizontal="center" vertical="top" wrapText="1"/>
      <protection locked="0"/>
    </xf>
    <xf numFmtId="164" fontId="5" fillId="0" borderId="14" xfId="0" applyNumberFormat="1" applyFont="1" applyFill="1" applyBorder="1" applyAlignment="1" applyProtection="1">
      <alignment horizontal="center" vertical="top" wrapText="1"/>
      <protection locked="0"/>
    </xf>
    <xf numFmtId="164" fontId="5" fillId="0" borderId="0" xfId="0" applyNumberFormat="1" applyFont="1" applyFill="1" applyBorder="1" applyAlignment="1" applyProtection="1">
      <alignment horizontal="center" vertical="top" wrapText="1"/>
      <protection locked="0"/>
    </xf>
    <xf numFmtId="164" fontId="5" fillId="0" borderId="13" xfId="0" applyNumberFormat="1" applyFont="1" applyFill="1" applyBorder="1" applyAlignment="1" applyProtection="1">
      <alignment horizontal="center" vertical="top" wrapText="1"/>
      <protection locked="0"/>
    </xf>
    <xf numFmtId="164" fontId="5" fillId="2" borderId="7" xfId="0" applyNumberFormat="1" applyFont="1" applyFill="1" applyBorder="1" applyAlignment="1" applyProtection="1"/>
    <xf numFmtId="0" fontId="3" fillId="2" borderId="7" xfId="0" applyFont="1" applyFill="1" applyBorder="1" applyAlignment="1" applyProtection="1"/>
    <xf numFmtId="0" fontId="17" fillId="13" borderId="7" xfId="0" applyFont="1" applyFill="1" applyBorder="1" applyAlignment="1" applyProtection="1">
      <alignment horizontal="right"/>
      <protection locked="0"/>
    </xf>
    <xf numFmtId="164" fontId="5" fillId="0" borderId="28" xfId="0" applyNumberFormat="1" applyFont="1" applyFill="1" applyBorder="1" applyAlignment="1" applyProtection="1">
      <alignment horizontal="center" vertical="top" wrapText="1"/>
      <protection locked="0"/>
    </xf>
    <xf numFmtId="164" fontId="5" fillId="0" borderId="17" xfId="0" applyNumberFormat="1" applyFont="1" applyFill="1" applyBorder="1" applyAlignment="1" applyProtection="1">
      <alignment horizontal="center" vertical="top" wrapText="1"/>
      <protection locked="0"/>
    </xf>
    <xf numFmtId="164" fontId="5" fillId="0" borderId="18" xfId="0" applyNumberFormat="1" applyFont="1" applyFill="1" applyBorder="1" applyAlignment="1" applyProtection="1">
      <alignment horizontal="center" vertical="top" wrapText="1"/>
      <protection locked="0"/>
    </xf>
    <xf numFmtId="164" fontId="5" fillId="13" borderId="7" xfId="0" applyNumberFormat="1" applyFont="1" applyFill="1" applyBorder="1" applyAlignment="1" applyProtection="1">
      <alignment horizontal="right"/>
      <protection locked="0"/>
    </xf>
    <xf numFmtId="0" fontId="0" fillId="0" borderId="0" xfId="0" applyFill="1" applyAlignment="1" applyProtection="1">
      <alignment horizontal="right"/>
    </xf>
    <xf numFmtId="0" fontId="6" fillId="0" borderId="0" xfId="0" applyFont="1" applyFill="1" applyProtection="1"/>
    <xf numFmtId="164" fontId="6" fillId="2" borderId="29" xfId="0" applyNumberFormat="1" applyFont="1" applyFill="1" applyBorder="1" applyAlignment="1" applyProtection="1">
      <alignment horizontal="center"/>
    </xf>
    <xf numFmtId="164" fontId="6" fillId="2" borderId="30" xfId="0" applyNumberFormat="1" applyFont="1" applyFill="1" applyBorder="1" applyAlignment="1" applyProtection="1">
      <alignment horizontal="center"/>
    </xf>
    <xf numFmtId="164" fontId="6" fillId="2" borderId="31" xfId="0" applyNumberFormat="1" applyFont="1" applyFill="1" applyBorder="1" applyAlignment="1" applyProtection="1">
      <alignment horizontal="center"/>
    </xf>
    <xf numFmtId="164" fontId="6" fillId="2" borderId="7" xfId="0" applyNumberFormat="1" applyFont="1" applyFill="1" applyBorder="1" applyAlignment="1" applyProtection="1">
      <alignment horizontal="center" vertical="top"/>
    </xf>
    <xf numFmtId="164" fontId="5" fillId="0" borderId="0" xfId="0" applyNumberFormat="1" applyFont="1" applyFill="1" applyBorder="1" applyAlignment="1" applyProtection="1">
      <alignment vertical="top"/>
    </xf>
    <xf numFmtId="164" fontId="6" fillId="2" borderId="32" xfId="0" applyNumberFormat="1" applyFont="1" applyFill="1" applyBorder="1" applyAlignment="1" applyProtection="1">
      <alignment horizontal="left"/>
    </xf>
    <xf numFmtId="164" fontId="6" fillId="2" borderId="33" xfId="0" applyNumberFormat="1" applyFont="1" applyFill="1" applyBorder="1" applyAlignment="1" applyProtection="1">
      <alignment horizontal="center"/>
    </xf>
    <xf numFmtId="164" fontId="6" fillId="2" borderId="34" xfId="0" applyNumberFormat="1" applyFont="1" applyFill="1" applyBorder="1" applyAlignment="1" applyProtection="1">
      <alignment horizontal="center"/>
    </xf>
    <xf numFmtId="164" fontId="6" fillId="2" borderId="35" xfId="0" applyNumberFormat="1" applyFont="1" applyFill="1" applyBorder="1" applyAlignment="1" applyProtection="1">
      <alignment horizontal="center"/>
    </xf>
    <xf numFmtId="164" fontId="5" fillId="2" borderId="7" xfId="0" applyNumberFormat="1" applyFont="1" applyFill="1" applyBorder="1" applyAlignment="1" applyProtection="1">
      <alignment vertical="top" wrapText="1"/>
    </xf>
    <xf numFmtId="164" fontId="5" fillId="2" borderId="7" xfId="0" applyNumberFormat="1" applyFont="1" applyFill="1" applyBorder="1" applyAlignment="1" applyProtection="1">
      <alignment horizontal="left"/>
    </xf>
    <xf numFmtId="2" fontId="5" fillId="2" borderId="7" xfId="0" applyNumberFormat="1" applyFont="1" applyFill="1" applyBorder="1" applyAlignment="1" applyProtection="1">
      <alignment horizontal="right"/>
    </xf>
    <xf numFmtId="164" fontId="5" fillId="2" borderId="36" xfId="0" applyNumberFormat="1" applyFont="1" applyFill="1" applyBorder="1" applyProtection="1"/>
    <xf numFmtId="164" fontId="5" fillId="2" borderId="34" xfId="0" applyNumberFormat="1" applyFont="1" applyFill="1" applyBorder="1" applyAlignment="1" applyProtection="1">
      <alignment horizontal="center"/>
    </xf>
    <xf numFmtId="164" fontId="5" fillId="2" borderId="35" xfId="0" applyNumberFormat="1" applyFont="1" applyFill="1" applyBorder="1" applyAlignment="1" applyProtection="1">
      <alignment horizontal="center"/>
    </xf>
    <xf numFmtId="164" fontId="5" fillId="2" borderId="37" xfId="0" applyNumberFormat="1" applyFont="1" applyFill="1" applyBorder="1" applyProtection="1"/>
    <xf numFmtId="164" fontId="5" fillId="2" borderId="38" xfId="0" applyNumberFormat="1" applyFont="1" applyFill="1" applyBorder="1" applyProtection="1"/>
    <xf numFmtId="164" fontId="5" fillId="2" borderId="39" xfId="0" applyNumberFormat="1" applyFont="1" applyFill="1" applyBorder="1" applyAlignment="1" applyProtection="1">
      <alignment horizontal="center"/>
    </xf>
    <xf numFmtId="164" fontId="5" fillId="2" borderId="40" xfId="0" applyNumberFormat="1" applyFont="1" applyFill="1" applyBorder="1" applyAlignment="1" applyProtection="1">
      <alignment horizontal="center"/>
    </xf>
    <xf numFmtId="164" fontId="6" fillId="0" borderId="0" xfId="0" applyNumberFormat="1" applyFont="1" applyFill="1" applyBorder="1" applyAlignment="1" applyProtection="1">
      <alignment horizontal="left"/>
    </xf>
    <xf numFmtId="164" fontId="6" fillId="0" borderId="0" xfId="0" applyNumberFormat="1" applyFont="1" applyFill="1" applyBorder="1" applyAlignment="1" applyProtection="1">
      <alignment horizontal="right"/>
    </xf>
    <xf numFmtId="164" fontId="6" fillId="0" borderId="0" xfId="0" applyNumberFormat="1" applyFont="1" applyFill="1" applyAlignment="1" applyProtection="1">
      <alignment horizontal="left"/>
    </xf>
    <xf numFmtId="164" fontId="6" fillId="2" borderId="7" xfId="0" applyNumberFormat="1" applyFont="1" applyFill="1" applyBorder="1" applyAlignment="1" applyProtection="1">
      <alignment horizontal="center" wrapText="1"/>
    </xf>
    <xf numFmtId="0" fontId="5" fillId="0" borderId="0" xfId="0" applyFont="1" applyFill="1" applyBorder="1" applyProtection="1"/>
    <xf numFmtId="164" fontId="6" fillId="2" borderId="25" xfId="0" applyNumberFormat="1" applyFont="1" applyFill="1" applyBorder="1" applyAlignment="1" applyProtection="1">
      <alignment horizontal="center"/>
    </xf>
    <xf numFmtId="164" fontId="6" fillId="2" borderId="26" xfId="0" applyNumberFormat="1" applyFont="1" applyFill="1" applyBorder="1" applyAlignment="1" applyProtection="1">
      <alignment horizontal="center"/>
    </xf>
    <xf numFmtId="164" fontId="6" fillId="2" borderId="27" xfId="0" applyNumberFormat="1" applyFont="1" applyFill="1" applyBorder="1" applyAlignment="1" applyProtection="1">
      <alignment horizontal="center"/>
    </xf>
    <xf numFmtId="165" fontId="5" fillId="2" borderId="7" xfId="0" applyNumberFormat="1" applyFont="1" applyFill="1" applyBorder="1" applyAlignment="1" applyProtection="1">
      <alignment horizontal="right"/>
    </xf>
    <xf numFmtId="164" fontId="5" fillId="2" borderId="22" xfId="0" applyNumberFormat="1" applyFont="1" applyFill="1" applyBorder="1" applyProtection="1"/>
    <xf numFmtId="164" fontId="5" fillId="2" borderId="23" xfId="0" applyNumberFormat="1" applyFont="1" applyFill="1" applyBorder="1" applyProtection="1"/>
    <xf numFmtId="164" fontId="5" fillId="2" borderId="24" xfId="0" applyNumberFormat="1" applyFont="1" applyFill="1" applyBorder="1" applyProtection="1"/>
    <xf numFmtId="165" fontId="5" fillId="2" borderId="24" xfId="0" applyNumberFormat="1" applyFont="1" applyFill="1" applyBorder="1" applyProtection="1"/>
    <xf numFmtId="164" fontId="5" fillId="2" borderId="22" xfId="0" applyNumberFormat="1" applyFont="1" applyFill="1" applyBorder="1" applyAlignment="1" applyProtection="1"/>
    <xf numFmtId="0" fontId="3" fillId="2" borderId="23" xfId="0" applyFont="1" applyFill="1" applyBorder="1" applyAlignment="1" applyProtection="1"/>
    <xf numFmtId="0" fontId="3" fillId="2" borderId="24" xfId="0" applyFont="1" applyFill="1" applyBorder="1" applyAlignment="1" applyProtection="1"/>
    <xf numFmtId="164" fontId="6" fillId="2" borderId="7" xfId="0" applyNumberFormat="1" applyFont="1" applyFill="1" applyBorder="1" applyAlignment="1" applyProtection="1"/>
    <xf numFmtId="165" fontId="6" fillId="2" borderId="7" xfId="0" applyNumberFormat="1" applyFont="1" applyFill="1" applyBorder="1" applyAlignment="1" applyProtection="1">
      <alignment horizontal="right"/>
    </xf>
    <xf numFmtId="164" fontId="5" fillId="2" borderId="7" xfId="0" applyNumberFormat="1" applyFont="1" applyFill="1" applyBorder="1" applyProtection="1"/>
    <xf numFmtId="164" fontId="6" fillId="2" borderId="22" xfId="0" applyNumberFormat="1" applyFont="1" applyFill="1" applyBorder="1" applyAlignment="1" applyProtection="1">
      <alignment horizontal="center"/>
    </xf>
    <xf numFmtId="164" fontId="6" fillId="2" borderId="23" xfId="0" applyNumberFormat="1" applyFont="1" applyFill="1" applyBorder="1" applyAlignment="1" applyProtection="1">
      <alignment horizontal="center"/>
    </xf>
    <xf numFmtId="164" fontId="6" fillId="2" borderId="24" xfId="0" applyNumberFormat="1" applyFont="1" applyFill="1" applyBorder="1" applyAlignment="1" applyProtection="1">
      <alignment horizontal="center"/>
    </xf>
    <xf numFmtId="0" fontId="5" fillId="0" borderId="0" xfId="0" applyFont="1" applyFill="1" applyProtection="1"/>
    <xf numFmtId="164" fontId="6" fillId="2" borderId="7" xfId="0" applyNumberFormat="1" applyFont="1" applyFill="1" applyBorder="1" applyAlignment="1" applyProtection="1">
      <alignment vertical="top" wrapText="1"/>
    </xf>
    <xf numFmtId="164" fontId="6" fillId="2" borderId="7" xfId="0" applyNumberFormat="1" applyFont="1" applyFill="1" applyBorder="1" applyAlignment="1" applyProtection="1">
      <alignment horizontal="center"/>
    </xf>
    <xf numFmtId="164" fontId="6" fillId="2" borderId="7" xfId="0" applyNumberFormat="1" applyFont="1" applyFill="1" applyBorder="1" applyAlignment="1" applyProtection="1">
      <alignment horizontal="right"/>
    </xf>
    <xf numFmtId="164" fontId="5" fillId="2" borderId="7" xfId="0" applyNumberFormat="1" applyFont="1" applyFill="1" applyBorder="1" applyAlignment="1" applyProtection="1">
      <alignment horizontal="center"/>
    </xf>
    <xf numFmtId="0" fontId="5" fillId="2" borderId="7" xfId="0" applyFont="1" applyFill="1" applyBorder="1" applyAlignment="1" applyProtection="1"/>
    <xf numFmtId="0" fontId="3" fillId="0" borderId="0" xfId="0" applyFont="1" applyFill="1" applyBorder="1" applyProtection="1"/>
    <xf numFmtId="164" fontId="6" fillId="0" borderId="0" xfId="0" applyNumberFormat="1" applyFont="1" applyFill="1" applyBorder="1" applyAlignment="1" applyProtection="1"/>
    <xf numFmtId="0" fontId="18" fillId="10" borderId="3" xfId="0" applyFont="1" applyFill="1" applyBorder="1" applyAlignment="1" applyProtection="1">
      <alignment vertical="top" wrapText="1"/>
    </xf>
    <xf numFmtId="0" fontId="18" fillId="10" borderId="4" xfId="0" applyFont="1" applyFill="1" applyBorder="1" applyAlignment="1" applyProtection="1">
      <alignment vertical="top" wrapText="1"/>
    </xf>
    <xf numFmtId="2" fontId="18" fillId="10" borderId="5" xfId="0" applyNumberFormat="1" applyFont="1" applyFill="1" applyBorder="1" applyAlignment="1" applyProtection="1">
      <alignment horizontal="right"/>
    </xf>
    <xf numFmtId="164" fontId="18" fillId="10" borderId="9" xfId="0" applyNumberFormat="1" applyFont="1" applyFill="1" applyBorder="1" applyAlignment="1" applyProtection="1"/>
    <xf numFmtId="0" fontId="19" fillId="10" borderId="10" xfId="0" applyFont="1" applyFill="1" applyBorder="1" applyProtection="1"/>
    <xf numFmtId="2" fontId="18" fillId="10" borderId="11" xfId="0" applyNumberFormat="1" applyFont="1" applyFill="1" applyBorder="1" applyAlignment="1" applyProtection="1">
      <alignment horizontal="right"/>
    </xf>
    <xf numFmtId="0" fontId="3" fillId="0" borderId="0" xfId="0" applyFont="1" applyFill="1" applyAlignment="1" applyProtection="1">
      <alignment horizontal="right"/>
    </xf>
    <xf numFmtId="0" fontId="18" fillId="3" borderId="22" xfId="0" applyFont="1" applyFill="1" applyBorder="1" applyAlignment="1" applyProtection="1"/>
    <xf numFmtId="0" fontId="18" fillId="3" borderId="24" xfId="0" applyFont="1" applyFill="1" applyBorder="1" applyAlignment="1" applyProtection="1"/>
    <xf numFmtId="2" fontId="4" fillId="0" borderId="7" xfId="0" applyNumberFormat="1" applyFont="1" applyFill="1" applyBorder="1" applyAlignment="1" applyProtection="1">
      <alignment horizontal="right"/>
      <protection locked="0"/>
    </xf>
    <xf numFmtId="2" fontId="18" fillId="3" borderId="7" xfId="0" applyNumberFormat="1" applyFont="1" applyFill="1" applyBorder="1" applyAlignment="1" applyProtection="1">
      <alignment horizontal="right"/>
    </xf>
    <xf numFmtId="0" fontId="3" fillId="0" borderId="7" xfId="0" applyFont="1" applyBorder="1"/>
    <xf numFmtId="0" fontId="1" fillId="12" borderId="7" xfId="0" applyFont="1" applyFill="1" applyBorder="1" applyAlignment="1">
      <alignment horizontal="center"/>
    </xf>
    <xf numFmtId="0" fontId="2" fillId="2" borderId="7" xfId="0" applyFont="1" applyFill="1" applyBorder="1" applyAlignment="1">
      <alignment horizontal="center"/>
    </xf>
    <xf numFmtId="0" fontId="2" fillId="2" borderId="7" xfId="0" applyFont="1" applyFill="1" applyBorder="1" applyAlignment="1"/>
    <xf numFmtId="0" fontId="4" fillId="2" borderId="7" xfId="0" applyFont="1" applyFill="1" applyBorder="1" applyAlignment="1">
      <alignment wrapText="1"/>
    </xf>
    <xf numFmtId="0" fontId="2" fillId="2" borderId="7" xfId="0" applyFont="1" applyFill="1" applyBorder="1" applyAlignment="1">
      <alignment horizontal="center"/>
    </xf>
    <xf numFmtId="0" fontId="20" fillId="2" borderId="22" xfId="0" applyFont="1" applyFill="1" applyBorder="1" applyAlignment="1">
      <alignment horizontal="center" wrapText="1"/>
    </xf>
    <xf numFmtId="0" fontId="20" fillId="2" borderId="23" xfId="0" applyFont="1" applyFill="1" applyBorder="1" applyAlignment="1">
      <alignment horizontal="center" wrapText="1"/>
    </xf>
    <xf numFmtId="0" fontId="20" fillId="2" borderId="24" xfId="0" applyFont="1" applyFill="1" applyBorder="1" applyAlignment="1">
      <alignment horizontal="center" wrapText="1"/>
    </xf>
  </cellXfs>
  <cellStyles count="1">
    <cellStyle name="Normal" xfId="0" builtinId="0"/>
  </cellStyles>
  <dxfs count="6">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19050</xdr:rowOff>
    </xdr:from>
    <xdr:to>
      <xdr:col>9</xdr:col>
      <xdr:colOff>0</xdr:colOff>
      <xdr:row>8</xdr:row>
      <xdr:rowOff>38100</xdr:rowOff>
    </xdr:to>
    <xdr:grpSp>
      <xdr:nvGrpSpPr>
        <xdr:cNvPr id="2" name="Group 1"/>
        <xdr:cNvGrpSpPr>
          <a:grpSpLocks/>
        </xdr:cNvGrpSpPr>
      </xdr:nvGrpSpPr>
      <xdr:grpSpPr bwMode="auto">
        <a:xfrm>
          <a:off x="3333750" y="609600"/>
          <a:ext cx="3048000" cy="914400"/>
          <a:chOff x="4614" y="1319"/>
          <a:chExt cx="4224" cy="1041"/>
        </a:xfrm>
      </xdr:grpSpPr>
      <xdr:sp macro="" textlink="">
        <xdr:nvSpPr>
          <xdr:cNvPr id="3" name="Rectangle 2"/>
          <xdr:cNvSpPr>
            <a:spLocks noChangeArrowheads="1"/>
          </xdr:cNvSpPr>
        </xdr:nvSpPr>
        <xdr:spPr bwMode="auto">
          <a:xfrm>
            <a:off x="4614" y="1319"/>
            <a:ext cx="4224" cy="1041"/>
          </a:xfrm>
          <a:prstGeom prst="rect">
            <a:avLst/>
          </a:prstGeom>
          <a:noFill/>
          <a:ln w="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ext Box 3"/>
          <xdr:cNvSpPr txBox="1">
            <a:spLocks noChangeArrowheads="1"/>
          </xdr:cNvSpPr>
        </xdr:nvSpPr>
        <xdr:spPr bwMode="auto">
          <a:xfrm>
            <a:off x="4614" y="1319"/>
            <a:ext cx="4224" cy="1009"/>
          </a:xfrm>
          <a:prstGeom prst="rect">
            <a:avLst/>
          </a:prstGeom>
          <a:noFill/>
          <a:ln w="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APA-FPA-Estimations-V1.0-Draft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heet"/>
      <sheetName val="Scope"/>
      <sheetName val="ScopeGrid"/>
      <sheetName val="Tables"/>
      <sheetName val="Input"/>
      <sheetName val="NonSDLC"/>
      <sheetName val="Efforts"/>
      <sheetName val="ResourceDistribution"/>
      <sheetName val="MergedInput"/>
      <sheetName val="Eff-Modulewise"/>
      <sheetName val="Eff-ModuleReqTypewise"/>
    </sheetNames>
    <sheetDataSet>
      <sheetData sheetId="0"/>
      <sheetData sheetId="1"/>
      <sheetData sheetId="2"/>
      <sheetData sheetId="3">
        <row r="23">
          <cell r="S23">
            <v>111.39</v>
          </cell>
        </row>
      </sheetData>
      <sheetData sheetId="4"/>
      <sheetData sheetId="5">
        <row r="4">
          <cell r="F4">
            <v>0</v>
          </cell>
        </row>
        <row r="5">
          <cell r="F5">
            <v>0</v>
          </cell>
        </row>
        <row r="6">
          <cell r="F6">
            <v>0</v>
          </cell>
        </row>
        <row r="7">
          <cell r="F7">
            <v>0</v>
          </cell>
        </row>
        <row r="8">
          <cell r="F8">
            <v>0</v>
          </cell>
        </row>
        <row r="9">
          <cell r="F9">
            <v>0</v>
          </cell>
        </row>
        <row r="10">
          <cell r="F10">
            <v>0</v>
          </cell>
        </row>
        <row r="11">
          <cell r="F11">
            <v>0</v>
          </cell>
        </row>
        <row r="12">
          <cell r="F12">
            <v>0</v>
          </cell>
        </row>
        <row r="13">
          <cell r="F13">
            <v>0</v>
          </cell>
        </row>
        <row r="14">
          <cell r="F14">
            <v>0</v>
          </cell>
        </row>
        <row r="15">
          <cell r="F15">
            <v>0</v>
          </cell>
        </row>
        <row r="16">
          <cell r="F16">
            <v>0</v>
          </cell>
        </row>
        <row r="17">
          <cell r="F17">
            <v>0</v>
          </cell>
        </row>
        <row r="18">
          <cell r="F18">
            <v>0</v>
          </cell>
        </row>
        <row r="19">
          <cell r="F19">
            <v>0</v>
          </cell>
        </row>
        <row r="20">
          <cell r="F20">
            <v>0</v>
          </cell>
        </row>
        <row r="21">
          <cell r="F21">
            <v>0</v>
          </cell>
        </row>
        <row r="22">
          <cell r="F22">
            <v>0</v>
          </cell>
        </row>
        <row r="23">
          <cell r="F23">
            <v>0</v>
          </cell>
        </row>
        <row r="24">
          <cell r="F24">
            <v>0</v>
          </cell>
        </row>
        <row r="25">
          <cell r="F25">
            <v>0</v>
          </cell>
        </row>
        <row r="26">
          <cell r="F26">
            <v>0</v>
          </cell>
        </row>
        <row r="27">
          <cell r="F27">
            <v>0</v>
          </cell>
        </row>
        <row r="28">
          <cell r="F28">
            <v>0</v>
          </cell>
        </row>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9" sqref="C9"/>
    </sheetView>
  </sheetViews>
  <sheetFormatPr defaultRowHeight="15" x14ac:dyDescent="0.25"/>
  <cols>
    <col min="1" max="1" width="4.85546875" style="4" customWidth="1"/>
    <col min="2" max="2" width="26.85546875" style="4" bestFit="1" customWidth="1"/>
    <col min="3" max="3" width="34.28515625" style="4" customWidth="1"/>
    <col min="4" max="4" width="12.85546875" style="4" customWidth="1"/>
    <col min="5" max="5" width="18.7109375" style="4" customWidth="1"/>
    <col min="6" max="256" width="9.140625" style="4"/>
    <col min="257" max="257" width="4.85546875" style="4" customWidth="1"/>
    <col min="258" max="258" width="26.85546875" style="4" bestFit="1" customWidth="1"/>
    <col min="259" max="259" width="34.28515625" style="4" customWidth="1"/>
    <col min="260" max="260" width="12.85546875" style="4" customWidth="1"/>
    <col min="261" max="261" width="18.7109375" style="4" customWidth="1"/>
    <col min="262" max="512" width="9.140625" style="4"/>
    <col min="513" max="513" width="4.85546875" style="4" customWidth="1"/>
    <col min="514" max="514" width="26.85546875" style="4" bestFit="1" customWidth="1"/>
    <col min="515" max="515" width="34.28515625" style="4" customWidth="1"/>
    <col min="516" max="516" width="12.85546875" style="4" customWidth="1"/>
    <col min="517" max="517" width="18.7109375" style="4" customWidth="1"/>
    <col min="518" max="768" width="9.140625" style="4"/>
    <col min="769" max="769" width="4.85546875" style="4" customWidth="1"/>
    <col min="770" max="770" width="26.85546875" style="4" bestFit="1" customWidth="1"/>
    <col min="771" max="771" width="34.28515625" style="4" customWidth="1"/>
    <col min="772" max="772" width="12.85546875" style="4" customWidth="1"/>
    <col min="773" max="773" width="18.7109375" style="4" customWidth="1"/>
    <col min="774" max="1024" width="9.140625" style="4"/>
    <col min="1025" max="1025" width="4.85546875" style="4" customWidth="1"/>
    <col min="1026" max="1026" width="26.85546875" style="4" bestFit="1" customWidth="1"/>
    <col min="1027" max="1027" width="34.28515625" style="4" customWidth="1"/>
    <col min="1028" max="1028" width="12.85546875" style="4" customWidth="1"/>
    <col min="1029" max="1029" width="18.7109375" style="4" customWidth="1"/>
    <col min="1030" max="1280" width="9.140625" style="4"/>
    <col min="1281" max="1281" width="4.85546875" style="4" customWidth="1"/>
    <col min="1282" max="1282" width="26.85546875" style="4" bestFit="1" customWidth="1"/>
    <col min="1283" max="1283" width="34.28515625" style="4" customWidth="1"/>
    <col min="1284" max="1284" width="12.85546875" style="4" customWidth="1"/>
    <col min="1285" max="1285" width="18.7109375" style="4" customWidth="1"/>
    <col min="1286" max="1536" width="9.140625" style="4"/>
    <col min="1537" max="1537" width="4.85546875" style="4" customWidth="1"/>
    <col min="1538" max="1538" width="26.85546875" style="4" bestFit="1" customWidth="1"/>
    <col min="1539" max="1539" width="34.28515625" style="4" customWidth="1"/>
    <col min="1540" max="1540" width="12.85546875" style="4" customWidth="1"/>
    <col min="1541" max="1541" width="18.7109375" style="4" customWidth="1"/>
    <col min="1542" max="1792" width="9.140625" style="4"/>
    <col min="1793" max="1793" width="4.85546875" style="4" customWidth="1"/>
    <col min="1794" max="1794" width="26.85546875" style="4" bestFit="1" customWidth="1"/>
    <col min="1795" max="1795" width="34.28515625" style="4" customWidth="1"/>
    <col min="1796" max="1796" width="12.85546875" style="4" customWidth="1"/>
    <col min="1797" max="1797" width="18.7109375" style="4" customWidth="1"/>
    <col min="1798" max="2048" width="9.140625" style="4"/>
    <col min="2049" max="2049" width="4.85546875" style="4" customWidth="1"/>
    <col min="2050" max="2050" width="26.85546875" style="4" bestFit="1" customWidth="1"/>
    <col min="2051" max="2051" width="34.28515625" style="4" customWidth="1"/>
    <col min="2052" max="2052" width="12.85546875" style="4" customWidth="1"/>
    <col min="2053" max="2053" width="18.7109375" style="4" customWidth="1"/>
    <col min="2054" max="2304" width="9.140625" style="4"/>
    <col min="2305" max="2305" width="4.85546875" style="4" customWidth="1"/>
    <col min="2306" max="2306" width="26.85546875" style="4" bestFit="1" customWidth="1"/>
    <col min="2307" max="2307" width="34.28515625" style="4" customWidth="1"/>
    <col min="2308" max="2308" width="12.85546875" style="4" customWidth="1"/>
    <col min="2309" max="2309" width="18.7109375" style="4" customWidth="1"/>
    <col min="2310" max="2560" width="9.140625" style="4"/>
    <col min="2561" max="2561" width="4.85546875" style="4" customWidth="1"/>
    <col min="2562" max="2562" width="26.85546875" style="4" bestFit="1" customWidth="1"/>
    <col min="2563" max="2563" width="34.28515625" style="4" customWidth="1"/>
    <col min="2564" max="2564" width="12.85546875" style="4" customWidth="1"/>
    <col min="2565" max="2565" width="18.7109375" style="4" customWidth="1"/>
    <col min="2566" max="2816" width="9.140625" style="4"/>
    <col min="2817" max="2817" width="4.85546875" style="4" customWidth="1"/>
    <col min="2818" max="2818" width="26.85546875" style="4" bestFit="1" customWidth="1"/>
    <col min="2819" max="2819" width="34.28515625" style="4" customWidth="1"/>
    <col min="2820" max="2820" width="12.85546875" style="4" customWidth="1"/>
    <col min="2821" max="2821" width="18.7109375" style="4" customWidth="1"/>
    <col min="2822" max="3072" width="9.140625" style="4"/>
    <col min="3073" max="3073" width="4.85546875" style="4" customWidth="1"/>
    <col min="3074" max="3074" width="26.85546875" style="4" bestFit="1" customWidth="1"/>
    <col min="3075" max="3075" width="34.28515625" style="4" customWidth="1"/>
    <col min="3076" max="3076" width="12.85546875" style="4" customWidth="1"/>
    <col min="3077" max="3077" width="18.7109375" style="4" customWidth="1"/>
    <col min="3078" max="3328" width="9.140625" style="4"/>
    <col min="3329" max="3329" width="4.85546875" style="4" customWidth="1"/>
    <col min="3330" max="3330" width="26.85546875" style="4" bestFit="1" customWidth="1"/>
    <col min="3331" max="3331" width="34.28515625" style="4" customWidth="1"/>
    <col min="3332" max="3332" width="12.85546875" style="4" customWidth="1"/>
    <col min="3333" max="3333" width="18.7109375" style="4" customWidth="1"/>
    <col min="3334" max="3584" width="9.140625" style="4"/>
    <col min="3585" max="3585" width="4.85546875" style="4" customWidth="1"/>
    <col min="3586" max="3586" width="26.85546875" style="4" bestFit="1" customWidth="1"/>
    <col min="3587" max="3587" width="34.28515625" style="4" customWidth="1"/>
    <col min="3588" max="3588" width="12.85546875" style="4" customWidth="1"/>
    <col min="3589" max="3589" width="18.7109375" style="4" customWidth="1"/>
    <col min="3590" max="3840" width="9.140625" style="4"/>
    <col min="3841" max="3841" width="4.85546875" style="4" customWidth="1"/>
    <col min="3842" max="3842" width="26.85546875" style="4" bestFit="1" customWidth="1"/>
    <col min="3843" max="3843" width="34.28515625" style="4" customWidth="1"/>
    <col min="3844" max="3844" width="12.85546875" style="4" customWidth="1"/>
    <col min="3845" max="3845" width="18.7109375" style="4" customWidth="1"/>
    <col min="3846" max="4096" width="9.140625" style="4"/>
    <col min="4097" max="4097" width="4.85546875" style="4" customWidth="1"/>
    <col min="4098" max="4098" width="26.85546875" style="4" bestFit="1" customWidth="1"/>
    <col min="4099" max="4099" width="34.28515625" style="4" customWidth="1"/>
    <col min="4100" max="4100" width="12.85546875" style="4" customWidth="1"/>
    <col min="4101" max="4101" width="18.7109375" style="4" customWidth="1"/>
    <col min="4102" max="4352" width="9.140625" style="4"/>
    <col min="4353" max="4353" width="4.85546875" style="4" customWidth="1"/>
    <col min="4354" max="4354" width="26.85546875" style="4" bestFit="1" customWidth="1"/>
    <col min="4355" max="4355" width="34.28515625" style="4" customWidth="1"/>
    <col min="4356" max="4356" width="12.85546875" style="4" customWidth="1"/>
    <col min="4357" max="4357" width="18.7109375" style="4" customWidth="1"/>
    <col min="4358" max="4608" width="9.140625" style="4"/>
    <col min="4609" max="4609" width="4.85546875" style="4" customWidth="1"/>
    <col min="4610" max="4610" width="26.85546875" style="4" bestFit="1" customWidth="1"/>
    <col min="4611" max="4611" width="34.28515625" style="4" customWidth="1"/>
    <col min="4612" max="4612" width="12.85546875" style="4" customWidth="1"/>
    <col min="4613" max="4613" width="18.7109375" style="4" customWidth="1"/>
    <col min="4614" max="4864" width="9.140625" style="4"/>
    <col min="4865" max="4865" width="4.85546875" style="4" customWidth="1"/>
    <col min="4866" max="4866" width="26.85546875" style="4" bestFit="1" customWidth="1"/>
    <col min="4867" max="4867" width="34.28515625" style="4" customWidth="1"/>
    <col min="4868" max="4868" width="12.85546875" style="4" customWidth="1"/>
    <col min="4869" max="4869" width="18.7109375" style="4" customWidth="1"/>
    <col min="4870" max="5120" width="9.140625" style="4"/>
    <col min="5121" max="5121" width="4.85546875" style="4" customWidth="1"/>
    <col min="5122" max="5122" width="26.85546875" style="4" bestFit="1" customWidth="1"/>
    <col min="5123" max="5123" width="34.28515625" style="4" customWidth="1"/>
    <col min="5124" max="5124" width="12.85546875" style="4" customWidth="1"/>
    <col min="5125" max="5125" width="18.7109375" style="4" customWidth="1"/>
    <col min="5126" max="5376" width="9.140625" style="4"/>
    <col min="5377" max="5377" width="4.85546875" style="4" customWidth="1"/>
    <col min="5378" max="5378" width="26.85546875" style="4" bestFit="1" customWidth="1"/>
    <col min="5379" max="5379" width="34.28515625" style="4" customWidth="1"/>
    <col min="5380" max="5380" width="12.85546875" style="4" customWidth="1"/>
    <col min="5381" max="5381" width="18.7109375" style="4" customWidth="1"/>
    <col min="5382" max="5632" width="9.140625" style="4"/>
    <col min="5633" max="5633" width="4.85546875" style="4" customWidth="1"/>
    <col min="5634" max="5634" width="26.85546875" style="4" bestFit="1" customWidth="1"/>
    <col min="5635" max="5635" width="34.28515625" style="4" customWidth="1"/>
    <col min="5636" max="5636" width="12.85546875" style="4" customWidth="1"/>
    <col min="5637" max="5637" width="18.7109375" style="4" customWidth="1"/>
    <col min="5638" max="5888" width="9.140625" style="4"/>
    <col min="5889" max="5889" width="4.85546875" style="4" customWidth="1"/>
    <col min="5890" max="5890" width="26.85546875" style="4" bestFit="1" customWidth="1"/>
    <col min="5891" max="5891" width="34.28515625" style="4" customWidth="1"/>
    <col min="5892" max="5892" width="12.85546875" style="4" customWidth="1"/>
    <col min="5893" max="5893" width="18.7109375" style="4" customWidth="1"/>
    <col min="5894" max="6144" width="9.140625" style="4"/>
    <col min="6145" max="6145" width="4.85546875" style="4" customWidth="1"/>
    <col min="6146" max="6146" width="26.85546875" style="4" bestFit="1" customWidth="1"/>
    <col min="6147" max="6147" width="34.28515625" style="4" customWidth="1"/>
    <col min="6148" max="6148" width="12.85546875" style="4" customWidth="1"/>
    <col min="6149" max="6149" width="18.7109375" style="4" customWidth="1"/>
    <col min="6150" max="6400" width="9.140625" style="4"/>
    <col min="6401" max="6401" width="4.85546875" style="4" customWidth="1"/>
    <col min="6402" max="6402" width="26.85546875" style="4" bestFit="1" customWidth="1"/>
    <col min="6403" max="6403" width="34.28515625" style="4" customWidth="1"/>
    <col min="6404" max="6404" width="12.85546875" style="4" customWidth="1"/>
    <col min="6405" max="6405" width="18.7109375" style="4" customWidth="1"/>
    <col min="6406" max="6656" width="9.140625" style="4"/>
    <col min="6657" max="6657" width="4.85546875" style="4" customWidth="1"/>
    <col min="6658" max="6658" width="26.85546875" style="4" bestFit="1" customWidth="1"/>
    <col min="6659" max="6659" width="34.28515625" style="4" customWidth="1"/>
    <col min="6660" max="6660" width="12.85546875" style="4" customWidth="1"/>
    <col min="6661" max="6661" width="18.7109375" style="4" customWidth="1"/>
    <col min="6662" max="6912" width="9.140625" style="4"/>
    <col min="6913" max="6913" width="4.85546875" style="4" customWidth="1"/>
    <col min="6914" max="6914" width="26.85546875" style="4" bestFit="1" customWidth="1"/>
    <col min="6915" max="6915" width="34.28515625" style="4" customWidth="1"/>
    <col min="6916" max="6916" width="12.85546875" style="4" customWidth="1"/>
    <col min="6917" max="6917" width="18.7109375" style="4" customWidth="1"/>
    <col min="6918" max="7168" width="9.140625" style="4"/>
    <col min="7169" max="7169" width="4.85546875" style="4" customWidth="1"/>
    <col min="7170" max="7170" width="26.85546875" style="4" bestFit="1" customWidth="1"/>
    <col min="7171" max="7171" width="34.28515625" style="4" customWidth="1"/>
    <col min="7172" max="7172" width="12.85546875" style="4" customWidth="1"/>
    <col min="7173" max="7173" width="18.7109375" style="4" customWidth="1"/>
    <col min="7174" max="7424" width="9.140625" style="4"/>
    <col min="7425" max="7425" width="4.85546875" style="4" customWidth="1"/>
    <col min="7426" max="7426" width="26.85546875" style="4" bestFit="1" customWidth="1"/>
    <col min="7427" max="7427" width="34.28515625" style="4" customWidth="1"/>
    <col min="7428" max="7428" width="12.85546875" style="4" customWidth="1"/>
    <col min="7429" max="7429" width="18.7109375" style="4" customWidth="1"/>
    <col min="7430" max="7680" width="9.140625" style="4"/>
    <col min="7681" max="7681" width="4.85546875" style="4" customWidth="1"/>
    <col min="7682" max="7682" width="26.85546875" style="4" bestFit="1" customWidth="1"/>
    <col min="7683" max="7683" width="34.28515625" style="4" customWidth="1"/>
    <col min="7684" max="7684" width="12.85546875" style="4" customWidth="1"/>
    <col min="7685" max="7685" width="18.7109375" style="4" customWidth="1"/>
    <col min="7686" max="7936" width="9.140625" style="4"/>
    <col min="7937" max="7937" width="4.85546875" style="4" customWidth="1"/>
    <col min="7938" max="7938" width="26.85546875" style="4" bestFit="1" customWidth="1"/>
    <col min="7939" max="7939" width="34.28515625" style="4" customWidth="1"/>
    <col min="7940" max="7940" width="12.85546875" style="4" customWidth="1"/>
    <col min="7941" max="7941" width="18.7109375" style="4" customWidth="1"/>
    <col min="7942" max="8192" width="9.140625" style="4"/>
    <col min="8193" max="8193" width="4.85546875" style="4" customWidth="1"/>
    <col min="8194" max="8194" width="26.85546875" style="4" bestFit="1" customWidth="1"/>
    <col min="8195" max="8195" width="34.28515625" style="4" customWidth="1"/>
    <col min="8196" max="8196" width="12.85546875" style="4" customWidth="1"/>
    <col min="8197" max="8197" width="18.7109375" style="4" customWidth="1"/>
    <col min="8198" max="8448" width="9.140625" style="4"/>
    <col min="8449" max="8449" width="4.85546875" style="4" customWidth="1"/>
    <col min="8450" max="8450" width="26.85546875" style="4" bestFit="1" customWidth="1"/>
    <col min="8451" max="8451" width="34.28515625" style="4" customWidth="1"/>
    <col min="8452" max="8452" width="12.85546875" style="4" customWidth="1"/>
    <col min="8453" max="8453" width="18.7109375" style="4" customWidth="1"/>
    <col min="8454" max="8704" width="9.140625" style="4"/>
    <col min="8705" max="8705" width="4.85546875" style="4" customWidth="1"/>
    <col min="8706" max="8706" width="26.85546875" style="4" bestFit="1" customWidth="1"/>
    <col min="8707" max="8707" width="34.28515625" style="4" customWidth="1"/>
    <col min="8708" max="8708" width="12.85546875" style="4" customWidth="1"/>
    <col min="8709" max="8709" width="18.7109375" style="4" customWidth="1"/>
    <col min="8710" max="8960" width="9.140625" style="4"/>
    <col min="8961" max="8961" width="4.85546875" style="4" customWidth="1"/>
    <col min="8962" max="8962" width="26.85546875" style="4" bestFit="1" customWidth="1"/>
    <col min="8963" max="8963" width="34.28515625" style="4" customWidth="1"/>
    <col min="8964" max="8964" width="12.85546875" style="4" customWidth="1"/>
    <col min="8965" max="8965" width="18.7109375" style="4" customWidth="1"/>
    <col min="8966" max="9216" width="9.140625" style="4"/>
    <col min="9217" max="9217" width="4.85546875" style="4" customWidth="1"/>
    <col min="9218" max="9218" width="26.85546875" style="4" bestFit="1" customWidth="1"/>
    <col min="9219" max="9219" width="34.28515625" style="4" customWidth="1"/>
    <col min="9220" max="9220" width="12.85546875" style="4" customWidth="1"/>
    <col min="9221" max="9221" width="18.7109375" style="4" customWidth="1"/>
    <col min="9222" max="9472" width="9.140625" style="4"/>
    <col min="9473" max="9473" width="4.85546875" style="4" customWidth="1"/>
    <col min="9474" max="9474" width="26.85546875" style="4" bestFit="1" customWidth="1"/>
    <col min="9475" max="9475" width="34.28515625" style="4" customWidth="1"/>
    <col min="9476" max="9476" width="12.85546875" style="4" customWidth="1"/>
    <col min="9477" max="9477" width="18.7109375" style="4" customWidth="1"/>
    <col min="9478" max="9728" width="9.140625" style="4"/>
    <col min="9729" max="9729" width="4.85546875" style="4" customWidth="1"/>
    <col min="9730" max="9730" width="26.85546875" style="4" bestFit="1" customWidth="1"/>
    <col min="9731" max="9731" width="34.28515625" style="4" customWidth="1"/>
    <col min="9732" max="9732" width="12.85546875" style="4" customWidth="1"/>
    <col min="9733" max="9733" width="18.7109375" style="4" customWidth="1"/>
    <col min="9734" max="9984" width="9.140625" style="4"/>
    <col min="9985" max="9985" width="4.85546875" style="4" customWidth="1"/>
    <col min="9986" max="9986" width="26.85546875" style="4" bestFit="1" customWidth="1"/>
    <col min="9987" max="9987" width="34.28515625" style="4" customWidth="1"/>
    <col min="9988" max="9988" width="12.85546875" style="4" customWidth="1"/>
    <col min="9989" max="9989" width="18.7109375" style="4" customWidth="1"/>
    <col min="9990" max="10240" width="9.140625" style="4"/>
    <col min="10241" max="10241" width="4.85546875" style="4" customWidth="1"/>
    <col min="10242" max="10242" width="26.85546875" style="4" bestFit="1" customWidth="1"/>
    <col min="10243" max="10243" width="34.28515625" style="4" customWidth="1"/>
    <col min="10244" max="10244" width="12.85546875" style="4" customWidth="1"/>
    <col min="10245" max="10245" width="18.7109375" style="4" customWidth="1"/>
    <col min="10246" max="10496" width="9.140625" style="4"/>
    <col min="10497" max="10497" width="4.85546875" style="4" customWidth="1"/>
    <col min="10498" max="10498" width="26.85546875" style="4" bestFit="1" customWidth="1"/>
    <col min="10499" max="10499" width="34.28515625" style="4" customWidth="1"/>
    <col min="10500" max="10500" width="12.85546875" style="4" customWidth="1"/>
    <col min="10501" max="10501" width="18.7109375" style="4" customWidth="1"/>
    <col min="10502" max="10752" width="9.140625" style="4"/>
    <col min="10753" max="10753" width="4.85546875" style="4" customWidth="1"/>
    <col min="10754" max="10754" width="26.85546875" style="4" bestFit="1" customWidth="1"/>
    <col min="10755" max="10755" width="34.28515625" style="4" customWidth="1"/>
    <col min="10756" max="10756" width="12.85546875" style="4" customWidth="1"/>
    <col min="10757" max="10757" width="18.7109375" style="4" customWidth="1"/>
    <col min="10758" max="11008" width="9.140625" style="4"/>
    <col min="11009" max="11009" width="4.85546875" style="4" customWidth="1"/>
    <col min="11010" max="11010" width="26.85546875" style="4" bestFit="1" customWidth="1"/>
    <col min="11011" max="11011" width="34.28515625" style="4" customWidth="1"/>
    <col min="11012" max="11012" width="12.85546875" style="4" customWidth="1"/>
    <col min="11013" max="11013" width="18.7109375" style="4" customWidth="1"/>
    <col min="11014" max="11264" width="9.140625" style="4"/>
    <col min="11265" max="11265" width="4.85546875" style="4" customWidth="1"/>
    <col min="11266" max="11266" width="26.85546875" style="4" bestFit="1" customWidth="1"/>
    <col min="11267" max="11267" width="34.28515625" style="4" customWidth="1"/>
    <col min="11268" max="11268" width="12.85546875" style="4" customWidth="1"/>
    <col min="11269" max="11269" width="18.7109375" style="4" customWidth="1"/>
    <col min="11270" max="11520" width="9.140625" style="4"/>
    <col min="11521" max="11521" width="4.85546875" style="4" customWidth="1"/>
    <col min="11522" max="11522" width="26.85546875" style="4" bestFit="1" customWidth="1"/>
    <col min="11523" max="11523" width="34.28515625" style="4" customWidth="1"/>
    <col min="11524" max="11524" width="12.85546875" style="4" customWidth="1"/>
    <col min="11525" max="11525" width="18.7109375" style="4" customWidth="1"/>
    <col min="11526" max="11776" width="9.140625" style="4"/>
    <col min="11777" max="11777" width="4.85546875" style="4" customWidth="1"/>
    <col min="11778" max="11778" width="26.85546875" style="4" bestFit="1" customWidth="1"/>
    <col min="11779" max="11779" width="34.28515625" style="4" customWidth="1"/>
    <col min="11780" max="11780" width="12.85546875" style="4" customWidth="1"/>
    <col min="11781" max="11781" width="18.7109375" style="4" customWidth="1"/>
    <col min="11782" max="12032" width="9.140625" style="4"/>
    <col min="12033" max="12033" width="4.85546875" style="4" customWidth="1"/>
    <col min="12034" max="12034" width="26.85546875" style="4" bestFit="1" customWidth="1"/>
    <col min="12035" max="12035" width="34.28515625" style="4" customWidth="1"/>
    <col min="12036" max="12036" width="12.85546875" style="4" customWidth="1"/>
    <col min="12037" max="12037" width="18.7109375" style="4" customWidth="1"/>
    <col min="12038" max="12288" width="9.140625" style="4"/>
    <col min="12289" max="12289" width="4.85546875" style="4" customWidth="1"/>
    <col min="12290" max="12290" width="26.85546875" style="4" bestFit="1" customWidth="1"/>
    <col min="12291" max="12291" width="34.28515625" style="4" customWidth="1"/>
    <col min="12292" max="12292" width="12.85546875" style="4" customWidth="1"/>
    <col min="12293" max="12293" width="18.7109375" style="4" customWidth="1"/>
    <col min="12294" max="12544" width="9.140625" style="4"/>
    <col min="12545" max="12545" width="4.85546875" style="4" customWidth="1"/>
    <col min="12546" max="12546" width="26.85546875" style="4" bestFit="1" customWidth="1"/>
    <col min="12547" max="12547" width="34.28515625" style="4" customWidth="1"/>
    <col min="12548" max="12548" width="12.85546875" style="4" customWidth="1"/>
    <col min="12549" max="12549" width="18.7109375" style="4" customWidth="1"/>
    <col min="12550" max="12800" width="9.140625" style="4"/>
    <col min="12801" max="12801" width="4.85546875" style="4" customWidth="1"/>
    <col min="12802" max="12802" width="26.85546875" style="4" bestFit="1" customWidth="1"/>
    <col min="12803" max="12803" width="34.28515625" style="4" customWidth="1"/>
    <col min="12804" max="12804" width="12.85546875" style="4" customWidth="1"/>
    <col min="12805" max="12805" width="18.7109375" style="4" customWidth="1"/>
    <col min="12806" max="13056" width="9.140625" style="4"/>
    <col min="13057" max="13057" width="4.85546875" style="4" customWidth="1"/>
    <col min="13058" max="13058" width="26.85546875" style="4" bestFit="1" customWidth="1"/>
    <col min="13059" max="13059" width="34.28515625" style="4" customWidth="1"/>
    <col min="13060" max="13060" width="12.85546875" style="4" customWidth="1"/>
    <col min="13061" max="13061" width="18.7109375" style="4" customWidth="1"/>
    <col min="13062" max="13312" width="9.140625" style="4"/>
    <col min="13313" max="13313" width="4.85546875" style="4" customWidth="1"/>
    <col min="13314" max="13314" width="26.85546875" style="4" bestFit="1" customWidth="1"/>
    <col min="13315" max="13315" width="34.28515625" style="4" customWidth="1"/>
    <col min="13316" max="13316" width="12.85546875" style="4" customWidth="1"/>
    <col min="13317" max="13317" width="18.7109375" style="4" customWidth="1"/>
    <col min="13318" max="13568" width="9.140625" style="4"/>
    <col min="13569" max="13569" width="4.85546875" style="4" customWidth="1"/>
    <col min="13570" max="13570" width="26.85546875" style="4" bestFit="1" customWidth="1"/>
    <col min="13571" max="13571" width="34.28515625" style="4" customWidth="1"/>
    <col min="13572" max="13572" width="12.85546875" style="4" customWidth="1"/>
    <col min="13573" max="13573" width="18.7109375" style="4" customWidth="1"/>
    <col min="13574" max="13824" width="9.140625" style="4"/>
    <col min="13825" max="13825" width="4.85546875" style="4" customWidth="1"/>
    <col min="13826" max="13826" width="26.85546875" style="4" bestFit="1" customWidth="1"/>
    <col min="13827" max="13827" width="34.28515625" style="4" customWidth="1"/>
    <col min="13828" max="13828" width="12.85546875" style="4" customWidth="1"/>
    <col min="13829" max="13829" width="18.7109375" style="4" customWidth="1"/>
    <col min="13830" max="14080" width="9.140625" style="4"/>
    <col min="14081" max="14081" width="4.85546875" style="4" customWidth="1"/>
    <col min="14082" max="14082" width="26.85546875" style="4" bestFit="1" customWidth="1"/>
    <col min="14083" max="14083" width="34.28515625" style="4" customWidth="1"/>
    <col min="14084" max="14084" width="12.85546875" style="4" customWidth="1"/>
    <col min="14085" max="14085" width="18.7109375" style="4" customWidth="1"/>
    <col min="14086" max="14336" width="9.140625" style="4"/>
    <col min="14337" max="14337" width="4.85546875" style="4" customWidth="1"/>
    <col min="14338" max="14338" width="26.85546875" style="4" bestFit="1" customWidth="1"/>
    <col min="14339" max="14339" width="34.28515625" style="4" customWidth="1"/>
    <col min="14340" max="14340" width="12.85546875" style="4" customWidth="1"/>
    <col min="14341" max="14341" width="18.7109375" style="4" customWidth="1"/>
    <col min="14342" max="14592" width="9.140625" style="4"/>
    <col min="14593" max="14593" width="4.85546875" style="4" customWidth="1"/>
    <col min="14594" max="14594" width="26.85546875" style="4" bestFit="1" customWidth="1"/>
    <col min="14595" max="14595" width="34.28515625" style="4" customWidth="1"/>
    <col min="14596" max="14596" width="12.85546875" style="4" customWidth="1"/>
    <col min="14597" max="14597" width="18.7109375" style="4" customWidth="1"/>
    <col min="14598" max="14848" width="9.140625" style="4"/>
    <col min="14849" max="14849" width="4.85546875" style="4" customWidth="1"/>
    <col min="14850" max="14850" width="26.85546875" style="4" bestFit="1" customWidth="1"/>
    <col min="14851" max="14851" width="34.28515625" style="4" customWidth="1"/>
    <col min="14852" max="14852" width="12.85546875" style="4" customWidth="1"/>
    <col min="14853" max="14853" width="18.7109375" style="4" customWidth="1"/>
    <col min="14854" max="15104" width="9.140625" style="4"/>
    <col min="15105" max="15105" width="4.85546875" style="4" customWidth="1"/>
    <col min="15106" max="15106" width="26.85546875" style="4" bestFit="1" customWidth="1"/>
    <col min="15107" max="15107" width="34.28515625" style="4" customWidth="1"/>
    <col min="15108" max="15108" width="12.85546875" style="4" customWidth="1"/>
    <col min="15109" max="15109" width="18.7109375" style="4" customWidth="1"/>
    <col min="15110" max="15360" width="9.140625" style="4"/>
    <col min="15361" max="15361" width="4.85546875" style="4" customWidth="1"/>
    <col min="15362" max="15362" width="26.85546875" style="4" bestFit="1" customWidth="1"/>
    <col min="15363" max="15363" width="34.28515625" style="4" customWidth="1"/>
    <col min="15364" max="15364" width="12.85546875" style="4" customWidth="1"/>
    <col min="15365" max="15365" width="18.7109375" style="4" customWidth="1"/>
    <col min="15366" max="15616" width="9.140625" style="4"/>
    <col min="15617" max="15617" width="4.85546875" style="4" customWidth="1"/>
    <col min="15618" max="15618" width="26.85546875" style="4" bestFit="1" customWidth="1"/>
    <col min="15619" max="15619" width="34.28515625" style="4" customWidth="1"/>
    <col min="15620" max="15620" width="12.85546875" style="4" customWidth="1"/>
    <col min="15621" max="15621" width="18.7109375" style="4" customWidth="1"/>
    <col min="15622" max="15872" width="9.140625" style="4"/>
    <col min="15873" max="15873" width="4.85546875" style="4" customWidth="1"/>
    <col min="15874" max="15874" width="26.85546875" style="4" bestFit="1" customWidth="1"/>
    <col min="15875" max="15875" width="34.28515625" style="4" customWidth="1"/>
    <col min="15876" max="15876" width="12.85546875" style="4" customWidth="1"/>
    <col min="15877" max="15877" width="18.7109375" style="4" customWidth="1"/>
    <col min="15878" max="16128" width="9.140625" style="4"/>
    <col min="16129" max="16129" width="4.85546875" style="4" customWidth="1"/>
    <col min="16130" max="16130" width="26.85546875" style="4" bestFit="1" customWidth="1"/>
    <col min="16131" max="16131" width="34.28515625" style="4" customWidth="1"/>
    <col min="16132" max="16132" width="12.85546875" style="4" customWidth="1"/>
    <col min="16133" max="16133" width="18.7109375" style="4" customWidth="1"/>
    <col min="16134" max="16384" width="9.140625" style="4"/>
  </cols>
  <sheetData>
    <row r="1" spans="1:5" ht="16.5" thickBot="1" x14ac:dyDescent="0.3">
      <c r="A1" s="1" t="s">
        <v>0</v>
      </c>
      <c r="B1" s="2"/>
      <c r="C1" s="2"/>
      <c r="D1" s="2"/>
      <c r="E1" s="3"/>
    </row>
    <row r="2" spans="1:5" ht="16.5" customHeight="1" x14ac:dyDescent="0.25">
      <c r="A2" s="5" t="s">
        <v>1</v>
      </c>
      <c r="B2" s="6"/>
      <c r="C2" s="7"/>
      <c r="D2" s="7" t="s">
        <v>2</v>
      </c>
      <c r="E2" s="8" t="s">
        <v>3</v>
      </c>
    </row>
    <row r="3" spans="1:5" x14ac:dyDescent="0.25">
      <c r="A3" s="9" t="s">
        <v>4</v>
      </c>
      <c r="B3" s="10"/>
      <c r="C3" s="11" t="s">
        <v>5</v>
      </c>
      <c r="D3" s="12" t="s">
        <v>6</v>
      </c>
      <c r="E3" s="13" t="s">
        <v>7</v>
      </c>
    </row>
    <row r="4" spans="1:5" x14ac:dyDescent="0.25">
      <c r="A4" s="9" t="s">
        <v>8</v>
      </c>
      <c r="B4" s="10"/>
      <c r="C4" s="11"/>
      <c r="D4" s="12" t="s">
        <v>9</v>
      </c>
      <c r="E4" s="13"/>
    </row>
    <row r="5" spans="1:5" x14ac:dyDescent="0.25">
      <c r="A5" s="9" t="s">
        <v>10</v>
      </c>
      <c r="B5" s="10"/>
      <c r="C5" s="13" t="s">
        <v>11</v>
      </c>
      <c r="D5" s="12" t="s">
        <v>12</v>
      </c>
      <c r="E5" s="13"/>
    </row>
    <row r="6" spans="1:5" ht="15.75" thickBot="1" x14ac:dyDescent="0.3">
      <c r="A6" s="14" t="s">
        <v>13</v>
      </c>
      <c r="B6" s="15"/>
      <c r="C6" s="16" t="s">
        <v>14</v>
      </c>
      <c r="D6" s="17" t="s">
        <v>15</v>
      </c>
      <c r="E6" s="18"/>
    </row>
    <row r="7" spans="1:5" ht="15.75" thickBot="1" x14ac:dyDescent="0.3">
      <c r="A7" s="19"/>
      <c r="B7" s="19"/>
      <c r="C7" s="19"/>
      <c r="D7" s="19"/>
      <c r="E7" s="19"/>
    </row>
    <row r="8" spans="1:5" ht="12.75" customHeight="1" x14ac:dyDescent="0.25">
      <c r="A8" s="5" t="s">
        <v>16</v>
      </c>
      <c r="B8" s="6"/>
      <c r="C8" s="20">
        <f>Tables!T23</f>
        <v>111.39</v>
      </c>
      <c r="D8" s="21"/>
      <c r="E8" s="22"/>
    </row>
    <row r="9" spans="1:5" ht="15.75" thickBot="1" x14ac:dyDescent="0.3">
      <c r="A9" s="14" t="s">
        <v>17</v>
      </c>
      <c r="B9" s="15"/>
      <c r="C9" s="23">
        <f>Efforts!C50</f>
        <v>81.900000000000006</v>
      </c>
      <c r="D9" s="24"/>
      <c r="E9" s="25"/>
    </row>
    <row r="10" spans="1:5" ht="15.75" thickBot="1" x14ac:dyDescent="0.3">
      <c r="A10" s="26" t="s">
        <v>18</v>
      </c>
      <c r="B10" s="27"/>
      <c r="C10" s="27"/>
      <c r="D10" s="27"/>
      <c r="E10" s="27"/>
    </row>
    <row r="11" spans="1:5" x14ac:dyDescent="0.25">
      <c r="A11" s="28">
        <v>1</v>
      </c>
      <c r="B11" s="29" t="s">
        <v>19</v>
      </c>
      <c r="C11" s="29"/>
      <c r="D11" s="29"/>
      <c r="E11" s="30"/>
    </row>
    <row r="12" spans="1:5" x14ac:dyDescent="0.25">
      <c r="A12" s="31">
        <v>2</v>
      </c>
      <c r="B12" s="32" t="s">
        <v>20</v>
      </c>
      <c r="C12" s="32"/>
      <c r="D12" s="32"/>
      <c r="E12" s="33"/>
    </row>
    <row r="13" spans="1:5" x14ac:dyDescent="0.25">
      <c r="A13" s="31">
        <v>3</v>
      </c>
      <c r="B13" s="32" t="s">
        <v>21</v>
      </c>
      <c r="C13" s="32"/>
      <c r="D13" s="32"/>
      <c r="E13" s="33"/>
    </row>
    <row r="14" spans="1:5" x14ac:dyDescent="0.25">
      <c r="A14" s="31">
        <v>4</v>
      </c>
      <c r="B14" s="32" t="s">
        <v>22</v>
      </c>
      <c r="C14" s="32"/>
      <c r="D14" s="32"/>
      <c r="E14" s="33"/>
    </row>
    <row r="15" spans="1:5" x14ac:dyDescent="0.25">
      <c r="A15" s="31">
        <v>5</v>
      </c>
      <c r="B15" s="32" t="s">
        <v>23</v>
      </c>
      <c r="C15" s="32"/>
      <c r="D15" s="32"/>
      <c r="E15" s="33"/>
    </row>
    <row r="16" spans="1:5" x14ac:dyDescent="0.25">
      <c r="A16" s="31">
        <v>6</v>
      </c>
      <c r="B16" s="32" t="s">
        <v>24</v>
      </c>
      <c r="C16" s="32"/>
      <c r="D16" s="32"/>
      <c r="E16" s="33"/>
    </row>
    <row r="17" spans="1:5" x14ac:dyDescent="0.25">
      <c r="A17" s="31">
        <v>7</v>
      </c>
      <c r="B17" s="32" t="s">
        <v>25</v>
      </c>
      <c r="C17" s="32"/>
      <c r="D17" s="32"/>
      <c r="E17" s="33"/>
    </row>
    <row r="18" spans="1:5" x14ac:dyDescent="0.25">
      <c r="A18" s="31">
        <v>8</v>
      </c>
      <c r="B18" s="32" t="s">
        <v>26</v>
      </c>
      <c r="C18" s="32"/>
      <c r="D18" s="32"/>
      <c r="E18" s="33"/>
    </row>
    <row r="19" spans="1:5" x14ac:dyDescent="0.25">
      <c r="A19" s="31">
        <v>9</v>
      </c>
      <c r="B19" s="32" t="s">
        <v>27</v>
      </c>
      <c r="C19" s="32"/>
      <c r="D19" s="32"/>
      <c r="E19" s="33"/>
    </row>
    <row r="20" spans="1:5" x14ac:dyDescent="0.25">
      <c r="A20" s="31">
        <v>10</v>
      </c>
      <c r="B20" s="32" t="s">
        <v>28</v>
      </c>
      <c r="C20" s="32"/>
      <c r="D20" s="32"/>
      <c r="E20" s="33"/>
    </row>
    <row r="21" spans="1:5" x14ac:dyDescent="0.25">
      <c r="A21" s="31">
        <v>11</v>
      </c>
      <c r="B21" s="32"/>
      <c r="C21" s="32"/>
      <c r="D21" s="32"/>
      <c r="E21" s="33"/>
    </row>
    <row r="22" spans="1:5" x14ac:dyDescent="0.25">
      <c r="A22" s="31">
        <v>12</v>
      </c>
      <c r="B22" s="32"/>
      <c r="C22" s="32"/>
      <c r="D22" s="32"/>
      <c r="E22" s="33"/>
    </row>
    <row r="23" spans="1:5" x14ac:dyDescent="0.25">
      <c r="A23" s="31">
        <v>13</v>
      </c>
      <c r="B23" s="32"/>
      <c r="C23" s="32"/>
      <c r="D23" s="32"/>
      <c r="E23" s="33"/>
    </row>
    <row r="24" spans="1:5" x14ac:dyDescent="0.25">
      <c r="A24" s="31">
        <v>14</v>
      </c>
      <c r="B24" s="32"/>
      <c r="C24" s="32"/>
      <c r="D24" s="32"/>
      <c r="E24" s="33"/>
    </row>
    <row r="25" spans="1:5" ht="15.75" thickBot="1" x14ac:dyDescent="0.3">
      <c r="A25" s="34">
        <v>15</v>
      </c>
      <c r="B25" s="35"/>
      <c r="C25" s="35"/>
      <c r="D25" s="35"/>
      <c r="E25" s="36"/>
    </row>
    <row r="26" spans="1:5" x14ac:dyDescent="0.25">
      <c r="A26" s="37"/>
      <c r="B26" s="38"/>
      <c r="C26" s="39"/>
      <c r="D26" s="39"/>
      <c r="E26" s="39"/>
    </row>
  </sheetData>
  <mergeCells count="23">
    <mergeCell ref="B21:E21"/>
    <mergeCell ref="B22:E22"/>
    <mergeCell ref="B23:E23"/>
    <mergeCell ref="B24:E24"/>
    <mergeCell ref="B25:E25"/>
    <mergeCell ref="B15:E15"/>
    <mergeCell ref="B16:E16"/>
    <mergeCell ref="B17:E17"/>
    <mergeCell ref="B18:E18"/>
    <mergeCell ref="B19:E19"/>
    <mergeCell ref="B20:E20"/>
    <mergeCell ref="A8:B8"/>
    <mergeCell ref="A9:B9"/>
    <mergeCell ref="B11:E11"/>
    <mergeCell ref="B12:E12"/>
    <mergeCell ref="B13:E13"/>
    <mergeCell ref="B14:E14"/>
    <mergeCell ref="A1:D1"/>
    <mergeCell ref="A2:B2"/>
    <mergeCell ref="A3:B3"/>
    <mergeCell ref="A4:B4"/>
    <mergeCell ref="A5:B5"/>
    <mergeCell ref="A6: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G5" sqref="G5"/>
    </sheetView>
  </sheetViews>
  <sheetFormatPr defaultRowHeight="11.25" x14ac:dyDescent="0.2"/>
  <cols>
    <col min="1" max="1" width="4.85546875" style="42" bestFit="1" customWidth="1"/>
    <col min="2" max="2" width="9.42578125" style="42" customWidth="1"/>
    <col min="3" max="3" width="13.5703125" style="42" customWidth="1"/>
    <col min="4" max="4" width="21" style="42" customWidth="1"/>
    <col min="5" max="5" width="7.7109375" style="42" bestFit="1" customWidth="1"/>
    <col min="6" max="6" width="14.140625" style="42" customWidth="1"/>
    <col min="7" max="7" width="38.85546875" style="42" customWidth="1"/>
    <col min="8" max="8" width="10" style="42" customWidth="1"/>
    <col min="9" max="9" width="6.28515625" style="42" customWidth="1"/>
    <col min="10" max="10" width="10.28515625" style="42" customWidth="1"/>
    <col min="11" max="11" width="17.85546875" style="42" bestFit="1" customWidth="1"/>
    <col min="12" max="253" width="9.140625" style="42"/>
    <col min="254" max="254" width="4.85546875" style="42" bestFit="1" customWidth="1"/>
    <col min="255" max="255" width="13.5703125" style="42" customWidth="1"/>
    <col min="256" max="256" width="21" style="42" customWidth="1"/>
    <col min="257" max="257" width="20.140625" style="42" customWidth="1"/>
    <col min="258" max="258" width="20.7109375" style="42" customWidth="1"/>
    <col min="259" max="259" width="7.7109375" style="42" bestFit="1" customWidth="1"/>
    <col min="260" max="260" width="8.28515625" style="42" bestFit="1" customWidth="1"/>
    <col min="261" max="261" width="8.28515625" style="42" customWidth="1"/>
    <col min="262" max="262" width="38.85546875" style="42" customWidth="1"/>
    <col min="263" max="263" width="5" style="42" bestFit="1" customWidth="1"/>
    <col min="264" max="264" width="6.140625" style="42" bestFit="1" customWidth="1"/>
    <col min="265" max="265" width="4.85546875" style="42" bestFit="1" customWidth="1"/>
    <col min="266" max="266" width="4.42578125" style="42" bestFit="1" customWidth="1"/>
    <col min="267" max="267" width="17.85546875" style="42" bestFit="1" customWidth="1"/>
    <col min="268" max="509" width="9.140625" style="42"/>
    <col min="510" max="510" width="4.85546875" style="42" bestFit="1" customWidth="1"/>
    <col min="511" max="511" width="13.5703125" style="42" customWidth="1"/>
    <col min="512" max="512" width="21" style="42" customWidth="1"/>
    <col min="513" max="513" width="20.140625" style="42" customWidth="1"/>
    <col min="514" max="514" width="20.7109375" style="42" customWidth="1"/>
    <col min="515" max="515" width="7.7109375" style="42" bestFit="1" customWidth="1"/>
    <col min="516" max="516" width="8.28515625" style="42" bestFit="1" customWidth="1"/>
    <col min="517" max="517" width="8.28515625" style="42" customWidth="1"/>
    <col min="518" max="518" width="38.85546875" style="42" customWidth="1"/>
    <col min="519" max="519" width="5" style="42" bestFit="1" customWidth="1"/>
    <col min="520" max="520" width="6.140625" style="42" bestFit="1" customWidth="1"/>
    <col min="521" max="521" width="4.85546875" style="42" bestFit="1" customWidth="1"/>
    <col min="522" max="522" width="4.42578125" style="42" bestFit="1" customWidth="1"/>
    <col min="523" max="523" width="17.85546875" style="42" bestFit="1" customWidth="1"/>
    <col min="524" max="765" width="9.140625" style="42"/>
    <col min="766" max="766" width="4.85546875" style="42" bestFit="1" customWidth="1"/>
    <col min="767" max="767" width="13.5703125" style="42" customWidth="1"/>
    <col min="768" max="768" width="21" style="42" customWidth="1"/>
    <col min="769" max="769" width="20.140625" style="42" customWidth="1"/>
    <col min="770" max="770" width="20.7109375" style="42" customWidth="1"/>
    <col min="771" max="771" width="7.7109375" style="42" bestFit="1" customWidth="1"/>
    <col min="772" max="772" width="8.28515625" style="42" bestFit="1" customWidth="1"/>
    <col min="773" max="773" width="8.28515625" style="42" customWidth="1"/>
    <col min="774" max="774" width="38.85546875" style="42" customWidth="1"/>
    <col min="775" max="775" width="5" style="42" bestFit="1" customWidth="1"/>
    <col min="776" max="776" width="6.140625" style="42" bestFit="1" customWidth="1"/>
    <col min="777" max="777" width="4.85546875" style="42" bestFit="1" customWidth="1"/>
    <col min="778" max="778" width="4.42578125" style="42" bestFit="1" customWidth="1"/>
    <col min="779" max="779" width="17.85546875" style="42" bestFit="1" customWidth="1"/>
    <col min="780" max="1021" width="9.140625" style="42"/>
    <col min="1022" max="1022" width="4.85546875" style="42" bestFit="1" customWidth="1"/>
    <col min="1023" max="1023" width="13.5703125" style="42" customWidth="1"/>
    <col min="1024" max="1024" width="21" style="42" customWidth="1"/>
    <col min="1025" max="1025" width="20.140625" style="42" customWidth="1"/>
    <col min="1026" max="1026" width="20.7109375" style="42" customWidth="1"/>
    <col min="1027" max="1027" width="7.7109375" style="42" bestFit="1" customWidth="1"/>
    <col min="1028" max="1028" width="8.28515625" style="42" bestFit="1" customWidth="1"/>
    <col min="1029" max="1029" width="8.28515625" style="42" customWidth="1"/>
    <col min="1030" max="1030" width="38.85546875" style="42" customWidth="1"/>
    <col min="1031" max="1031" width="5" style="42" bestFit="1" customWidth="1"/>
    <col min="1032" max="1032" width="6.140625" style="42" bestFit="1" customWidth="1"/>
    <col min="1033" max="1033" width="4.85546875" style="42" bestFit="1" customWidth="1"/>
    <col min="1034" max="1034" width="4.42578125" style="42" bestFit="1" customWidth="1"/>
    <col min="1035" max="1035" width="17.85546875" style="42" bestFit="1" customWidth="1"/>
    <col min="1036" max="1277" width="9.140625" style="42"/>
    <col min="1278" max="1278" width="4.85546875" style="42" bestFit="1" customWidth="1"/>
    <col min="1279" max="1279" width="13.5703125" style="42" customWidth="1"/>
    <col min="1280" max="1280" width="21" style="42" customWidth="1"/>
    <col min="1281" max="1281" width="20.140625" style="42" customWidth="1"/>
    <col min="1282" max="1282" width="20.7109375" style="42" customWidth="1"/>
    <col min="1283" max="1283" width="7.7109375" style="42" bestFit="1" customWidth="1"/>
    <col min="1284" max="1284" width="8.28515625" style="42" bestFit="1" customWidth="1"/>
    <col min="1285" max="1285" width="8.28515625" style="42" customWidth="1"/>
    <col min="1286" max="1286" width="38.85546875" style="42" customWidth="1"/>
    <col min="1287" max="1287" width="5" style="42" bestFit="1" customWidth="1"/>
    <col min="1288" max="1288" width="6.140625" style="42" bestFit="1" customWidth="1"/>
    <col min="1289" max="1289" width="4.85546875" style="42" bestFit="1" customWidth="1"/>
    <col min="1290" max="1290" width="4.42578125" style="42" bestFit="1" customWidth="1"/>
    <col min="1291" max="1291" width="17.85546875" style="42" bestFit="1" customWidth="1"/>
    <col min="1292" max="1533" width="9.140625" style="42"/>
    <col min="1534" max="1534" width="4.85546875" style="42" bestFit="1" customWidth="1"/>
    <col min="1535" max="1535" width="13.5703125" style="42" customWidth="1"/>
    <col min="1536" max="1536" width="21" style="42" customWidth="1"/>
    <col min="1537" max="1537" width="20.140625" style="42" customWidth="1"/>
    <col min="1538" max="1538" width="20.7109375" style="42" customWidth="1"/>
    <col min="1539" max="1539" width="7.7109375" style="42" bestFit="1" customWidth="1"/>
    <col min="1540" max="1540" width="8.28515625" style="42" bestFit="1" customWidth="1"/>
    <col min="1541" max="1541" width="8.28515625" style="42" customWidth="1"/>
    <col min="1542" max="1542" width="38.85546875" style="42" customWidth="1"/>
    <col min="1543" max="1543" width="5" style="42" bestFit="1" customWidth="1"/>
    <col min="1544" max="1544" width="6.140625" style="42" bestFit="1" customWidth="1"/>
    <col min="1545" max="1545" width="4.85546875" style="42" bestFit="1" customWidth="1"/>
    <col min="1546" max="1546" width="4.42578125" style="42" bestFit="1" customWidth="1"/>
    <col min="1547" max="1547" width="17.85546875" style="42" bestFit="1" customWidth="1"/>
    <col min="1548" max="1789" width="9.140625" style="42"/>
    <col min="1790" max="1790" width="4.85546875" style="42" bestFit="1" customWidth="1"/>
    <col min="1791" max="1791" width="13.5703125" style="42" customWidth="1"/>
    <col min="1792" max="1792" width="21" style="42" customWidth="1"/>
    <col min="1793" max="1793" width="20.140625" style="42" customWidth="1"/>
    <col min="1794" max="1794" width="20.7109375" style="42" customWidth="1"/>
    <col min="1795" max="1795" width="7.7109375" style="42" bestFit="1" customWidth="1"/>
    <col min="1796" max="1796" width="8.28515625" style="42" bestFit="1" customWidth="1"/>
    <col min="1797" max="1797" width="8.28515625" style="42" customWidth="1"/>
    <col min="1798" max="1798" width="38.85546875" style="42" customWidth="1"/>
    <col min="1799" max="1799" width="5" style="42" bestFit="1" customWidth="1"/>
    <col min="1800" max="1800" width="6.140625" style="42" bestFit="1" customWidth="1"/>
    <col min="1801" max="1801" width="4.85546875" style="42" bestFit="1" customWidth="1"/>
    <col min="1802" max="1802" width="4.42578125" style="42" bestFit="1" customWidth="1"/>
    <col min="1803" max="1803" width="17.85546875" style="42" bestFit="1" customWidth="1"/>
    <col min="1804" max="2045" width="9.140625" style="42"/>
    <col min="2046" max="2046" width="4.85546875" style="42" bestFit="1" customWidth="1"/>
    <col min="2047" max="2047" width="13.5703125" style="42" customWidth="1"/>
    <col min="2048" max="2048" width="21" style="42" customWidth="1"/>
    <col min="2049" max="2049" width="20.140625" style="42" customWidth="1"/>
    <col min="2050" max="2050" width="20.7109375" style="42" customWidth="1"/>
    <col min="2051" max="2051" width="7.7109375" style="42" bestFit="1" customWidth="1"/>
    <col min="2052" max="2052" width="8.28515625" style="42" bestFit="1" customWidth="1"/>
    <col min="2053" max="2053" width="8.28515625" style="42" customWidth="1"/>
    <col min="2054" max="2054" width="38.85546875" style="42" customWidth="1"/>
    <col min="2055" max="2055" width="5" style="42" bestFit="1" customWidth="1"/>
    <col min="2056" max="2056" width="6.140625" style="42" bestFit="1" customWidth="1"/>
    <col min="2057" max="2057" width="4.85546875" style="42" bestFit="1" customWidth="1"/>
    <col min="2058" max="2058" width="4.42578125" style="42" bestFit="1" customWidth="1"/>
    <col min="2059" max="2059" width="17.85546875" style="42" bestFit="1" customWidth="1"/>
    <col min="2060" max="2301" width="9.140625" style="42"/>
    <col min="2302" max="2302" width="4.85546875" style="42" bestFit="1" customWidth="1"/>
    <col min="2303" max="2303" width="13.5703125" style="42" customWidth="1"/>
    <col min="2304" max="2304" width="21" style="42" customWidth="1"/>
    <col min="2305" max="2305" width="20.140625" style="42" customWidth="1"/>
    <col min="2306" max="2306" width="20.7109375" style="42" customWidth="1"/>
    <col min="2307" max="2307" width="7.7109375" style="42" bestFit="1" customWidth="1"/>
    <col min="2308" max="2308" width="8.28515625" style="42" bestFit="1" customWidth="1"/>
    <col min="2309" max="2309" width="8.28515625" style="42" customWidth="1"/>
    <col min="2310" max="2310" width="38.85546875" style="42" customWidth="1"/>
    <col min="2311" max="2311" width="5" style="42" bestFit="1" customWidth="1"/>
    <col min="2312" max="2312" width="6.140625" style="42" bestFit="1" customWidth="1"/>
    <col min="2313" max="2313" width="4.85546875" style="42" bestFit="1" customWidth="1"/>
    <col min="2314" max="2314" width="4.42578125" style="42" bestFit="1" customWidth="1"/>
    <col min="2315" max="2315" width="17.85546875" style="42" bestFit="1" customWidth="1"/>
    <col min="2316" max="2557" width="9.140625" style="42"/>
    <col min="2558" max="2558" width="4.85546875" style="42" bestFit="1" customWidth="1"/>
    <col min="2559" max="2559" width="13.5703125" style="42" customWidth="1"/>
    <col min="2560" max="2560" width="21" style="42" customWidth="1"/>
    <col min="2561" max="2561" width="20.140625" style="42" customWidth="1"/>
    <col min="2562" max="2562" width="20.7109375" style="42" customWidth="1"/>
    <col min="2563" max="2563" width="7.7109375" style="42" bestFit="1" customWidth="1"/>
    <col min="2564" max="2564" width="8.28515625" style="42" bestFit="1" customWidth="1"/>
    <col min="2565" max="2565" width="8.28515625" style="42" customWidth="1"/>
    <col min="2566" max="2566" width="38.85546875" style="42" customWidth="1"/>
    <col min="2567" max="2567" width="5" style="42" bestFit="1" customWidth="1"/>
    <col min="2568" max="2568" width="6.140625" style="42" bestFit="1" customWidth="1"/>
    <col min="2569" max="2569" width="4.85546875" style="42" bestFit="1" customWidth="1"/>
    <col min="2570" max="2570" width="4.42578125" style="42" bestFit="1" customWidth="1"/>
    <col min="2571" max="2571" width="17.85546875" style="42" bestFit="1" customWidth="1"/>
    <col min="2572" max="2813" width="9.140625" style="42"/>
    <col min="2814" max="2814" width="4.85546875" style="42" bestFit="1" customWidth="1"/>
    <col min="2815" max="2815" width="13.5703125" style="42" customWidth="1"/>
    <col min="2816" max="2816" width="21" style="42" customWidth="1"/>
    <col min="2817" max="2817" width="20.140625" style="42" customWidth="1"/>
    <col min="2818" max="2818" width="20.7109375" style="42" customWidth="1"/>
    <col min="2819" max="2819" width="7.7109375" style="42" bestFit="1" customWidth="1"/>
    <col min="2820" max="2820" width="8.28515625" style="42" bestFit="1" customWidth="1"/>
    <col min="2821" max="2821" width="8.28515625" style="42" customWidth="1"/>
    <col min="2822" max="2822" width="38.85546875" style="42" customWidth="1"/>
    <col min="2823" max="2823" width="5" style="42" bestFit="1" customWidth="1"/>
    <col min="2824" max="2824" width="6.140625" style="42" bestFit="1" customWidth="1"/>
    <col min="2825" max="2825" width="4.85546875" style="42" bestFit="1" customWidth="1"/>
    <col min="2826" max="2826" width="4.42578125" style="42" bestFit="1" customWidth="1"/>
    <col min="2827" max="2827" width="17.85546875" style="42" bestFit="1" customWidth="1"/>
    <col min="2828" max="3069" width="9.140625" style="42"/>
    <col min="3070" max="3070" width="4.85546875" style="42" bestFit="1" customWidth="1"/>
    <col min="3071" max="3071" width="13.5703125" style="42" customWidth="1"/>
    <col min="3072" max="3072" width="21" style="42" customWidth="1"/>
    <col min="3073" max="3073" width="20.140625" style="42" customWidth="1"/>
    <col min="3074" max="3074" width="20.7109375" style="42" customWidth="1"/>
    <col min="3075" max="3075" width="7.7109375" style="42" bestFit="1" customWidth="1"/>
    <col min="3076" max="3076" width="8.28515625" style="42" bestFit="1" customWidth="1"/>
    <col min="3077" max="3077" width="8.28515625" style="42" customWidth="1"/>
    <col min="3078" max="3078" width="38.85546875" style="42" customWidth="1"/>
    <col min="3079" max="3079" width="5" style="42" bestFit="1" customWidth="1"/>
    <col min="3080" max="3080" width="6.140625" style="42" bestFit="1" customWidth="1"/>
    <col min="3081" max="3081" width="4.85546875" style="42" bestFit="1" customWidth="1"/>
    <col min="3082" max="3082" width="4.42578125" style="42" bestFit="1" customWidth="1"/>
    <col min="3083" max="3083" width="17.85546875" style="42" bestFit="1" customWidth="1"/>
    <col min="3084" max="3325" width="9.140625" style="42"/>
    <col min="3326" max="3326" width="4.85546875" style="42" bestFit="1" customWidth="1"/>
    <col min="3327" max="3327" width="13.5703125" style="42" customWidth="1"/>
    <col min="3328" max="3328" width="21" style="42" customWidth="1"/>
    <col min="3329" max="3329" width="20.140625" style="42" customWidth="1"/>
    <col min="3330" max="3330" width="20.7109375" style="42" customWidth="1"/>
    <col min="3331" max="3331" width="7.7109375" style="42" bestFit="1" customWidth="1"/>
    <col min="3332" max="3332" width="8.28515625" style="42" bestFit="1" customWidth="1"/>
    <col min="3333" max="3333" width="8.28515625" style="42" customWidth="1"/>
    <col min="3334" max="3334" width="38.85546875" style="42" customWidth="1"/>
    <col min="3335" max="3335" width="5" style="42" bestFit="1" customWidth="1"/>
    <col min="3336" max="3336" width="6.140625" style="42" bestFit="1" customWidth="1"/>
    <col min="3337" max="3337" width="4.85546875" style="42" bestFit="1" customWidth="1"/>
    <col min="3338" max="3338" width="4.42578125" style="42" bestFit="1" customWidth="1"/>
    <col min="3339" max="3339" width="17.85546875" style="42" bestFit="1" customWidth="1"/>
    <col min="3340" max="3581" width="9.140625" style="42"/>
    <col min="3582" max="3582" width="4.85546875" style="42" bestFit="1" customWidth="1"/>
    <col min="3583" max="3583" width="13.5703125" style="42" customWidth="1"/>
    <col min="3584" max="3584" width="21" style="42" customWidth="1"/>
    <col min="3585" max="3585" width="20.140625" style="42" customWidth="1"/>
    <col min="3586" max="3586" width="20.7109375" style="42" customWidth="1"/>
    <col min="3587" max="3587" width="7.7109375" style="42" bestFit="1" customWidth="1"/>
    <col min="3588" max="3588" width="8.28515625" style="42" bestFit="1" customWidth="1"/>
    <col min="3589" max="3589" width="8.28515625" style="42" customWidth="1"/>
    <col min="3590" max="3590" width="38.85546875" style="42" customWidth="1"/>
    <col min="3591" max="3591" width="5" style="42" bestFit="1" customWidth="1"/>
    <col min="3592" max="3592" width="6.140625" style="42" bestFit="1" customWidth="1"/>
    <col min="3593" max="3593" width="4.85546875" style="42" bestFit="1" customWidth="1"/>
    <col min="3594" max="3594" width="4.42578125" style="42" bestFit="1" customWidth="1"/>
    <col min="3595" max="3595" width="17.85546875" style="42" bestFit="1" customWidth="1"/>
    <col min="3596" max="3837" width="9.140625" style="42"/>
    <col min="3838" max="3838" width="4.85546875" style="42" bestFit="1" customWidth="1"/>
    <col min="3839" max="3839" width="13.5703125" style="42" customWidth="1"/>
    <col min="3840" max="3840" width="21" style="42" customWidth="1"/>
    <col min="3841" max="3841" width="20.140625" style="42" customWidth="1"/>
    <col min="3842" max="3842" width="20.7109375" style="42" customWidth="1"/>
    <col min="3843" max="3843" width="7.7109375" style="42" bestFit="1" customWidth="1"/>
    <col min="3844" max="3844" width="8.28515625" style="42" bestFit="1" customWidth="1"/>
    <col min="3845" max="3845" width="8.28515625" style="42" customWidth="1"/>
    <col min="3846" max="3846" width="38.85546875" style="42" customWidth="1"/>
    <col min="3847" max="3847" width="5" style="42" bestFit="1" customWidth="1"/>
    <col min="3848" max="3848" width="6.140625" style="42" bestFit="1" customWidth="1"/>
    <col min="3849" max="3849" width="4.85546875" style="42" bestFit="1" customWidth="1"/>
    <col min="3850" max="3850" width="4.42578125" style="42" bestFit="1" customWidth="1"/>
    <col min="3851" max="3851" width="17.85546875" style="42" bestFit="1" customWidth="1"/>
    <col min="3852" max="4093" width="9.140625" style="42"/>
    <col min="4094" max="4094" width="4.85546875" style="42" bestFit="1" customWidth="1"/>
    <col min="4095" max="4095" width="13.5703125" style="42" customWidth="1"/>
    <col min="4096" max="4096" width="21" style="42" customWidth="1"/>
    <col min="4097" max="4097" width="20.140625" style="42" customWidth="1"/>
    <col min="4098" max="4098" width="20.7109375" style="42" customWidth="1"/>
    <col min="4099" max="4099" width="7.7109375" style="42" bestFit="1" customWidth="1"/>
    <col min="4100" max="4100" width="8.28515625" style="42" bestFit="1" customWidth="1"/>
    <col min="4101" max="4101" width="8.28515625" style="42" customWidth="1"/>
    <col min="4102" max="4102" width="38.85546875" style="42" customWidth="1"/>
    <col min="4103" max="4103" width="5" style="42" bestFit="1" customWidth="1"/>
    <col min="4104" max="4104" width="6.140625" style="42" bestFit="1" customWidth="1"/>
    <col min="4105" max="4105" width="4.85546875" style="42" bestFit="1" customWidth="1"/>
    <col min="4106" max="4106" width="4.42578125" style="42" bestFit="1" customWidth="1"/>
    <col min="4107" max="4107" width="17.85546875" style="42" bestFit="1" customWidth="1"/>
    <col min="4108" max="4349" width="9.140625" style="42"/>
    <col min="4350" max="4350" width="4.85546875" style="42" bestFit="1" customWidth="1"/>
    <col min="4351" max="4351" width="13.5703125" style="42" customWidth="1"/>
    <col min="4352" max="4352" width="21" style="42" customWidth="1"/>
    <col min="4353" max="4353" width="20.140625" style="42" customWidth="1"/>
    <col min="4354" max="4354" width="20.7109375" style="42" customWidth="1"/>
    <col min="4355" max="4355" width="7.7109375" style="42" bestFit="1" customWidth="1"/>
    <col min="4356" max="4356" width="8.28515625" style="42" bestFit="1" customWidth="1"/>
    <col min="4357" max="4357" width="8.28515625" style="42" customWidth="1"/>
    <col min="4358" max="4358" width="38.85546875" style="42" customWidth="1"/>
    <col min="4359" max="4359" width="5" style="42" bestFit="1" customWidth="1"/>
    <col min="4360" max="4360" width="6.140625" style="42" bestFit="1" customWidth="1"/>
    <col min="4361" max="4361" width="4.85546875" style="42" bestFit="1" customWidth="1"/>
    <col min="4362" max="4362" width="4.42578125" style="42" bestFit="1" customWidth="1"/>
    <col min="4363" max="4363" width="17.85546875" style="42" bestFit="1" customWidth="1"/>
    <col min="4364" max="4605" width="9.140625" style="42"/>
    <col min="4606" max="4606" width="4.85546875" style="42" bestFit="1" customWidth="1"/>
    <col min="4607" max="4607" width="13.5703125" style="42" customWidth="1"/>
    <col min="4608" max="4608" width="21" style="42" customWidth="1"/>
    <col min="4609" max="4609" width="20.140625" style="42" customWidth="1"/>
    <col min="4610" max="4610" width="20.7109375" style="42" customWidth="1"/>
    <col min="4611" max="4611" width="7.7109375" style="42" bestFit="1" customWidth="1"/>
    <col min="4612" max="4612" width="8.28515625" style="42" bestFit="1" customWidth="1"/>
    <col min="4613" max="4613" width="8.28515625" style="42" customWidth="1"/>
    <col min="4614" max="4614" width="38.85546875" style="42" customWidth="1"/>
    <col min="4615" max="4615" width="5" style="42" bestFit="1" customWidth="1"/>
    <col min="4616" max="4616" width="6.140625" style="42" bestFit="1" customWidth="1"/>
    <col min="4617" max="4617" width="4.85546875" style="42" bestFit="1" customWidth="1"/>
    <col min="4618" max="4618" width="4.42578125" style="42" bestFit="1" customWidth="1"/>
    <col min="4619" max="4619" width="17.85546875" style="42" bestFit="1" customWidth="1"/>
    <col min="4620" max="4861" width="9.140625" style="42"/>
    <col min="4862" max="4862" width="4.85546875" style="42" bestFit="1" customWidth="1"/>
    <col min="4863" max="4863" width="13.5703125" style="42" customWidth="1"/>
    <col min="4864" max="4864" width="21" style="42" customWidth="1"/>
    <col min="4865" max="4865" width="20.140625" style="42" customWidth="1"/>
    <col min="4866" max="4866" width="20.7109375" style="42" customWidth="1"/>
    <col min="4867" max="4867" width="7.7109375" style="42" bestFit="1" customWidth="1"/>
    <col min="4868" max="4868" width="8.28515625" style="42" bestFit="1" customWidth="1"/>
    <col min="4869" max="4869" width="8.28515625" style="42" customWidth="1"/>
    <col min="4870" max="4870" width="38.85546875" style="42" customWidth="1"/>
    <col min="4871" max="4871" width="5" style="42" bestFit="1" customWidth="1"/>
    <col min="4872" max="4872" width="6.140625" style="42" bestFit="1" customWidth="1"/>
    <col min="4873" max="4873" width="4.85546875" style="42" bestFit="1" customWidth="1"/>
    <col min="4874" max="4874" width="4.42578125" style="42" bestFit="1" customWidth="1"/>
    <col min="4875" max="4875" width="17.85546875" style="42" bestFit="1" customWidth="1"/>
    <col min="4876" max="5117" width="9.140625" style="42"/>
    <col min="5118" max="5118" width="4.85546875" style="42" bestFit="1" customWidth="1"/>
    <col min="5119" max="5119" width="13.5703125" style="42" customWidth="1"/>
    <col min="5120" max="5120" width="21" style="42" customWidth="1"/>
    <col min="5121" max="5121" width="20.140625" style="42" customWidth="1"/>
    <col min="5122" max="5122" width="20.7109375" style="42" customWidth="1"/>
    <col min="5123" max="5123" width="7.7109375" style="42" bestFit="1" customWidth="1"/>
    <col min="5124" max="5124" width="8.28515625" style="42" bestFit="1" customWidth="1"/>
    <col min="5125" max="5125" width="8.28515625" style="42" customWidth="1"/>
    <col min="5126" max="5126" width="38.85546875" style="42" customWidth="1"/>
    <col min="5127" max="5127" width="5" style="42" bestFit="1" customWidth="1"/>
    <col min="5128" max="5128" width="6.140625" style="42" bestFit="1" customWidth="1"/>
    <col min="5129" max="5129" width="4.85546875" style="42" bestFit="1" customWidth="1"/>
    <col min="5130" max="5130" width="4.42578125" style="42" bestFit="1" customWidth="1"/>
    <col min="5131" max="5131" width="17.85546875" style="42" bestFit="1" customWidth="1"/>
    <col min="5132" max="5373" width="9.140625" style="42"/>
    <col min="5374" max="5374" width="4.85546875" style="42" bestFit="1" customWidth="1"/>
    <col min="5375" max="5375" width="13.5703125" style="42" customWidth="1"/>
    <col min="5376" max="5376" width="21" style="42" customWidth="1"/>
    <col min="5377" max="5377" width="20.140625" style="42" customWidth="1"/>
    <col min="5378" max="5378" width="20.7109375" style="42" customWidth="1"/>
    <col min="5379" max="5379" width="7.7109375" style="42" bestFit="1" customWidth="1"/>
    <col min="5380" max="5380" width="8.28515625" style="42" bestFit="1" customWidth="1"/>
    <col min="5381" max="5381" width="8.28515625" style="42" customWidth="1"/>
    <col min="5382" max="5382" width="38.85546875" style="42" customWidth="1"/>
    <col min="5383" max="5383" width="5" style="42" bestFit="1" customWidth="1"/>
    <col min="5384" max="5384" width="6.140625" style="42" bestFit="1" customWidth="1"/>
    <col min="5385" max="5385" width="4.85546875" style="42" bestFit="1" customWidth="1"/>
    <col min="5386" max="5386" width="4.42578125" style="42" bestFit="1" customWidth="1"/>
    <col min="5387" max="5387" width="17.85546875" style="42" bestFit="1" customWidth="1"/>
    <col min="5388" max="5629" width="9.140625" style="42"/>
    <col min="5630" max="5630" width="4.85546875" style="42" bestFit="1" customWidth="1"/>
    <col min="5631" max="5631" width="13.5703125" style="42" customWidth="1"/>
    <col min="5632" max="5632" width="21" style="42" customWidth="1"/>
    <col min="5633" max="5633" width="20.140625" style="42" customWidth="1"/>
    <col min="5634" max="5634" width="20.7109375" style="42" customWidth="1"/>
    <col min="5635" max="5635" width="7.7109375" style="42" bestFit="1" customWidth="1"/>
    <col min="5636" max="5636" width="8.28515625" style="42" bestFit="1" customWidth="1"/>
    <col min="5637" max="5637" width="8.28515625" style="42" customWidth="1"/>
    <col min="5638" max="5638" width="38.85546875" style="42" customWidth="1"/>
    <col min="5639" max="5639" width="5" style="42" bestFit="1" customWidth="1"/>
    <col min="5640" max="5640" width="6.140625" style="42" bestFit="1" customWidth="1"/>
    <col min="5641" max="5641" width="4.85546875" style="42" bestFit="1" customWidth="1"/>
    <col min="5642" max="5642" width="4.42578125" style="42" bestFit="1" customWidth="1"/>
    <col min="5643" max="5643" width="17.85546875" style="42" bestFit="1" customWidth="1"/>
    <col min="5644" max="5885" width="9.140625" style="42"/>
    <col min="5886" max="5886" width="4.85546875" style="42" bestFit="1" customWidth="1"/>
    <col min="5887" max="5887" width="13.5703125" style="42" customWidth="1"/>
    <col min="5888" max="5888" width="21" style="42" customWidth="1"/>
    <col min="5889" max="5889" width="20.140625" style="42" customWidth="1"/>
    <col min="5890" max="5890" width="20.7109375" style="42" customWidth="1"/>
    <col min="5891" max="5891" width="7.7109375" style="42" bestFit="1" customWidth="1"/>
    <col min="5892" max="5892" width="8.28515625" style="42" bestFit="1" customWidth="1"/>
    <col min="5893" max="5893" width="8.28515625" style="42" customWidth="1"/>
    <col min="5894" max="5894" width="38.85546875" style="42" customWidth="1"/>
    <col min="5895" max="5895" width="5" style="42" bestFit="1" customWidth="1"/>
    <col min="5896" max="5896" width="6.140625" style="42" bestFit="1" customWidth="1"/>
    <col min="5897" max="5897" width="4.85546875" style="42" bestFit="1" customWidth="1"/>
    <col min="5898" max="5898" width="4.42578125" style="42" bestFit="1" customWidth="1"/>
    <col min="5899" max="5899" width="17.85546875" style="42" bestFit="1" customWidth="1"/>
    <col min="5900" max="6141" width="9.140625" style="42"/>
    <col min="6142" max="6142" width="4.85546875" style="42" bestFit="1" customWidth="1"/>
    <col min="6143" max="6143" width="13.5703125" style="42" customWidth="1"/>
    <col min="6144" max="6144" width="21" style="42" customWidth="1"/>
    <col min="6145" max="6145" width="20.140625" style="42" customWidth="1"/>
    <col min="6146" max="6146" width="20.7109375" style="42" customWidth="1"/>
    <col min="6147" max="6147" width="7.7109375" style="42" bestFit="1" customWidth="1"/>
    <col min="6148" max="6148" width="8.28515625" style="42" bestFit="1" customWidth="1"/>
    <col min="6149" max="6149" width="8.28515625" style="42" customWidth="1"/>
    <col min="6150" max="6150" width="38.85546875" style="42" customWidth="1"/>
    <col min="6151" max="6151" width="5" style="42" bestFit="1" customWidth="1"/>
    <col min="6152" max="6152" width="6.140625" style="42" bestFit="1" customWidth="1"/>
    <col min="6153" max="6153" width="4.85546875" style="42" bestFit="1" customWidth="1"/>
    <col min="6154" max="6154" width="4.42578125" style="42" bestFit="1" customWidth="1"/>
    <col min="6155" max="6155" width="17.85546875" style="42" bestFit="1" customWidth="1"/>
    <col min="6156" max="6397" width="9.140625" style="42"/>
    <col min="6398" max="6398" width="4.85546875" style="42" bestFit="1" customWidth="1"/>
    <col min="6399" max="6399" width="13.5703125" style="42" customWidth="1"/>
    <col min="6400" max="6400" width="21" style="42" customWidth="1"/>
    <col min="6401" max="6401" width="20.140625" style="42" customWidth="1"/>
    <col min="6402" max="6402" width="20.7109375" style="42" customWidth="1"/>
    <col min="6403" max="6403" width="7.7109375" style="42" bestFit="1" customWidth="1"/>
    <col min="6404" max="6404" width="8.28515625" style="42" bestFit="1" customWidth="1"/>
    <col min="6405" max="6405" width="8.28515625" style="42" customWidth="1"/>
    <col min="6406" max="6406" width="38.85546875" style="42" customWidth="1"/>
    <col min="6407" max="6407" width="5" style="42" bestFit="1" customWidth="1"/>
    <col min="6408" max="6408" width="6.140625" style="42" bestFit="1" customWidth="1"/>
    <col min="6409" max="6409" width="4.85546875" style="42" bestFit="1" customWidth="1"/>
    <col min="6410" max="6410" width="4.42578125" style="42" bestFit="1" customWidth="1"/>
    <col min="6411" max="6411" width="17.85546875" style="42" bestFit="1" customWidth="1"/>
    <col min="6412" max="6653" width="9.140625" style="42"/>
    <col min="6654" max="6654" width="4.85546875" style="42" bestFit="1" customWidth="1"/>
    <col min="6655" max="6655" width="13.5703125" style="42" customWidth="1"/>
    <col min="6656" max="6656" width="21" style="42" customWidth="1"/>
    <col min="6657" max="6657" width="20.140625" style="42" customWidth="1"/>
    <col min="6658" max="6658" width="20.7109375" style="42" customWidth="1"/>
    <col min="6659" max="6659" width="7.7109375" style="42" bestFit="1" customWidth="1"/>
    <col min="6660" max="6660" width="8.28515625" style="42" bestFit="1" customWidth="1"/>
    <col min="6661" max="6661" width="8.28515625" style="42" customWidth="1"/>
    <col min="6662" max="6662" width="38.85546875" style="42" customWidth="1"/>
    <col min="6663" max="6663" width="5" style="42" bestFit="1" customWidth="1"/>
    <col min="6664" max="6664" width="6.140625" style="42" bestFit="1" customWidth="1"/>
    <col min="6665" max="6665" width="4.85546875" style="42" bestFit="1" customWidth="1"/>
    <col min="6666" max="6666" width="4.42578125" style="42" bestFit="1" customWidth="1"/>
    <col min="6667" max="6667" width="17.85546875" style="42" bestFit="1" customWidth="1"/>
    <col min="6668" max="6909" width="9.140625" style="42"/>
    <col min="6910" max="6910" width="4.85546875" style="42" bestFit="1" customWidth="1"/>
    <col min="6911" max="6911" width="13.5703125" style="42" customWidth="1"/>
    <col min="6912" max="6912" width="21" style="42" customWidth="1"/>
    <col min="6913" max="6913" width="20.140625" style="42" customWidth="1"/>
    <col min="6914" max="6914" width="20.7109375" style="42" customWidth="1"/>
    <col min="6915" max="6915" width="7.7109375" style="42" bestFit="1" customWidth="1"/>
    <col min="6916" max="6916" width="8.28515625" style="42" bestFit="1" customWidth="1"/>
    <col min="6917" max="6917" width="8.28515625" style="42" customWidth="1"/>
    <col min="6918" max="6918" width="38.85546875" style="42" customWidth="1"/>
    <col min="6919" max="6919" width="5" style="42" bestFit="1" customWidth="1"/>
    <col min="6920" max="6920" width="6.140625" style="42" bestFit="1" customWidth="1"/>
    <col min="6921" max="6921" width="4.85546875" style="42" bestFit="1" customWidth="1"/>
    <col min="6922" max="6922" width="4.42578125" style="42" bestFit="1" customWidth="1"/>
    <col min="6923" max="6923" width="17.85546875" style="42" bestFit="1" customWidth="1"/>
    <col min="6924" max="7165" width="9.140625" style="42"/>
    <col min="7166" max="7166" width="4.85546875" style="42" bestFit="1" customWidth="1"/>
    <col min="7167" max="7167" width="13.5703125" style="42" customWidth="1"/>
    <col min="7168" max="7168" width="21" style="42" customWidth="1"/>
    <col min="7169" max="7169" width="20.140625" style="42" customWidth="1"/>
    <col min="7170" max="7170" width="20.7109375" style="42" customWidth="1"/>
    <col min="7171" max="7171" width="7.7109375" style="42" bestFit="1" customWidth="1"/>
    <col min="7172" max="7172" width="8.28515625" style="42" bestFit="1" customWidth="1"/>
    <col min="7173" max="7173" width="8.28515625" style="42" customWidth="1"/>
    <col min="7174" max="7174" width="38.85546875" style="42" customWidth="1"/>
    <col min="7175" max="7175" width="5" style="42" bestFit="1" customWidth="1"/>
    <col min="7176" max="7176" width="6.140625" style="42" bestFit="1" customWidth="1"/>
    <col min="7177" max="7177" width="4.85546875" style="42" bestFit="1" customWidth="1"/>
    <col min="7178" max="7178" width="4.42578125" style="42" bestFit="1" customWidth="1"/>
    <col min="7179" max="7179" width="17.85546875" style="42" bestFit="1" customWidth="1"/>
    <col min="7180" max="7421" width="9.140625" style="42"/>
    <col min="7422" max="7422" width="4.85546875" style="42" bestFit="1" customWidth="1"/>
    <col min="7423" max="7423" width="13.5703125" style="42" customWidth="1"/>
    <col min="7424" max="7424" width="21" style="42" customWidth="1"/>
    <col min="7425" max="7425" width="20.140625" style="42" customWidth="1"/>
    <col min="7426" max="7426" width="20.7109375" style="42" customWidth="1"/>
    <col min="7427" max="7427" width="7.7109375" style="42" bestFit="1" customWidth="1"/>
    <col min="7428" max="7428" width="8.28515625" style="42" bestFit="1" customWidth="1"/>
    <col min="7429" max="7429" width="8.28515625" style="42" customWidth="1"/>
    <col min="7430" max="7430" width="38.85546875" style="42" customWidth="1"/>
    <col min="7431" max="7431" width="5" style="42" bestFit="1" customWidth="1"/>
    <col min="7432" max="7432" width="6.140625" style="42" bestFit="1" customWidth="1"/>
    <col min="7433" max="7433" width="4.85546875" style="42" bestFit="1" customWidth="1"/>
    <col min="7434" max="7434" width="4.42578125" style="42" bestFit="1" customWidth="1"/>
    <col min="7435" max="7435" width="17.85546875" style="42" bestFit="1" customWidth="1"/>
    <col min="7436" max="7677" width="9.140625" style="42"/>
    <col min="7678" max="7678" width="4.85546875" style="42" bestFit="1" customWidth="1"/>
    <col min="7679" max="7679" width="13.5703125" style="42" customWidth="1"/>
    <col min="7680" max="7680" width="21" style="42" customWidth="1"/>
    <col min="7681" max="7681" width="20.140625" style="42" customWidth="1"/>
    <col min="7682" max="7682" width="20.7109375" style="42" customWidth="1"/>
    <col min="7683" max="7683" width="7.7109375" style="42" bestFit="1" customWidth="1"/>
    <col min="7684" max="7684" width="8.28515625" style="42" bestFit="1" customWidth="1"/>
    <col min="7685" max="7685" width="8.28515625" style="42" customWidth="1"/>
    <col min="7686" max="7686" width="38.85546875" style="42" customWidth="1"/>
    <col min="7687" max="7687" width="5" style="42" bestFit="1" customWidth="1"/>
    <col min="7688" max="7688" width="6.140625" style="42" bestFit="1" customWidth="1"/>
    <col min="7689" max="7689" width="4.85546875" style="42" bestFit="1" customWidth="1"/>
    <col min="7690" max="7690" width="4.42578125" style="42" bestFit="1" customWidth="1"/>
    <col min="7691" max="7691" width="17.85546875" style="42" bestFit="1" customWidth="1"/>
    <col min="7692" max="7933" width="9.140625" style="42"/>
    <col min="7934" max="7934" width="4.85546875" style="42" bestFit="1" customWidth="1"/>
    <col min="7935" max="7935" width="13.5703125" style="42" customWidth="1"/>
    <col min="7936" max="7936" width="21" style="42" customWidth="1"/>
    <col min="7937" max="7937" width="20.140625" style="42" customWidth="1"/>
    <col min="7938" max="7938" width="20.7109375" style="42" customWidth="1"/>
    <col min="7939" max="7939" width="7.7109375" style="42" bestFit="1" customWidth="1"/>
    <col min="7940" max="7940" width="8.28515625" style="42" bestFit="1" customWidth="1"/>
    <col min="7941" max="7941" width="8.28515625" style="42" customWidth="1"/>
    <col min="7942" max="7942" width="38.85546875" style="42" customWidth="1"/>
    <col min="7943" max="7943" width="5" style="42" bestFit="1" customWidth="1"/>
    <col min="7944" max="7944" width="6.140625" style="42" bestFit="1" customWidth="1"/>
    <col min="7945" max="7945" width="4.85546875" style="42" bestFit="1" customWidth="1"/>
    <col min="7946" max="7946" width="4.42578125" style="42" bestFit="1" customWidth="1"/>
    <col min="7947" max="7947" width="17.85546875" style="42" bestFit="1" customWidth="1"/>
    <col min="7948" max="8189" width="9.140625" style="42"/>
    <col min="8190" max="8190" width="4.85546875" style="42" bestFit="1" customWidth="1"/>
    <col min="8191" max="8191" width="13.5703125" style="42" customWidth="1"/>
    <col min="8192" max="8192" width="21" style="42" customWidth="1"/>
    <col min="8193" max="8193" width="20.140625" style="42" customWidth="1"/>
    <col min="8194" max="8194" width="20.7109375" style="42" customWidth="1"/>
    <col min="8195" max="8195" width="7.7109375" style="42" bestFit="1" customWidth="1"/>
    <col min="8196" max="8196" width="8.28515625" style="42" bestFit="1" customWidth="1"/>
    <col min="8197" max="8197" width="8.28515625" style="42" customWidth="1"/>
    <col min="8198" max="8198" width="38.85546875" style="42" customWidth="1"/>
    <col min="8199" max="8199" width="5" style="42" bestFit="1" customWidth="1"/>
    <col min="8200" max="8200" width="6.140625" style="42" bestFit="1" customWidth="1"/>
    <col min="8201" max="8201" width="4.85546875" style="42" bestFit="1" customWidth="1"/>
    <col min="8202" max="8202" width="4.42578125" style="42" bestFit="1" customWidth="1"/>
    <col min="8203" max="8203" width="17.85546875" style="42" bestFit="1" customWidth="1"/>
    <col min="8204" max="8445" width="9.140625" style="42"/>
    <col min="8446" max="8446" width="4.85546875" style="42" bestFit="1" customWidth="1"/>
    <col min="8447" max="8447" width="13.5703125" style="42" customWidth="1"/>
    <col min="8448" max="8448" width="21" style="42" customWidth="1"/>
    <col min="8449" max="8449" width="20.140625" style="42" customWidth="1"/>
    <col min="8450" max="8450" width="20.7109375" style="42" customWidth="1"/>
    <col min="8451" max="8451" width="7.7109375" style="42" bestFit="1" customWidth="1"/>
    <col min="8452" max="8452" width="8.28515625" style="42" bestFit="1" customWidth="1"/>
    <col min="8453" max="8453" width="8.28515625" style="42" customWidth="1"/>
    <col min="8454" max="8454" width="38.85546875" style="42" customWidth="1"/>
    <col min="8455" max="8455" width="5" style="42" bestFit="1" customWidth="1"/>
    <col min="8456" max="8456" width="6.140625" style="42" bestFit="1" customWidth="1"/>
    <col min="8457" max="8457" width="4.85546875" style="42" bestFit="1" customWidth="1"/>
    <col min="8458" max="8458" width="4.42578125" style="42" bestFit="1" customWidth="1"/>
    <col min="8459" max="8459" width="17.85546875" style="42" bestFit="1" customWidth="1"/>
    <col min="8460" max="8701" width="9.140625" style="42"/>
    <col min="8702" max="8702" width="4.85546875" style="42" bestFit="1" customWidth="1"/>
    <col min="8703" max="8703" width="13.5703125" style="42" customWidth="1"/>
    <col min="8704" max="8704" width="21" style="42" customWidth="1"/>
    <col min="8705" max="8705" width="20.140625" style="42" customWidth="1"/>
    <col min="8706" max="8706" width="20.7109375" style="42" customWidth="1"/>
    <col min="8707" max="8707" width="7.7109375" style="42" bestFit="1" customWidth="1"/>
    <col min="8708" max="8708" width="8.28515625" style="42" bestFit="1" customWidth="1"/>
    <col min="8709" max="8709" width="8.28515625" style="42" customWidth="1"/>
    <col min="8710" max="8710" width="38.85546875" style="42" customWidth="1"/>
    <col min="8711" max="8711" width="5" style="42" bestFit="1" customWidth="1"/>
    <col min="8712" max="8712" width="6.140625" style="42" bestFit="1" customWidth="1"/>
    <col min="8713" max="8713" width="4.85546875" style="42" bestFit="1" customWidth="1"/>
    <col min="8714" max="8714" width="4.42578125" style="42" bestFit="1" customWidth="1"/>
    <col min="8715" max="8715" width="17.85546875" style="42" bestFit="1" customWidth="1"/>
    <col min="8716" max="8957" width="9.140625" style="42"/>
    <col min="8958" max="8958" width="4.85546875" style="42" bestFit="1" customWidth="1"/>
    <col min="8959" max="8959" width="13.5703125" style="42" customWidth="1"/>
    <col min="8960" max="8960" width="21" style="42" customWidth="1"/>
    <col min="8961" max="8961" width="20.140625" style="42" customWidth="1"/>
    <col min="8962" max="8962" width="20.7109375" style="42" customWidth="1"/>
    <col min="8963" max="8963" width="7.7109375" style="42" bestFit="1" customWidth="1"/>
    <col min="8964" max="8964" width="8.28515625" style="42" bestFit="1" customWidth="1"/>
    <col min="8965" max="8965" width="8.28515625" style="42" customWidth="1"/>
    <col min="8966" max="8966" width="38.85546875" style="42" customWidth="1"/>
    <col min="8967" max="8967" width="5" style="42" bestFit="1" customWidth="1"/>
    <col min="8968" max="8968" width="6.140625" style="42" bestFit="1" customWidth="1"/>
    <col min="8969" max="8969" width="4.85546875" style="42" bestFit="1" customWidth="1"/>
    <col min="8970" max="8970" width="4.42578125" style="42" bestFit="1" customWidth="1"/>
    <col min="8971" max="8971" width="17.85546875" style="42" bestFit="1" customWidth="1"/>
    <col min="8972" max="9213" width="9.140625" style="42"/>
    <col min="9214" max="9214" width="4.85546875" style="42" bestFit="1" customWidth="1"/>
    <col min="9215" max="9215" width="13.5703125" style="42" customWidth="1"/>
    <col min="9216" max="9216" width="21" style="42" customWidth="1"/>
    <col min="9217" max="9217" width="20.140625" style="42" customWidth="1"/>
    <col min="9218" max="9218" width="20.7109375" style="42" customWidth="1"/>
    <col min="9219" max="9219" width="7.7109375" style="42" bestFit="1" customWidth="1"/>
    <col min="9220" max="9220" width="8.28515625" style="42" bestFit="1" customWidth="1"/>
    <col min="9221" max="9221" width="8.28515625" style="42" customWidth="1"/>
    <col min="9222" max="9222" width="38.85546875" style="42" customWidth="1"/>
    <col min="9223" max="9223" width="5" style="42" bestFit="1" customWidth="1"/>
    <col min="9224" max="9224" width="6.140625" style="42" bestFit="1" customWidth="1"/>
    <col min="9225" max="9225" width="4.85546875" style="42" bestFit="1" customWidth="1"/>
    <col min="9226" max="9226" width="4.42578125" style="42" bestFit="1" customWidth="1"/>
    <col min="9227" max="9227" width="17.85546875" style="42" bestFit="1" customWidth="1"/>
    <col min="9228" max="9469" width="9.140625" style="42"/>
    <col min="9470" max="9470" width="4.85546875" style="42" bestFit="1" customWidth="1"/>
    <col min="9471" max="9471" width="13.5703125" style="42" customWidth="1"/>
    <col min="9472" max="9472" width="21" style="42" customWidth="1"/>
    <col min="9473" max="9473" width="20.140625" style="42" customWidth="1"/>
    <col min="9474" max="9474" width="20.7109375" style="42" customWidth="1"/>
    <col min="9475" max="9475" width="7.7109375" style="42" bestFit="1" customWidth="1"/>
    <col min="9476" max="9476" width="8.28515625" style="42" bestFit="1" customWidth="1"/>
    <col min="9477" max="9477" width="8.28515625" style="42" customWidth="1"/>
    <col min="9478" max="9478" width="38.85546875" style="42" customWidth="1"/>
    <col min="9479" max="9479" width="5" style="42" bestFit="1" customWidth="1"/>
    <col min="9480" max="9480" width="6.140625" style="42" bestFit="1" customWidth="1"/>
    <col min="9481" max="9481" width="4.85546875" style="42" bestFit="1" customWidth="1"/>
    <col min="9482" max="9482" width="4.42578125" style="42" bestFit="1" customWidth="1"/>
    <col min="9483" max="9483" width="17.85546875" style="42" bestFit="1" customWidth="1"/>
    <col min="9484" max="9725" width="9.140625" style="42"/>
    <col min="9726" max="9726" width="4.85546875" style="42" bestFit="1" customWidth="1"/>
    <col min="9727" max="9727" width="13.5703125" style="42" customWidth="1"/>
    <col min="9728" max="9728" width="21" style="42" customWidth="1"/>
    <col min="9729" max="9729" width="20.140625" style="42" customWidth="1"/>
    <col min="9730" max="9730" width="20.7109375" style="42" customWidth="1"/>
    <col min="9731" max="9731" width="7.7109375" style="42" bestFit="1" customWidth="1"/>
    <col min="9732" max="9732" width="8.28515625" style="42" bestFit="1" customWidth="1"/>
    <col min="9733" max="9733" width="8.28515625" style="42" customWidth="1"/>
    <col min="9734" max="9734" width="38.85546875" style="42" customWidth="1"/>
    <col min="9735" max="9735" width="5" style="42" bestFit="1" customWidth="1"/>
    <col min="9736" max="9736" width="6.140625" style="42" bestFit="1" customWidth="1"/>
    <col min="9737" max="9737" width="4.85546875" style="42" bestFit="1" customWidth="1"/>
    <col min="9738" max="9738" width="4.42578125" style="42" bestFit="1" customWidth="1"/>
    <col min="9739" max="9739" width="17.85546875" style="42" bestFit="1" customWidth="1"/>
    <col min="9740" max="9981" width="9.140625" style="42"/>
    <col min="9982" max="9982" width="4.85546875" style="42" bestFit="1" customWidth="1"/>
    <col min="9983" max="9983" width="13.5703125" style="42" customWidth="1"/>
    <col min="9984" max="9984" width="21" style="42" customWidth="1"/>
    <col min="9985" max="9985" width="20.140625" style="42" customWidth="1"/>
    <col min="9986" max="9986" width="20.7109375" style="42" customWidth="1"/>
    <col min="9987" max="9987" width="7.7109375" style="42" bestFit="1" customWidth="1"/>
    <col min="9988" max="9988" width="8.28515625" style="42" bestFit="1" customWidth="1"/>
    <col min="9989" max="9989" width="8.28515625" style="42" customWidth="1"/>
    <col min="9990" max="9990" width="38.85546875" style="42" customWidth="1"/>
    <col min="9991" max="9991" width="5" style="42" bestFit="1" customWidth="1"/>
    <col min="9992" max="9992" width="6.140625" style="42" bestFit="1" customWidth="1"/>
    <col min="9993" max="9993" width="4.85546875" style="42" bestFit="1" customWidth="1"/>
    <col min="9994" max="9994" width="4.42578125" style="42" bestFit="1" customWidth="1"/>
    <col min="9995" max="9995" width="17.85546875" style="42" bestFit="1" customWidth="1"/>
    <col min="9996" max="10237" width="9.140625" style="42"/>
    <col min="10238" max="10238" width="4.85546875" style="42" bestFit="1" customWidth="1"/>
    <col min="10239" max="10239" width="13.5703125" style="42" customWidth="1"/>
    <col min="10240" max="10240" width="21" style="42" customWidth="1"/>
    <col min="10241" max="10241" width="20.140625" style="42" customWidth="1"/>
    <col min="10242" max="10242" width="20.7109375" style="42" customWidth="1"/>
    <col min="10243" max="10243" width="7.7109375" style="42" bestFit="1" customWidth="1"/>
    <col min="10244" max="10244" width="8.28515625" style="42" bestFit="1" customWidth="1"/>
    <col min="10245" max="10245" width="8.28515625" style="42" customWidth="1"/>
    <col min="10246" max="10246" width="38.85546875" style="42" customWidth="1"/>
    <col min="10247" max="10247" width="5" style="42" bestFit="1" customWidth="1"/>
    <col min="10248" max="10248" width="6.140625" style="42" bestFit="1" customWidth="1"/>
    <col min="10249" max="10249" width="4.85546875" style="42" bestFit="1" customWidth="1"/>
    <col min="10250" max="10250" width="4.42578125" style="42" bestFit="1" customWidth="1"/>
    <col min="10251" max="10251" width="17.85546875" style="42" bestFit="1" customWidth="1"/>
    <col min="10252" max="10493" width="9.140625" style="42"/>
    <col min="10494" max="10494" width="4.85546875" style="42" bestFit="1" customWidth="1"/>
    <col min="10495" max="10495" width="13.5703125" style="42" customWidth="1"/>
    <col min="10496" max="10496" width="21" style="42" customWidth="1"/>
    <col min="10497" max="10497" width="20.140625" style="42" customWidth="1"/>
    <col min="10498" max="10498" width="20.7109375" style="42" customWidth="1"/>
    <col min="10499" max="10499" width="7.7109375" style="42" bestFit="1" customWidth="1"/>
    <col min="10500" max="10500" width="8.28515625" style="42" bestFit="1" customWidth="1"/>
    <col min="10501" max="10501" width="8.28515625" style="42" customWidth="1"/>
    <col min="10502" max="10502" width="38.85546875" style="42" customWidth="1"/>
    <col min="10503" max="10503" width="5" style="42" bestFit="1" customWidth="1"/>
    <col min="10504" max="10504" width="6.140625" style="42" bestFit="1" customWidth="1"/>
    <col min="10505" max="10505" width="4.85546875" style="42" bestFit="1" customWidth="1"/>
    <col min="10506" max="10506" width="4.42578125" style="42" bestFit="1" customWidth="1"/>
    <col min="10507" max="10507" width="17.85546875" style="42" bestFit="1" customWidth="1"/>
    <col min="10508" max="10749" width="9.140625" style="42"/>
    <col min="10750" max="10750" width="4.85546875" style="42" bestFit="1" customWidth="1"/>
    <col min="10751" max="10751" width="13.5703125" style="42" customWidth="1"/>
    <col min="10752" max="10752" width="21" style="42" customWidth="1"/>
    <col min="10753" max="10753" width="20.140625" style="42" customWidth="1"/>
    <col min="10754" max="10754" width="20.7109375" style="42" customWidth="1"/>
    <col min="10755" max="10755" width="7.7109375" style="42" bestFit="1" customWidth="1"/>
    <col min="10756" max="10756" width="8.28515625" style="42" bestFit="1" customWidth="1"/>
    <col min="10757" max="10757" width="8.28515625" style="42" customWidth="1"/>
    <col min="10758" max="10758" width="38.85546875" style="42" customWidth="1"/>
    <col min="10759" max="10759" width="5" style="42" bestFit="1" customWidth="1"/>
    <col min="10760" max="10760" width="6.140625" style="42" bestFit="1" customWidth="1"/>
    <col min="10761" max="10761" width="4.85546875" style="42" bestFit="1" customWidth="1"/>
    <col min="10762" max="10762" width="4.42578125" style="42" bestFit="1" customWidth="1"/>
    <col min="10763" max="10763" width="17.85546875" style="42" bestFit="1" customWidth="1"/>
    <col min="10764" max="11005" width="9.140625" style="42"/>
    <col min="11006" max="11006" width="4.85546875" style="42" bestFit="1" customWidth="1"/>
    <col min="11007" max="11007" width="13.5703125" style="42" customWidth="1"/>
    <col min="11008" max="11008" width="21" style="42" customWidth="1"/>
    <col min="11009" max="11009" width="20.140625" style="42" customWidth="1"/>
    <col min="11010" max="11010" width="20.7109375" style="42" customWidth="1"/>
    <col min="11011" max="11011" width="7.7109375" style="42" bestFit="1" customWidth="1"/>
    <col min="11012" max="11012" width="8.28515625" style="42" bestFit="1" customWidth="1"/>
    <col min="11013" max="11013" width="8.28515625" style="42" customWidth="1"/>
    <col min="11014" max="11014" width="38.85546875" style="42" customWidth="1"/>
    <col min="11015" max="11015" width="5" style="42" bestFit="1" customWidth="1"/>
    <col min="11016" max="11016" width="6.140625" style="42" bestFit="1" customWidth="1"/>
    <col min="11017" max="11017" width="4.85546875" style="42" bestFit="1" customWidth="1"/>
    <col min="11018" max="11018" width="4.42578125" style="42" bestFit="1" customWidth="1"/>
    <col min="11019" max="11019" width="17.85546875" style="42" bestFit="1" customWidth="1"/>
    <col min="11020" max="11261" width="9.140625" style="42"/>
    <col min="11262" max="11262" width="4.85546875" style="42" bestFit="1" customWidth="1"/>
    <col min="11263" max="11263" width="13.5703125" style="42" customWidth="1"/>
    <col min="11264" max="11264" width="21" style="42" customWidth="1"/>
    <col min="11265" max="11265" width="20.140625" style="42" customWidth="1"/>
    <col min="11266" max="11266" width="20.7109375" style="42" customWidth="1"/>
    <col min="11267" max="11267" width="7.7109375" style="42" bestFit="1" customWidth="1"/>
    <col min="11268" max="11268" width="8.28515625" style="42" bestFit="1" customWidth="1"/>
    <col min="11269" max="11269" width="8.28515625" style="42" customWidth="1"/>
    <col min="11270" max="11270" width="38.85546875" style="42" customWidth="1"/>
    <col min="11271" max="11271" width="5" style="42" bestFit="1" customWidth="1"/>
    <col min="11272" max="11272" width="6.140625" style="42" bestFit="1" customWidth="1"/>
    <col min="11273" max="11273" width="4.85546875" style="42" bestFit="1" customWidth="1"/>
    <col min="11274" max="11274" width="4.42578125" style="42" bestFit="1" customWidth="1"/>
    <col min="11275" max="11275" width="17.85546875" style="42" bestFit="1" customWidth="1"/>
    <col min="11276" max="11517" width="9.140625" style="42"/>
    <col min="11518" max="11518" width="4.85546875" style="42" bestFit="1" customWidth="1"/>
    <col min="11519" max="11519" width="13.5703125" style="42" customWidth="1"/>
    <col min="11520" max="11520" width="21" style="42" customWidth="1"/>
    <col min="11521" max="11521" width="20.140625" style="42" customWidth="1"/>
    <col min="11522" max="11522" width="20.7109375" style="42" customWidth="1"/>
    <col min="11523" max="11523" width="7.7109375" style="42" bestFit="1" customWidth="1"/>
    <col min="11524" max="11524" width="8.28515625" style="42" bestFit="1" customWidth="1"/>
    <col min="11525" max="11525" width="8.28515625" style="42" customWidth="1"/>
    <col min="11526" max="11526" width="38.85546875" style="42" customWidth="1"/>
    <col min="11527" max="11527" width="5" style="42" bestFit="1" customWidth="1"/>
    <col min="11528" max="11528" width="6.140625" style="42" bestFit="1" customWidth="1"/>
    <col min="11529" max="11529" width="4.85546875" style="42" bestFit="1" customWidth="1"/>
    <col min="11530" max="11530" width="4.42578125" style="42" bestFit="1" customWidth="1"/>
    <col min="11531" max="11531" width="17.85546875" style="42" bestFit="1" customWidth="1"/>
    <col min="11532" max="11773" width="9.140625" style="42"/>
    <col min="11774" max="11774" width="4.85546875" style="42" bestFit="1" customWidth="1"/>
    <col min="11775" max="11775" width="13.5703125" style="42" customWidth="1"/>
    <col min="11776" max="11776" width="21" style="42" customWidth="1"/>
    <col min="11777" max="11777" width="20.140625" style="42" customWidth="1"/>
    <col min="11778" max="11778" width="20.7109375" style="42" customWidth="1"/>
    <col min="11779" max="11779" width="7.7109375" style="42" bestFit="1" customWidth="1"/>
    <col min="11780" max="11780" width="8.28515625" style="42" bestFit="1" customWidth="1"/>
    <col min="11781" max="11781" width="8.28515625" style="42" customWidth="1"/>
    <col min="11782" max="11782" width="38.85546875" style="42" customWidth="1"/>
    <col min="11783" max="11783" width="5" style="42" bestFit="1" customWidth="1"/>
    <col min="11784" max="11784" width="6.140625" style="42" bestFit="1" customWidth="1"/>
    <col min="11785" max="11785" width="4.85546875" style="42" bestFit="1" customWidth="1"/>
    <col min="11786" max="11786" width="4.42578125" style="42" bestFit="1" customWidth="1"/>
    <col min="11787" max="11787" width="17.85546875" style="42" bestFit="1" customWidth="1"/>
    <col min="11788" max="12029" width="9.140625" style="42"/>
    <col min="12030" max="12030" width="4.85546875" style="42" bestFit="1" customWidth="1"/>
    <col min="12031" max="12031" width="13.5703125" style="42" customWidth="1"/>
    <col min="12032" max="12032" width="21" style="42" customWidth="1"/>
    <col min="12033" max="12033" width="20.140625" style="42" customWidth="1"/>
    <col min="12034" max="12034" width="20.7109375" style="42" customWidth="1"/>
    <col min="12035" max="12035" width="7.7109375" style="42" bestFit="1" customWidth="1"/>
    <col min="12036" max="12036" width="8.28515625" style="42" bestFit="1" customWidth="1"/>
    <col min="12037" max="12037" width="8.28515625" style="42" customWidth="1"/>
    <col min="12038" max="12038" width="38.85546875" style="42" customWidth="1"/>
    <col min="12039" max="12039" width="5" style="42" bestFit="1" customWidth="1"/>
    <col min="12040" max="12040" width="6.140625" style="42" bestFit="1" customWidth="1"/>
    <col min="12041" max="12041" width="4.85546875" style="42" bestFit="1" customWidth="1"/>
    <col min="12042" max="12042" width="4.42578125" style="42" bestFit="1" customWidth="1"/>
    <col min="12043" max="12043" width="17.85546875" style="42" bestFit="1" customWidth="1"/>
    <col min="12044" max="12285" width="9.140625" style="42"/>
    <col min="12286" max="12286" width="4.85546875" style="42" bestFit="1" customWidth="1"/>
    <col min="12287" max="12287" width="13.5703125" style="42" customWidth="1"/>
    <col min="12288" max="12288" width="21" style="42" customWidth="1"/>
    <col min="12289" max="12289" width="20.140625" style="42" customWidth="1"/>
    <col min="12290" max="12290" width="20.7109375" style="42" customWidth="1"/>
    <col min="12291" max="12291" width="7.7109375" style="42" bestFit="1" customWidth="1"/>
    <col min="12292" max="12292" width="8.28515625" style="42" bestFit="1" customWidth="1"/>
    <col min="12293" max="12293" width="8.28515625" style="42" customWidth="1"/>
    <col min="12294" max="12294" width="38.85546875" style="42" customWidth="1"/>
    <col min="12295" max="12295" width="5" style="42" bestFit="1" customWidth="1"/>
    <col min="12296" max="12296" width="6.140625" style="42" bestFit="1" customWidth="1"/>
    <col min="12297" max="12297" width="4.85546875" style="42" bestFit="1" customWidth="1"/>
    <col min="12298" max="12298" width="4.42578125" style="42" bestFit="1" customWidth="1"/>
    <col min="12299" max="12299" width="17.85546875" style="42" bestFit="1" customWidth="1"/>
    <col min="12300" max="12541" width="9.140625" style="42"/>
    <col min="12542" max="12542" width="4.85546875" style="42" bestFit="1" customWidth="1"/>
    <col min="12543" max="12543" width="13.5703125" style="42" customWidth="1"/>
    <col min="12544" max="12544" width="21" style="42" customWidth="1"/>
    <col min="12545" max="12545" width="20.140625" style="42" customWidth="1"/>
    <col min="12546" max="12546" width="20.7109375" style="42" customWidth="1"/>
    <col min="12547" max="12547" width="7.7109375" style="42" bestFit="1" customWidth="1"/>
    <col min="12548" max="12548" width="8.28515625" style="42" bestFit="1" customWidth="1"/>
    <col min="12549" max="12549" width="8.28515625" style="42" customWidth="1"/>
    <col min="12550" max="12550" width="38.85546875" style="42" customWidth="1"/>
    <col min="12551" max="12551" width="5" style="42" bestFit="1" customWidth="1"/>
    <col min="12552" max="12552" width="6.140625" style="42" bestFit="1" customWidth="1"/>
    <col min="12553" max="12553" width="4.85546875" style="42" bestFit="1" customWidth="1"/>
    <col min="12554" max="12554" width="4.42578125" style="42" bestFit="1" customWidth="1"/>
    <col min="12555" max="12555" width="17.85546875" style="42" bestFit="1" customWidth="1"/>
    <col min="12556" max="12797" width="9.140625" style="42"/>
    <col min="12798" max="12798" width="4.85546875" style="42" bestFit="1" customWidth="1"/>
    <col min="12799" max="12799" width="13.5703125" style="42" customWidth="1"/>
    <col min="12800" max="12800" width="21" style="42" customWidth="1"/>
    <col min="12801" max="12801" width="20.140625" style="42" customWidth="1"/>
    <col min="12802" max="12802" width="20.7109375" style="42" customWidth="1"/>
    <col min="12803" max="12803" width="7.7109375" style="42" bestFit="1" customWidth="1"/>
    <col min="12804" max="12804" width="8.28515625" style="42" bestFit="1" customWidth="1"/>
    <col min="12805" max="12805" width="8.28515625" style="42" customWidth="1"/>
    <col min="12806" max="12806" width="38.85546875" style="42" customWidth="1"/>
    <col min="12807" max="12807" width="5" style="42" bestFit="1" customWidth="1"/>
    <col min="12808" max="12808" width="6.140625" style="42" bestFit="1" customWidth="1"/>
    <col min="12809" max="12809" width="4.85546875" style="42" bestFit="1" customWidth="1"/>
    <col min="12810" max="12810" width="4.42578125" style="42" bestFit="1" customWidth="1"/>
    <col min="12811" max="12811" width="17.85546875" style="42" bestFit="1" customWidth="1"/>
    <col min="12812" max="13053" width="9.140625" style="42"/>
    <col min="13054" max="13054" width="4.85546875" style="42" bestFit="1" customWidth="1"/>
    <col min="13055" max="13055" width="13.5703125" style="42" customWidth="1"/>
    <col min="13056" max="13056" width="21" style="42" customWidth="1"/>
    <col min="13057" max="13057" width="20.140625" style="42" customWidth="1"/>
    <col min="13058" max="13058" width="20.7109375" style="42" customWidth="1"/>
    <col min="13059" max="13059" width="7.7109375" style="42" bestFit="1" customWidth="1"/>
    <col min="13060" max="13060" width="8.28515625" style="42" bestFit="1" customWidth="1"/>
    <col min="13061" max="13061" width="8.28515625" style="42" customWidth="1"/>
    <col min="13062" max="13062" width="38.85546875" style="42" customWidth="1"/>
    <col min="13063" max="13063" width="5" style="42" bestFit="1" customWidth="1"/>
    <col min="13064" max="13064" width="6.140625" style="42" bestFit="1" customWidth="1"/>
    <col min="13065" max="13065" width="4.85546875" style="42" bestFit="1" customWidth="1"/>
    <col min="13066" max="13066" width="4.42578125" style="42" bestFit="1" customWidth="1"/>
    <col min="13067" max="13067" width="17.85546875" style="42" bestFit="1" customWidth="1"/>
    <col min="13068" max="13309" width="9.140625" style="42"/>
    <col min="13310" max="13310" width="4.85546875" style="42" bestFit="1" customWidth="1"/>
    <col min="13311" max="13311" width="13.5703125" style="42" customWidth="1"/>
    <col min="13312" max="13312" width="21" style="42" customWidth="1"/>
    <col min="13313" max="13313" width="20.140625" style="42" customWidth="1"/>
    <col min="13314" max="13314" width="20.7109375" style="42" customWidth="1"/>
    <col min="13315" max="13315" width="7.7109375" style="42" bestFit="1" customWidth="1"/>
    <col min="13316" max="13316" width="8.28515625" style="42" bestFit="1" customWidth="1"/>
    <col min="13317" max="13317" width="8.28515625" style="42" customWidth="1"/>
    <col min="13318" max="13318" width="38.85546875" style="42" customWidth="1"/>
    <col min="13319" max="13319" width="5" style="42" bestFit="1" customWidth="1"/>
    <col min="13320" max="13320" width="6.140625" style="42" bestFit="1" customWidth="1"/>
    <col min="13321" max="13321" width="4.85546875" style="42" bestFit="1" customWidth="1"/>
    <col min="13322" max="13322" width="4.42578125" style="42" bestFit="1" customWidth="1"/>
    <col min="13323" max="13323" width="17.85546875" style="42" bestFit="1" customWidth="1"/>
    <col min="13324" max="13565" width="9.140625" style="42"/>
    <col min="13566" max="13566" width="4.85546875" style="42" bestFit="1" customWidth="1"/>
    <col min="13567" max="13567" width="13.5703125" style="42" customWidth="1"/>
    <col min="13568" max="13568" width="21" style="42" customWidth="1"/>
    <col min="13569" max="13569" width="20.140625" style="42" customWidth="1"/>
    <col min="13570" max="13570" width="20.7109375" style="42" customWidth="1"/>
    <col min="13571" max="13571" width="7.7109375" style="42" bestFit="1" customWidth="1"/>
    <col min="13572" max="13572" width="8.28515625" style="42" bestFit="1" customWidth="1"/>
    <col min="13573" max="13573" width="8.28515625" style="42" customWidth="1"/>
    <col min="13574" max="13574" width="38.85546875" style="42" customWidth="1"/>
    <col min="13575" max="13575" width="5" style="42" bestFit="1" customWidth="1"/>
    <col min="13576" max="13576" width="6.140625" style="42" bestFit="1" customWidth="1"/>
    <col min="13577" max="13577" width="4.85546875" style="42" bestFit="1" customWidth="1"/>
    <col min="13578" max="13578" width="4.42578125" style="42" bestFit="1" customWidth="1"/>
    <col min="13579" max="13579" width="17.85546875" style="42" bestFit="1" customWidth="1"/>
    <col min="13580" max="13821" width="9.140625" style="42"/>
    <col min="13822" max="13822" width="4.85546875" style="42" bestFit="1" customWidth="1"/>
    <col min="13823" max="13823" width="13.5703125" style="42" customWidth="1"/>
    <col min="13824" max="13824" width="21" style="42" customWidth="1"/>
    <col min="13825" max="13825" width="20.140625" style="42" customWidth="1"/>
    <col min="13826" max="13826" width="20.7109375" style="42" customWidth="1"/>
    <col min="13827" max="13827" width="7.7109375" style="42" bestFit="1" customWidth="1"/>
    <col min="13828" max="13828" width="8.28515625" style="42" bestFit="1" customWidth="1"/>
    <col min="13829" max="13829" width="8.28515625" style="42" customWidth="1"/>
    <col min="13830" max="13830" width="38.85546875" style="42" customWidth="1"/>
    <col min="13831" max="13831" width="5" style="42" bestFit="1" customWidth="1"/>
    <col min="13832" max="13832" width="6.140625" style="42" bestFit="1" customWidth="1"/>
    <col min="13833" max="13833" width="4.85546875" style="42" bestFit="1" customWidth="1"/>
    <col min="13834" max="13834" width="4.42578125" style="42" bestFit="1" customWidth="1"/>
    <col min="13835" max="13835" width="17.85546875" style="42" bestFit="1" customWidth="1"/>
    <col min="13836" max="14077" width="9.140625" style="42"/>
    <col min="14078" max="14078" width="4.85546875" style="42" bestFit="1" customWidth="1"/>
    <col min="14079" max="14079" width="13.5703125" style="42" customWidth="1"/>
    <col min="14080" max="14080" width="21" style="42" customWidth="1"/>
    <col min="14081" max="14081" width="20.140625" style="42" customWidth="1"/>
    <col min="14082" max="14082" width="20.7109375" style="42" customWidth="1"/>
    <col min="14083" max="14083" width="7.7109375" style="42" bestFit="1" customWidth="1"/>
    <col min="14084" max="14084" width="8.28515625" style="42" bestFit="1" customWidth="1"/>
    <col min="14085" max="14085" width="8.28515625" style="42" customWidth="1"/>
    <col min="14086" max="14086" width="38.85546875" style="42" customWidth="1"/>
    <col min="14087" max="14087" width="5" style="42" bestFit="1" customWidth="1"/>
    <col min="14088" max="14088" width="6.140625" style="42" bestFit="1" customWidth="1"/>
    <col min="14089" max="14089" width="4.85546875" style="42" bestFit="1" customWidth="1"/>
    <col min="14090" max="14090" width="4.42578125" style="42" bestFit="1" customWidth="1"/>
    <col min="14091" max="14091" width="17.85546875" style="42" bestFit="1" customWidth="1"/>
    <col min="14092" max="14333" width="9.140625" style="42"/>
    <col min="14334" max="14334" width="4.85546875" style="42" bestFit="1" customWidth="1"/>
    <col min="14335" max="14335" width="13.5703125" style="42" customWidth="1"/>
    <col min="14336" max="14336" width="21" style="42" customWidth="1"/>
    <col min="14337" max="14337" width="20.140625" style="42" customWidth="1"/>
    <col min="14338" max="14338" width="20.7109375" style="42" customWidth="1"/>
    <col min="14339" max="14339" width="7.7109375" style="42" bestFit="1" customWidth="1"/>
    <col min="14340" max="14340" width="8.28515625" style="42" bestFit="1" customWidth="1"/>
    <col min="14341" max="14341" width="8.28515625" style="42" customWidth="1"/>
    <col min="14342" max="14342" width="38.85546875" style="42" customWidth="1"/>
    <col min="14343" max="14343" width="5" style="42" bestFit="1" customWidth="1"/>
    <col min="14344" max="14344" width="6.140625" style="42" bestFit="1" customWidth="1"/>
    <col min="14345" max="14345" width="4.85546875" style="42" bestFit="1" customWidth="1"/>
    <col min="14346" max="14346" width="4.42578125" style="42" bestFit="1" customWidth="1"/>
    <col min="14347" max="14347" width="17.85546875" style="42" bestFit="1" customWidth="1"/>
    <col min="14348" max="14589" width="9.140625" style="42"/>
    <col min="14590" max="14590" width="4.85546875" style="42" bestFit="1" customWidth="1"/>
    <col min="14591" max="14591" width="13.5703125" style="42" customWidth="1"/>
    <col min="14592" max="14592" width="21" style="42" customWidth="1"/>
    <col min="14593" max="14593" width="20.140625" style="42" customWidth="1"/>
    <col min="14594" max="14594" width="20.7109375" style="42" customWidth="1"/>
    <col min="14595" max="14595" width="7.7109375" style="42" bestFit="1" customWidth="1"/>
    <col min="14596" max="14596" width="8.28515625" style="42" bestFit="1" customWidth="1"/>
    <col min="14597" max="14597" width="8.28515625" style="42" customWidth="1"/>
    <col min="14598" max="14598" width="38.85546875" style="42" customWidth="1"/>
    <col min="14599" max="14599" width="5" style="42" bestFit="1" customWidth="1"/>
    <col min="14600" max="14600" width="6.140625" style="42" bestFit="1" customWidth="1"/>
    <col min="14601" max="14601" width="4.85546875" style="42" bestFit="1" customWidth="1"/>
    <col min="14602" max="14602" width="4.42578125" style="42" bestFit="1" customWidth="1"/>
    <col min="14603" max="14603" width="17.85546875" style="42" bestFit="1" customWidth="1"/>
    <col min="14604" max="14845" width="9.140625" style="42"/>
    <col min="14846" max="14846" width="4.85546875" style="42" bestFit="1" customWidth="1"/>
    <col min="14847" max="14847" width="13.5703125" style="42" customWidth="1"/>
    <col min="14848" max="14848" width="21" style="42" customWidth="1"/>
    <col min="14849" max="14849" width="20.140625" style="42" customWidth="1"/>
    <col min="14850" max="14850" width="20.7109375" style="42" customWidth="1"/>
    <col min="14851" max="14851" width="7.7109375" style="42" bestFit="1" customWidth="1"/>
    <col min="14852" max="14852" width="8.28515625" style="42" bestFit="1" customWidth="1"/>
    <col min="14853" max="14853" width="8.28515625" style="42" customWidth="1"/>
    <col min="14854" max="14854" width="38.85546875" style="42" customWidth="1"/>
    <col min="14855" max="14855" width="5" style="42" bestFit="1" customWidth="1"/>
    <col min="14856" max="14856" width="6.140625" style="42" bestFit="1" customWidth="1"/>
    <col min="14857" max="14857" width="4.85546875" style="42" bestFit="1" customWidth="1"/>
    <col min="14858" max="14858" width="4.42578125" style="42" bestFit="1" customWidth="1"/>
    <col min="14859" max="14859" width="17.85546875" style="42" bestFit="1" customWidth="1"/>
    <col min="14860" max="15101" width="9.140625" style="42"/>
    <col min="15102" max="15102" width="4.85546875" style="42" bestFit="1" customWidth="1"/>
    <col min="15103" max="15103" width="13.5703125" style="42" customWidth="1"/>
    <col min="15104" max="15104" width="21" style="42" customWidth="1"/>
    <col min="15105" max="15105" width="20.140625" style="42" customWidth="1"/>
    <col min="15106" max="15106" width="20.7109375" style="42" customWidth="1"/>
    <col min="15107" max="15107" width="7.7109375" style="42" bestFit="1" customWidth="1"/>
    <col min="15108" max="15108" width="8.28515625" style="42" bestFit="1" customWidth="1"/>
    <col min="15109" max="15109" width="8.28515625" style="42" customWidth="1"/>
    <col min="15110" max="15110" width="38.85546875" style="42" customWidth="1"/>
    <col min="15111" max="15111" width="5" style="42" bestFit="1" customWidth="1"/>
    <col min="15112" max="15112" width="6.140625" style="42" bestFit="1" customWidth="1"/>
    <col min="15113" max="15113" width="4.85546875" style="42" bestFit="1" customWidth="1"/>
    <col min="15114" max="15114" width="4.42578125" style="42" bestFit="1" customWidth="1"/>
    <col min="15115" max="15115" width="17.85546875" style="42" bestFit="1" customWidth="1"/>
    <col min="15116" max="15357" width="9.140625" style="42"/>
    <col min="15358" max="15358" width="4.85546875" style="42" bestFit="1" customWidth="1"/>
    <col min="15359" max="15359" width="13.5703125" style="42" customWidth="1"/>
    <col min="15360" max="15360" width="21" style="42" customWidth="1"/>
    <col min="15361" max="15361" width="20.140625" style="42" customWidth="1"/>
    <col min="15362" max="15362" width="20.7109375" style="42" customWidth="1"/>
    <col min="15363" max="15363" width="7.7109375" style="42" bestFit="1" customWidth="1"/>
    <col min="15364" max="15364" width="8.28515625" style="42" bestFit="1" customWidth="1"/>
    <col min="15365" max="15365" width="8.28515625" style="42" customWidth="1"/>
    <col min="15366" max="15366" width="38.85546875" style="42" customWidth="1"/>
    <col min="15367" max="15367" width="5" style="42" bestFit="1" customWidth="1"/>
    <col min="15368" max="15368" width="6.140625" style="42" bestFit="1" customWidth="1"/>
    <col min="15369" max="15369" width="4.85546875" style="42" bestFit="1" customWidth="1"/>
    <col min="15370" max="15370" width="4.42578125" style="42" bestFit="1" customWidth="1"/>
    <col min="15371" max="15371" width="17.85546875" style="42" bestFit="1" customWidth="1"/>
    <col min="15372" max="15613" width="9.140625" style="42"/>
    <col min="15614" max="15614" width="4.85546875" style="42" bestFit="1" customWidth="1"/>
    <col min="15615" max="15615" width="13.5703125" style="42" customWidth="1"/>
    <col min="15616" max="15616" width="21" style="42" customWidth="1"/>
    <col min="15617" max="15617" width="20.140625" style="42" customWidth="1"/>
    <col min="15618" max="15618" width="20.7109375" style="42" customWidth="1"/>
    <col min="15619" max="15619" width="7.7109375" style="42" bestFit="1" customWidth="1"/>
    <col min="15620" max="15620" width="8.28515625" style="42" bestFit="1" customWidth="1"/>
    <col min="15621" max="15621" width="8.28515625" style="42" customWidth="1"/>
    <col min="15622" max="15622" width="38.85546875" style="42" customWidth="1"/>
    <col min="15623" max="15623" width="5" style="42" bestFit="1" customWidth="1"/>
    <col min="15624" max="15624" width="6.140625" style="42" bestFit="1" customWidth="1"/>
    <col min="15625" max="15625" width="4.85546875" style="42" bestFit="1" customWidth="1"/>
    <col min="15626" max="15626" width="4.42578125" style="42" bestFit="1" customWidth="1"/>
    <col min="15627" max="15627" width="17.85546875" style="42" bestFit="1" customWidth="1"/>
    <col min="15628" max="15869" width="9.140625" style="42"/>
    <col min="15870" max="15870" width="4.85546875" style="42" bestFit="1" customWidth="1"/>
    <col min="15871" max="15871" width="13.5703125" style="42" customWidth="1"/>
    <col min="15872" max="15872" width="21" style="42" customWidth="1"/>
    <col min="15873" max="15873" width="20.140625" style="42" customWidth="1"/>
    <col min="15874" max="15874" width="20.7109375" style="42" customWidth="1"/>
    <col min="15875" max="15875" width="7.7109375" style="42" bestFit="1" customWidth="1"/>
    <col min="15876" max="15876" width="8.28515625" style="42" bestFit="1" customWidth="1"/>
    <col min="15877" max="15877" width="8.28515625" style="42" customWidth="1"/>
    <col min="15878" max="15878" width="38.85546875" style="42" customWidth="1"/>
    <col min="15879" max="15879" width="5" style="42" bestFit="1" customWidth="1"/>
    <col min="15880" max="15880" width="6.140625" style="42" bestFit="1" customWidth="1"/>
    <col min="15881" max="15881" width="4.85546875" style="42" bestFit="1" customWidth="1"/>
    <col min="15882" max="15882" width="4.42578125" style="42" bestFit="1" customWidth="1"/>
    <col min="15883" max="15883" width="17.85546875" style="42" bestFit="1" customWidth="1"/>
    <col min="15884" max="16125" width="9.140625" style="42"/>
    <col min="16126" max="16126" width="4.85546875" style="42" bestFit="1" customWidth="1"/>
    <col min="16127" max="16127" width="13.5703125" style="42" customWidth="1"/>
    <col min="16128" max="16128" width="21" style="42" customWidth="1"/>
    <col min="16129" max="16129" width="20.140625" style="42" customWidth="1"/>
    <col min="16130" max="16130" width="20.7109375" style="42" customWidth="1"/>
    <col min="16131" max="16131" width="7.7109375" style="42" bestFit="1" customWidth="1"/>
    <col min="16132" max="16132" width="8.28515625" style="42" bestFit="1" customWidth="1"/>
    <col min="16133" max="16133" width="8.28515625" style="42" customWidth="1"/>
    <col min="16134" max="16134" width="38.85546875" style="42" customWidth="1"/>
    <col min="16135" max="16135" width="5" style="42" bestFit="1" customWidth="1"/>
    <col min="16136" max="16136" width="6.140625" style="42" bestFit="1" customWidth="1"/>
    <col min="16137" max="16137" width="4.85546875" style="42" bestFit="1" customWidth="1"/>
    <col min="16138" max="16138" width="4.42578125" style="42" bestFit="1" customWidth="1"/>
    <col min="16139" max="16139" width="17.85546875" style="42" bestFit="1" customWidth="1"/>
    <col min="16140" max="16384" width="9.140625" style="42"/>
  </cols>
  <sheetData>
    <row r="1" spans="1:11" ht="22.5" x14ac:dyDescent="0.2">
      <c r="A1" s="40" t="s">
        <v>29</v>
      </c>
      <c r="B1" s="40" t="s">
        <v>36</v>
      </c>
      <c r="C1" s="41" t="s">
        <v>30</v>
      </c>
      <c r="D1" s="41" t="s">
        <v>31</v>
      </c>
      <c r="E1" s="40" t="s">
        <v>32</v>
      </c>
      <c r="F1" s="40" t="s">
        <v>33</v>
      </c>
      <c r="G1" s="40" t="s">
        <v>34</v>
      </c>
      <c r="H1" s="40" t="s">
        <v>35</v>
      </c>
      <c r="I1" s="40" t="s">
        <v>218</v>
      </c>
      <c r="J1" s="40" t="s">
        <v>219</v>
      </c>
      <c r="K1" s="40" t="s">
        <v>37</v>
      </c>
    </row>
    <row r="2" spans="1:11" x14ac:dyDescent="0.2">
      <c r="A2" s="43"/>
      <c r="B2" s="44"/>
      <c r="C2" s="43"/>
      <c r="D2" s="43"/>
      <c r="E2" s="44"/>
      <c r="F2" s="43"/>
      <c r="G2" s="43"/>
      <c r="H2" s="43"/>
      <c r="I2" s="43"/>
      <c r="J2" s="43"/>
      <c r="K2" s="43"/>
    </row>
    <row r="3" spans="1:11" x14ac:dyDescent="0.2">
      <c r="A3" s="43"/>
      <c r="B3" s="44"/>
      <c r="C3" s="43"/>
      <c r="D3" s="43"/>
      <c r="E3" s="44"/>
      <c r="F3" s="43"/>
      <c r="G3" s="43"/>
      <c r="H3" s="43"/>
      <c r="I3" s="43"/>
      <c r="J3" s="43"/>
      <c r="K3" s="43"/>
    </row>
    <row r="4" spans="1:11" x14ac:dyDescent="0.2">
      <c r="A4" s="43"/>
      <c r="B4" s="44"/>
      <c r="C4" s="43"/>
      <c r="D4" s="43"/>
      <c r="E4" s="44"/>
      <c r="F4" s="43"/>
      <c r="G4" s="43"/>
      <c r="H4" s="43"/>
      <c r="I4" s="43"/>
      <c r="J4" s="43"/>
      <c r="K4" s="43"/>
    </row>
    <row r="5" spans="1:11" x14ac:dyDescent="0.2">
      <c r="A5" s="43"/>
      <c r="B5" s="44"/>
      <c r="C5" s="43"/>
      <c r="D5" s="43"/>
      <c r="E5" s="44"/>
      <c r="F5" s="43"/>
      <c r="G5" s="43"/>
      <c r="H5" s="43"/>
      <c r="I5" s="43"/>
      <c r="J5" s="43"/>
      <c r="K5" s="43"/>
    </row>
    <row r="6" spans="1:11" x14ac:dyDescent="0.2">
      <c r="A6" s="43"/>
      <c r="B6" s="44"/>
      <c r="C6" s="43"/>
      <c r="D6" s="43"/>
      <c r="E6" s="44"/>
      <c r="F6" s="43"/>
      <c r="G6" s="43"/>
      <c r="H6" s="43"/>
      <c r="I6" s="43"/>
      <c r="J6" s="43"/>
      <c r="K6" s="43"/>
    </row>
    <row r="7" spans="1:11" x14ac:dyDescent="0.2">
      <c r="A7" s="43"/>
      <c r="B7" s="44"/>
      <c r="C7" s="43"/>
      <c r="D7" s="43"/>
      <c r="E7" s="44"/>
      <c r="F7" s="43"/>
      <c r="G7" s="43"/>
      <c r="H7" s="43"/>
      <c r="I7" s="43"/>
      <c r="J7" s="43"/>
      <c r="K7" s="43"/>
    </row>
    <row r="8" spans="1:11" x14ac:dyDescent="0.2">
      <c r="A8" s="43"/>
      <c r="B8" s="44"/>
      <c r="C8" s="43"/>
      <c r="D8" s="43"/>
      <c r="E8" s="44"/>
      <c r="F8" s="43"/>
      <c r="G8" s="43"/>
      <c r="H8" s="43"/>
      <c r="I8" s="43"/>
      <c r="J8" s="43"/>
      <c r="K8" s="43"/>
    </row>
  </sheetData>
  <dataValidations count="3">
    <dataValidation type="list" allowBlank="1" showInputMessage="1" showErrorMessage="1" sqref="WVM982898:WVM982921 JA65394:JA65417 SW65394:SW65417 ACS65394:ACS65417 AMO65394:AMO65417 AWK65394:AWK65417 BGG65394:BGG65417 BQC65394:BQC65417 BZY65394:BZY65417 CJU65394:CJU65417 CTQ65394:CTQ65417 DDM65394:DDM65417 DNI65394:DNI65417 DXE65394:DXE65417 EHA65394:EHA65417 EQW65394:EQW65417 FAS65394:FAS65417 FKO65394:FKO65417 FUK65394:FUK65417 GEG65394:GEG65417 GOC65394:GOC65417 GXY65394:GXY65417 HHU65394:HHU65417 HRQ65394:HRQ65417 IBM65394:IBM65417 ILI65394:ILI65417 IVE65394:IVE65417 JFA65394:JFA65417 JOW65394:JOW65417 JYS65394:JYS65417 KIO65394:KIO65417 KSK65394:KSK65417 LCG65394:LCG65417 LMC65394:LMC65417 LVY65394:LVY65417 MFU65394:MFU65417 MPQ65394:MPQ65417 MZM65394:MZM65417 NJI65394:NJI65417 NTE65394:NTE65417 ODA65394:ODA65417 OMW65394:OMW65417 OWS65394:OWS65417 PGO65394:PGO65417 PQK65394:PQK65417 QAG65394:QAG65417 QKC65394:QKC65417 QTY65394:QTY65417 RDU65394:RDU65417 RNQ65394:RNQ65417 RXM65394:RXM65417 SHI65394:SHI65417 SRE65394:SRE65417 TBA65394:TBA65417 TKW65394:TKW65417 TUS65394:TUS65417 UEO65394:UEO65417 UOK65394:UOK65417 UYG65394:UYG65417 VIC65394:VIC65417 VRY65394:VRY65417 WBU65394:WBU65417 WLQ65394:WLQ65417 WVM65394:WVM65417 JA130930:JA130953 SW130930:SW130953 ACS130930:ACS130953 AMO130930:AMO130953 AWK130930:AWK130953 BGG130930:BGG130953 BQC130930:BQC130953 BZY130930:BZY130953 CJU130930:CJU130953 CTQ130930:CTQ130953 DDM130930:DDM130953 DNI130930:DNI130953 DXE130930:DXE130953 EHA130930:EHA130953 EQW130930:EQW130953 FAS130930:FAS130953 FKO130930:FKO130953 FUK130930:FUK130953 GEG130930:GEG130953 GOC130930:GOC130953 GXY130930:GXY130953 HHU130930:HHU130953 HRQ130930:HRQ130953 IBM130930:IBM130953 ILI130930:ILI130953 IVE130930:IVE130953 JFA130930:JFA130953 JOW130930:JOW130953 JYS130930:JYS130953 KIO130930:KIO130953 KSK130930:KSK130953 LCG130930:LCG130953 LMC130930:LMC130953 LVY130930:LVY130953 MFU130930:MFU130953 MPQ130930:MPQ130953 MZM130930:MZM130953 NJI130930:NJI130953 NTE130930:NTE130953 ODA130930:ODA130953 OMW130930:OMW130953 OWS130930:OWS130953 PGO130930:PGO130953 PQK130930:PQK130953 QAG130930:QAG130953 QKC130930:QKC130953 QTY130930:QTY130953 RDU130930:RDU130953 RNQ130930:RNQ130953 RXM130930:RXM130953 SHI130930:SHI130953 SRE130930:SRE130953 TBA130930:TBA130953 TKW130930:TKW130953 TUS130930:TUS130953 UEO130930:UEO130953 UOK130930:UOK130953 UYG130930:UYG130953 VIC130930:VIC130953 VRY130930:VRY130953 WBU130930:WBU130953 WLQ130930:WLQ130953 WVM130930:WVM130953 JA196466:JA196489 SW196466:SW196489 ACS196466:ACS196489 AMO196466:AMO196489 AWK196466:AWK196489 BGG196466:BGG196489 BQC196466:BQC196489 BZY196466:BZY196489 CJU196466:CJU196489 CTQ196466:CTQ196489 DDM196466:DDM196489 DNI196466:DNI196489 DXE196466:DXE196489 EHA196466:EHA196489 EQW196466:EQW196489 FAS196466:FAS196489 FKO196466:FKO196489 FUK196466:FUK196489 GEG196466:GEG196489 GOC196466:GOC196489 GXY196466:GXY196489 HHU196466:HHU196489 HRQ196466:HRQ196489 IBM196466:IBM196489 ILI196466:ILI196489 IVE196466:IVE196489 JFA196466:JFA196489 JOW196466:JOW196489 JYS196466:JYS196489 KIO196466:KIO196489 KSK196466:KSK196489 LCG196466:LCG196489 LMC196466:LMC196489 LVY196466:LVY196489 MFU196466:MFU196489 MPQ196466:MPQ196489 MZM196466:MZM196489 NJI196466:NJI196489 NTE196466:NTE196489 ODA196466:ODA196489 OMW196466:OMW196489 OWS196466:OWS196489 PGO196466:PGO196489 PQK196466:PQK196489 QAG196466:QAG196489 QKC196466:QKC196489 QTY196466:QTY196489 RDU196466:RDU196489 RNQ196466:RNQ196489 RXM196466:RXM196489 SHI196466:SHI196489 SRE196466:SRE196489 TBA196466:TBA196489 TKW196466:TKW196489 TUS196466:TUS196489 UEO196466:UEO196489 UOK196466:UOK196489 UYG196466:UYG196489 VIC196466:VIC196489 VRY196466:VRY196489 WBU196466:WBU196489 WLQ196466:WLQ196489 WVM196466:WVM196489 JA262002:JA262025 SW262002:SW262025 ACS262002:ACS262025 AMO262002:AMO262025 AWK262002:AWK262025 BGG262002:BGG262025 BQC262002:BQC262025 BZY262002:BZY262025 CJU262002:CJU262025 CTQ262002:CTQ262025 DDM262002:DDM262025 DNI262002:DNI262025 DXE262002:DXE262025 EHA262002:EHA262025 EQW262002:EQW262025 FAS262002:FAS262025 FKO262002:FKO262025 FUK262002:FUK262025 GEG262002:GEG262025 GOC262002:GOC262025 GXY262002:GXY262025 HHU262002:HHU262025 HRQ262002:HRQ262025 IBM262002:IBM262025 ILI262002:ILI262025 IVE262002:IVE262025 JFA262002:JFA262025 JOW262002:JOW262025 JYS262002:JYS262025 KIO262002:KIO262025 KSK262002:KSK262025 LCG262002:LCG262025 LMC262002:LMC262025 LVY262002:LVY262025 MFU262002:MFU262025 MPQ262002:MPQ262025 MZM262002:MZM262025 NJI262002:NJI262025 NTE262002:NTE262025 ODA262002:ODA262025 OMW262002:OMW262025 OWS262002:OWS262025 PGO262002:PGO262025 PQK262002:PQK262025 QAG262002:QAG262025 QKC262002:QKC262025 QTY262002:QTY262025 RDU262002:RDU262025 RNQ262002:RNQ262025 RXM262002:RXM262025 SHI262002:SHI262025 SRE262002:SRE262025 TBA262002:TBA262025 TKW262002:TKW262025 TUS262002:TUS262025 UEO262002:UEO262025 UOK262002:UOK262025 UYG262002:UYG262025 VIC262002:VIC262025 VRY262002:VRY262025 WBU262002:WBU262025 WLQ262002:WLQ262025 WVM262002:WVM262025 JA327538:JA327561 SW327538:SW327561 ACS327538:ACS327561 AMO327538:AMO327561 AWK327538:AWK327561 BGG327538:BGG327561 BQC327538:BQC327561 BZY327538:BZY327561 CJU327538:CJU327561 CTQ327538:CTQ327561 DDM327538:DDM327561 DNI327538:DNI327561 DXE327538:DXE327561 EHA327538:EHA327561 EQW327538:EQW327561 FAS327538:FAS327561 FKO327538:FKO327561 FUK327538:FUK327561 GEG327538:GEG327561 GOC327538:GOC327561 GXY327538:GXY327561 HHU327538:HHU327561 HRQ327538:HRQ327561 IBM327538:IBM327561 ILI327538:ILI327561 IVE327538:IVE327561 JFA327538:JFA327561 JOW327538:JOW327561 JYS327538:JYS327561 KIO327538:KIO327561 KSK327538:KSK327561 LCG327538:LCG327561 LMC327538:LMC327561 LVY327538:LVY327561 MFU327538:MFU327561 MPQ327538:MPQ327561 MZM327538:MZM327561 NJI327538:NJI327561 NTE327538:NTE327561 ODA327538:ODA327561 OMW327538:OMW327561 OWS327538:OWS327561 PGO327538:PGO327561 PQK327538:PQK327561 QAG327538:QAG327561 QKC327538:QKC327561 QTY327538:QTY327561 RDU327538:RDU327561 RNQ327538:RNQ327561 RXM327538:RXM327561 SHI327538:SHI327561 SRE327538:SRE327561 TBA327538:TBA327561 TKW327538:TKW327561 TUS327538:TUS327561 UEO327538:UEO327561 UOK327538:UOK327561 UYG327538:UYG327561 VIC327538:VIC327561 VRY327538:VRY327561 WBU327538:WBU327561 WLQ327538:WLQ327561 WVM327538:WVM327561 JA393074:JA393097 SW393074:SW393097 ACS393074:ACS393097 AMO393074:AMO393097 AWK393074:AWK393097 BGG393074:BGG393097 BQC393074:BQC393097 BZY393074:BZY393097 CJU393074:CJU393097 CTQ393074:CTQ393097 DDM393074:DDM393097 DNI393074:DNI393097 DXE393074:DXE393097 EHA393074:EHA393097 EQW393074:EQW393097 FAS393074:FAS393097 FKO393074:FKO393097 FUK393074:FUK393097 GEG393074:GEG393097 GOC393074:GOC393097 GXY393074:GXY393097 HHU393074:HHU393097 HRQ393074:HRQ393097 IBM393074:IBM393097 ILI393074:ILI393097 IVE393074:IVE393097 JFA393074:JFA393097 JOW393074:JOW393097 JYS393074:JYS393097 KIO393074:KIO393097 KSK393074:KSK393097 LCG393074:LCG393097 LMC393074:LMC393097 LVY393074:LVY393097 MFU393074:MFU393097 MPQ393074:MPQ393097 MZM393074:MZM393097 NJI393074:NJI393097 NTE393074:NTE393097 ODA393074:ODA393097 OMW393074:OMW393097 OWS393074:OWS393097 PGO393074:PGO393097 PQK393074:PQK393097 QAG393074:QAG393097 QKC393074:QKC393097 QTY393074:QTY393097 RDU393074:RDU393097 RNQ393074:RNQ393097 RXM393074:RXM393097 SHI393074:SHI393097 SRE393074:SRE393097 TBA393074:TBA393097 TKW393074:TKW393097 TUS393074:TUS393097 UEO393074:UEO393097 UOK393074:UOK393097 UYG393074:UYG393097 VIC393074:VIC393097 VRY393074:VRY393097 WBU393074:WBU393097 WLQ393074:WLQ393097 WVM393074:WVM393097 JA458610:JA458633 SW458610:SW458633 ACS458610:ACS458633 AMO458610:AMO458633 AWK458610:AWK458633 BGG458610:BGG458633 BQC458610:BQC458633 BZY458610:BZY458633 CJU458610:CJU458633 CTQ458610:CTQ458633 DDM458610:DDM458633 DNI458610:DNI458633 DXE458610:DXE458633 EHA458610:EHA458633 EQW458610:EQW458633 FAS458610:FAS458633 FKO458610:FKO458633 FUK458610:FUK458633 GEG458610:GEG458633 GOC458610:GOC458633 GXY458610:GXY458633 HHU458610:HHU458633 HRQ458610:HRQ458633 IBM458610:IBM458633 ILI458610:ILI458633 IVE458610:IVE458633 JFA458610:JFA458633 JOW458610:JOW458633 JYS458610:JYS458633 KIO458610:KIO458633 KSK458610:KSK458633 LCG458610:LCG458633 LMC458610:LMC458633 LVY458610:LVY458633 MFU458610:MFU458633 MPQ458610:MPQ458633 MZM458610:MZM458633 NJI458610:NJI458633 NTE458610:NTE458633 ODA458610:ODA458633 OMW458610:OMW458633 OWS458610:OWS458633 PGO458610:PGO458633 PQK458610:PQK458633 QAG458610:QAG458633 QKC458610:QKC458633 QTY458610:QTY458633 RDU458610:RDU458633 RNQ458610:RNQ458633 RXM458610:RXM458633 SHI458610:SHI458633 SRE458610:SRE458633 TBA458610:TBA458633 TKW458610:TKW458633 TUS458610:TUS458633 UEO458610:UEO458633 UOK458610:UOK458633 UYG458610:UYG458633 VIC458610:VIC458633 VRY458610:VRY458633 WBU458610:WBU458633 WLQ458610:WLQ458633 WVM458610:WVM458633 JA524146:JA524169 SW524146:SW524169 ACS524146:ACS524169 AMO524146:AMO524169 AWK524146:AWK524169 BGG524146:BGG524169 BQC524146:BQC524169 BZY524146:BZY524169 CJU524146:CJU524169 CTQ524146:CTQ524169 DDM524146:DDM524169 DNI524146:DNI524169 DXE524146:DXE524169 EHA524146:EHA524169 EQW524146:EQW524169 FAS524146:FAS524169 FKO524146:FKO524169 FUK524146:FUK524169 GEG524146:GEG524169 GOC524146:GOC524169 GXY524146:GXY524169 HHU524146:HHU524169 HRQ524146:HRQ524169 IBM524146:IBM524169 ILI524146:ILI524169 IVE524146:IVE524169 JFA524146:JFA524169 JOW524146:JOW524169 JYS524146:JYS524169 KIO524146:KIO524169 KSK524146:KSK524169 LCG524146:LCG524169 LMC524146:LMC524169 LVY524146:LVY524169 MFU524146:MFU524169 MPQ524146:MPQ524169 MZM524146:MZM524169 NJI524146:NJI524169 NTE524146:NTE524169 ODA524146:ODA524169 OMW524146:OMW524169 OWS524146:OWS524169 PGO524146:PGO524169 PQK524146:PQK524169 QAG524146:QAG524169 QKC524146:QKC524169 QTY524146:QTY524169 RDU524146:RDU524169 RNQ524146:RNQ524169 RXM524146:RXM524169 SHI524146:SHI524169 SRE524146:SRE524169 TBA524146:TBA524169 TKW524146:TKW524169 TUS524146:TUS524169 UEO524146:UEO524169 UOK524146:UOK524169 UYG524146:UYG524169 VIC524146:VIC524169 VRY524146:VRY524169 WBU524146:WBU524169 WLQ524146:WLQ524169 WVM524146:WVM524169 JA589682:JA589705 SW589682:SW589705 ACS589682:ACS589705 AMO589682:AMO589705 AWK589682:AWK589705 BGG589682:BGG589705 BQC589682:BQC589705 BZY589682:BZY589705 CJU589682:CJU589705 CTQ589682:CTQ589705 DDM589682:DDM589705 DNI589682:DNI589705 DXE589682:DXE589705 EHA589682:EHA589705 EQW589682:EQW589705 FAS589682:FAS589705 FKO589682:FKO589705 FUK589682:FUK589705 GEG589682:GEG589705 GOC589682:GOC589705 GXY589682:GXY589705 HHU589682:HHU589705 HRQ589682:HRQ589705 IBM589682:IBM589705 ILI589682:ILI589705 IVE589682:IVE589705 JFA589682:JFA589705 JOW589682:JOW589705 JYS589682:JYS589705 KIO589682:KIO589705 KSK589682:KSK589705 LCG589682:LCG589705 LMC589682:LMC589705 LVY589682:LVY589705 MFU589682:MFU589705 MPQ589682:MPQ589705 MZM589682:MZM589705 NJI589682:NJI589705 NTE589682:NTE589705 ODA589682:ODA589705 OMW589682:OMW589705 OWS589682:OWS589705 PGO589682:PGO589705 PQK589682:PQK589705 QAG589682:QAG589705 QKC589682:QKC589705 QTY589682:QTY589705 RDU589682:RDU589705 RNQ589682:RNQ589705 RXM589682:RXM589705 SHI589682:SHI589705 SRE589682:SRE589705 TBA589682:TBA589705 TKW589682:TKW589705 TUS589682:TUS589705 UEO589682:UEO589705 UOK589682:UOK589705 UYG589682:UYG589705 VIC589682:VIC589705 VRY589682:VRY589705 WBU589682:WBU589705 WLQ589682:WLQ589705 WVM589682:WVM589705 JA655218:JA655241 SW655218:SW655241 ACS655218:ACS655241 AMO655218:AMO655241 AWK655218:AWK655241 BGG655218:BGG655241 BQC655218:BQC655241 BZY655218:BZY655241 CJU655218:CJU655241 CTQ655218:CTQ655241 DDM655218:DDM655241 DNI655218:DNI655241 DXE655218:DXE655241 EHA655218:EHA655241 EQW655218:EQW655241 FAS655218:FAS655241 FKO655218:FKO655241 FUK655218:FUK655241 GEG655218:GEG655241 GOC655218:GOC655241 GXY655218:GXY655241 HHU655218:HHU655241 HRQ655218:HRQ655241 IBM655218:IBM655241 ILI655218:ILI655241 IVE655218:IVE655241 JFA655218:JFA655241 JOW655218:JOW655241 JYS655218:JYS655241 KIO655218:KIO655241 KSK655218:KSK655241 LCG655218:LCG655241 LMC655218:LMC655241 LVY655218:LVY655241 MFU655218:MFU655241 MPQ655218:MPQ655241 MZM655218:MZM655241 NJI655218:NJI655241 NTE655218:NTE655241 ODA655218:ODA655241 OMW655218:OMW655241 OWS655218:OWS655241 PGO655218:PGO655241 PQK655218:PQK655241 QAG655218:QAG655241 QKC655218:QKC655241 QTY655218:QTY655241 RDU655218:RDU655241 RNQ655218:RNQ655241 RXM655218:RXM655241 SHI655218:SHI655241 SRE655218:SRE655241 TBA655218:TBA655241 TKW655218:TKW655241 TUS655218:TUS655241 UEO655218:UEO655241 UOK655218:UOK655241 UYG655218:UYG655241 VIC655218:VIC655241 VRY655218:VRY655241 WBU655218:WBU655241 WLQ655218:WLQ655241 WVM655218:WVM655241 JA720754:JA720777 SW720754:SW720777 ACS720754:ACS720777 AMO720754:AMO720777 AWK720754:AWK720777 BGG720754:BGG720777 BQC720754:BQC720777 BZY720754:BZY720777 CJU720754:CJU720777 CTQ720754:CTQ720777 DDM720754:DDM720777 DNI720754:DNI720777 DXE720754:DXE720777 EHA720754:EHA720777 EQW720754:EQW720777 FAS720754:FAS720777 FKO720754:FKO720777 FUK720754:FUK720777 GEG720754:GEG720777 GOC720754:GOC720777 GXY720754:GXY720777 HHU720754:HHU720777 HRQ720754:HRQ720777 IBM720754:IBM720777 ILI720754:ILI720777 IVE720754:IVE720777 JFA720754:JFA720777 JOW720754:JOW720777 JYS720754:JYS720777 KIO720754:KIO720777 KSK720754:KSK720777 LCG720754:LCG720777 LMC720754:LMC720777 LVY720754:LVY720777 MFU720754:MFU720777 MPQ720754:MPQ720777 MZM720754:MZM720777 NJI720754:NJI720777 NTE720754:NTE720777 ODA720754:ODA720777 OMW720754:OMW720777 OWS720754:OWS720777 PGO720754:PGO720777 PQK720754:PQK720777 QAG720754:QAG720777 QKC720754:QKC720777 QTY720754:QTY720777 RDU720754:RDU720777 RNQ720754:RNQ720777 RXM720754:RXM720777 SHI720754:SHI720777 SRE720754:SRE720777 TBA720754:TBA720777 TKW720754:TKW720777 TUS720754:TUS720777 UEO720754:UEO720777 UOK720754:UOK720777 UYG720754:UYG720777 VIC720754:VIC720777 VRY720754:VRY720777 WBU720754:WBU720777 WLQ720754:WLQ720777 WVM720754:WVM720777 JA786290:JA786313 SW786290:SW786313 ACS786290:ACS786313 AMO786290:AMO786313 AWK786290:AWK786313 BGG786290:BGG786313 BQC786290:BQC786313 BZY786290:BZY786313 CJU786290:CJU786313 CTQ786290:CTQ786313 DDM786290:DDM786313 DNI786290:DNI786313 DXE786290:DXE786313 EHA786290:EHA786313 EQW786290:EQW786313 FAS786290:FAS786313 FKO786290:FKO786313 FUK786290:FUK786313 GEG786290:GEG786313 GOC786290:GOC786313 GXY786290:GXY786313 HHU786290:HHU786313 HRQ786290:HRQ786313 IBM786290:IBM786313 ILI786290:ILI786313 IVE786290:IVE786313 JFA786290:JFA786313 JOW786290:JOW786313 JYS786290:JYS786313 KIO786290:KIO786313 KSK786290:KSK786313 LCG786290:LCG786313 LMC786290:LMC786313 LVY786290:LVY786313 MFU786290:MFU786313 MPQ786290:MPQ786313 MZM786290:MZM786313 NJI786290:NJI786313 NTE786290:NTE786313 ODA786290:ODA786313 OMW786290:OMW786313 OWS786290:OWS786313 PGO786290:PGO786313 PQK786290:PQK786313 QAG786290:QAG786313 QKC786290:QKC786313 QTY786290:QTY786313 RDU786290:RDU786313 RNQ786290:RNQ786313 RXM786290:RXM786313 SHI786290:SHI786313 SRE786290:SRE786313 TBA786290:TBA786313 TKW786290:TKW786313 TUS786290:TUS786313 UEO786290:UEO786313 UOK786290:UOK786313 UYG786290:UYG786313 VIC786290:VIC786313 VRY786290:VRY786313 WBU786290:WBU786313 WLQ786290:WLQ786313 WVM786290:WVM786313 JA851826:JA851849 SW851826:SW851849 ACS851826:ACS851849 AMO851826:AMO851849 AWK851826:AWK851849 BGG851826:BGG851849 BQC851826:BQC851849 BZY851826:BZY851849 CJU851826:CJU851849 CTQ851826:CTQ851849 DDM851826:DDM851849 DNI851826:DNI851849 DXE851826:DXE851849 EHA851826:EHA851849 EQW851826:EQW851849 FAS851826:FAS851849 FKO851826:FKO851849 FUK851826:FUK851849 GEG851826:GEG851849 GOC851826:GOC851849 GXY851826:GXY851849 HHU851826:HHU851849 HRQ851826:HRQ851849 IBM851826:IBM851849 ILI851826:ILI851849 IVE851826:IVE851849 JFA851826:JFA851849 JOW851826:JOW851849 JYS851826:JYS851849 KIO851826:KIO851849 KSK851826:KSK851849 LCG851826:LCG851849 LMC851826:LMC851849 LVY851826:LVY851849 MFU851826:MFU851849 MPQ851826:MPQ851849 MZM851826:MZM851849 NJI851826:NJI851849 NTE851826:NTE851849 ODA851826:ODA851849 OMW851826:OMW851849 OWS851826:OWS851849 PGO851826:PGO851849 PQK851826:PQK851849 QAG851826:QAG851849 QKC851826:QKC851849 QTY851826:QTY851849 RDU851826:RDU851849 RNQ851826:RNQ851849 RXM851826:RXM851849 SHI851826:SHI851849 SRE851826:SRE851849 TBA851826:TBA851849 TKW851826:TKW851849 TUS851826:TUS851849 UEO851826:UEO851849 UOK851826:UOK851849 UYG851826:UYG851849 VIC851826:VIC851849 VRY851826:VRY851849 WBU851826:WBU851849 WLQ851826:WLQ851849 WVM851826:WVM851849 JA917362:JA917385 SW917362:SW917385 ACS917362:ACS917385 AMO917362:AMO917385 AWK917362:AWK917385 BGG917362:BGG917385 BQC917362:BQC917385 BZY917362:BZY917385 CJU917362:CJU917385 CTQ917362:CTQ917385 DDM917362:DDM917385 DNI917362:DNI917385 DXE917362:DXE917385 EHA917362:EHA917385 EQW917362:EQW917385 FAS917362:FAS917385 FKO917362:FKO917385 FUK917362:FUK917385 GEG917362:GEG917385 GOC917362:GOC917385 GXY917362:GXY917385 HHU917362:HHU917385 HRQ917362:HRQ917385 IBM917362:IBM917385 ILI917362:ILI917385 IVE917362:IVE917385 JFA917362:JFA917385 JOW917362:JOW917385 JYS917362:JYS917385 KIO917362:KIO917385 KSK917362:KSK917385 LCG917362:LCG917385 LMC917362:LMC917385 LVY917362:LVY917385 MFU917362:MFU917385 MPQ917362:MPQ917385 MZM917362:MZM917385 NJI917362:NJI917385 NTE917362:NTE917385 ODA917362:ODA917385 OMW917362:OMW917385 OWS917362:OWS917385 PGO917362:PGO917385 PQK917362:PQK917385 QAG917362:QAG917385 QKC917362:QKC917385 QTY917362:QTY917385 RDU917362:RDU917385 RNQ917362:RNQ917385 RXM917362:RXM917385 SHI917362:SHI917385 SRE917362:SRE917385 TBA917362:TBA917385 TKW917362:TKW917385 TUS917362:TUS917385 UEO917362:UEO917385 UOK917362:UOK917385 UYG917362:UYG917385 VIC917362:VIC917385 VRY917362:VRY917385 WBU917362:WBU917385 WLQ917362:WLQ917385 WVM917362:WVM917385 JA982898:JA982921 SW982898:SW982921 ACS982898:ACS982921 AMO982898:AMO982921 AWK982898:AWK982921 BGG982898:BGG982921 BQC982898:BQC982921 BZY982898:BZY982921 CJU982898:CJU982921 CTQ982898:CTQ982921 DDM982898:DDM982921 DNI982898:DNI982921 DXE982898:DXE982921 EHA982898:EHA982921 EQW982898:EQW982921 FAS982898:FAS982921 FKO982898:FKO982921 FUK982898:FUK982921 GEG982898:GEG982921 GOC982898:GOC982921 GXY982898:GXY982921 HHU982898:HHU982921 HRQ982898:HRQ982921 IBM982898:IBM982921 ILI982898:ILI982921 IVE982898:IVE982921 JFA982898:JFA982921 JOW982898:JOW982921 JYS982898:JYS982921 KIO982898:KIO982921 KSK982898:KSK982921 LCG982898:LCG982921 LMC982898:LMC982921 LVY982898:LVY982921 MFU982898:MFU982921 MPQ982898:MPQ982921 MZM982898:MZM982921 NJI982898:NJI982921 NTE982898:NTE982921 ODA982898:ODA982921 OMW982898:OMW982921 OWS982898:OWS982921 PGO982898:PGO982921 PQK982898:PQK982921 QAG982898:QAG982921 QKC982898:QKC982921 QTY982898:QTY982921 RDU982898:RDU982921 RNQ982898:RNQ982921 RXM982898:RXM982921 SHI982898:SHI982921 SRE982898:SRE982921 TBA982898:TBA982921 TKW982898:TKW982921 TUS982898:TUS982921 UEO982898:UEO982921 UOK982898:UOK982921 UYG982898:UYG982921 VIC982898:VIC982921 VRY982898:VRY982921 WBU982898:WBU982921 WLQ982898:WLQ982921">
      <formula1>$V$8:$V$8</formula1>
    </dataValidation>
    <dataValidation type="list" allowBlank="1" showInputMessage="1" showErrorMessage="1" sqref="J2:J8">
      <formula1>"Discussed, Designed, Developed, Tested, Delivered, Deferred, Cancelled"</formula1>
    </dataValidation>
    <dataValidation type="list" allowBlank="1" showInputMessage="1" showErrorMessage="1" sqref="F2:F8">
      <formula1>"Functional, Non-Functional"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85" zoomScaleNormal="85" workbookViewId="0">
      <selection activeCell="S12" sqref="S12"/>
    </sheetView>
  </sheetViews>
  <sheetFormatPr defaultRowHeight="15" x14ac:dyDescent="0.25"/>
  <cols>
    <col min="1" max="1" width="10.7109375" style="72" customWidth="1"/>
    <col min="2" max="2" width="9.85546875" style="72" customWidth="1"/>
    <col min="3" max="3" width="17.85546875" style="72" customWidth="1"/>
    <col min="4" max="4" width="13.140625" style="72" customWidth="1"/>
    <col min="5" max="6" width="9.140625" style="72"/>
    <col min="7" max="7" width="38.5703125" style="72" customWidth="1"/>
    <col min="8" max="8" width="1.7109375" style="72" customWidth="1"/>
    <col min="9" max="9" width="11" style="72" bestFit="1" customWidth="1"/>
    <col min="10" max="11" width="4.5703125" style="72" bestFit="1" customWidth="1"/>
    <col min="12" max="12" width="7.140625" style="72" bestFit="1" customWidth="1"/>
    <col min="13" max="13" width="7.85546875" style="72" bestFit="1" customWidth="1"/>
    <col min="14" max="14" width="11.28515625" style="72" bestFit="1" customWidth="1"/>
    <col min="15" max="15" width="7.42578125" style="72" bestFit="1" customWidth="1"/>
    <col min="16" max="16" width="5.85546875" style="72" bestFit="1" customWidth="1"/>
    <col min="17" max="17" width="7.42578125" style="72" customWidth="1"/>
    <col min="18" max="18" width="1.7109375" style="72" customWidth="1"/>
    <col min="19" max="19" width="17.5703125" style="72" customWidth="1"/>
    <col min="20" max="20" width="9.42578125" style="72" bestFit="1" customWidth="1"/>
    <col min="21" max="22" width="4.5703125" style="72" bestFit="1" customWidth="1"/>
    <col min="23" max="23" width="4.85546875" style="72" bestFit="1" customWidth="1"/>
    <col min="24" max="24" width="7.85546875" style="72" bestFit="1" customWidth="1"/>
    <col min="25" max="25" width="11.28515625" style="72" bestFit="1" customWidth="1"/>
    <col min="26" max="26" width="7.42578125" style="72" bestFit="1" customWidth="1"/>
    <col min="27" max="27" width="7.140625" style="72" bestFit="1" customWidth="1"/>
    <col min="28" max="28" width="7.42578125" style="72" customWidth="1"/>
    <col min="29" max="259" width="9.140625" style="72"/>
    <col min="260" max="260" width="9.85546875" style="72" customWidth="1"/>
    <col min="261" max="261" width="17.85546875" style="72" customWidth="1"/>
    <col min="262" max="262" width="13.140625" style="72" customWidth="1"/>
    <col min="263" max="264" width="9.140625" style="72"/>
    <col min="265" max="265" width="38.5703125" style="72" customWidth="1"/>
    <col min="266" max="266" width="1.7109375" style="72" customWidth="1"/>
    <col min="267" max="267" width="11" style="72" bestFit="1" customWidth="1"/>
    <col min="268" max="269" width="4.5703125" style="72" bestFit="1" customWidth="1"/>
    <col min="270" max="270" width="7.140625" style="72" bestFit="1" customWidth="1"/>
    <col min="271" max="271" width="7.85546875" style="72" bestFit="1" customWidth="1"/>
    <col min="272" max="272" width="11.28515625" style="72" bestFit="1" customWidth="1"/>
    <col min="273" max="273" width="7.42578125" style="72" bestFit="1" customWidth="1"/>
    <col min="274" max="274" width="5.85546875" style="72" bestFit="1" customWidth="1"/>
    <col min="275" max="275" width="1.7109375" style="72" customWidth="1"/>
    <col min="276" max="276" width="17.5703125" style="72" customWidth="1"/>
    <col min="277" max="277" width="9.42578125" style="72" bestFit="1" customWidth="1"/>
    <col min="278" max="279" width="4.5703125" style="72" bestFit="1" customWidth="1"/>
    <col min="280" max="280" width="4.85546875" style="72" bestFit="1" customWidth="1"/>
    <col min="281" max="281" width="7.85546875" style="72" bestFit="1" customWidth="1"/>
    <col min="282" max="282" width="11.28515625" style="72" bestFit="1" customWidth="1"/>
    <col min="283" max="283" width="7.42578125" style="72" bestFit="1" customWidth="1"/>
    <col min="284" max="284" width="7.140625" style="72" bestFit="1" customWidth="1"/>
    <col min="285" max="515" width="9.140625" style="72"/>
    <col min="516" max="516" width="9.85546875" style="72" customWidth="1"/>
    <col min="517" max="517" width="17.85546875" style="72" customWidth="1"/>
    <col min="518" max="518" width="13.140625" style="72" customWidth="1"/>
    <col min="519" max="520" width="9.140625" style="72"/>
    <col min="521" max="521" width="38.5703125" style="72" customWidth="1"/>
    <col min="522" max="522" width="1.7109375" style="72" customWidth="1"/>
    <col min="523" max="523" width="11" style="72" bestFit="1" customWidth="1"/>
    <col min="524" max="525" width="4.5703125" style="72" bestFit="1" customWidth="1"/>
    <col min="526" max="526" width="7.140625" style="72" bestFit="1" customWidth="1"/>
    <col min="527" max="527" width="7.85546875" style="72" bestFit="1" customWidth="1"/>
    <col min="528" max="528" width="11.28515625" style="72" bestFit="1" customWidth="1"/>
    <col min="529" max="529" width="7.42578125" style="72" bestFit="1" customWidth="1"/>
    <col min="530" max="530" width="5.85546875" style="72" bestFit="1" customWidth="1"/>
    <col min="531" max="531" width="1.7109375" style="72" customWidth="1"/>
    <col min="532" max="532" width="17.5703125" style="72" customWidth="1"/>
    <col min="533" max="533" width="9.42578125" style="72" bestFit="1" customWidth="1"/>
    <col min="534" max="535" width="4.5703125" style="72" bestFit="1" customWidth="1"/>
    <col min="536" max="536" width="4.85546875" style="72" bestFit="1" customWidth="1"/>
    <col min="537" max="537" width="7.85546875" style="72" bestFit="1" customWidth="1"/>
    <col min="538" max="538" width="11.28515625" style="72" bestFit="1" customWidth="1"/>
    <col min="539" max="539" width="7.42578125" style="72" bestFit="1" customWidth="1"/>
    <col min="540" max="540" width="7.140625" style="72" bestFit="1" customWidth="1"/>
    <col min="541" max="771" width="9.140625" style="72"/>
    <col min="772" max="772" width="9.85546875" style="72" customWidth="1"/>
    <col min="773" max="773" width="17.85546875" style="72" customWidth="1"/>
    <col min="774" max="774" width="13.140625" style="72" customWidth="1"/>
    <col min="775" max="776" width="9.140625" style="72"/>
    <col min="777" max="777" width="38.5703125" style="72" customWidth="1"/>
    <col min="778" max="778" width="1.7109375" style="72" customWidth="1"/>
    <col min="779" max="779" width="11" style="72" bestFit="1" customWidth="1"/>
    <col min="780" max="781" width="4.5703125" style="72" bestFit="1" customWidth="1"/>
    <col min="782" max="782" width="7.140625" style="72" bestFit="1" customWidth="1"/>
    <col min="783" max="783" width="7.85546875" style="72" bestFit="1" customWidth="1"/>
    <col min="784" max="784" width="11.28515625" style="72" bestFit="1" customWidth="1"/>
    <col min="785" max="785" width="7.42578125" style="72" bestFit="1" customWidth="1"/>
    <col min="786" max="786" width="5.85546875" style="72" bestFit="1" customWidth="1"/>
    <col min="787" max="787" width="1.7109375" style="72" customWidth="1"/>
    <col min="788" max="788" width="17.5703125" style="72" customWidth="1"/>
    <col min="789" max="789" width="9.42578125" style="72" bestFit="1" customWidth="1"/>
    <col min="790" max="791" width="4.5703125" style="72" bestFit="1" customWidth="1"/>
    <col min="792" max="792" width="4.85546875" style="72" bestFit="1" customWidth="1"/>
    <col min="793" max="793" width="7.85546875" style="72" bestFit="1" customWidth="1"/>
    <col min="794" max="794" width="11.28515625" style="72" bestFit="1" customWidth="1"/>
    <col min="795" max="795" width="7.42578125" style="72" bestFit="1" customWidth="1"/>
    <col min="796" max="796" width="7.140625" style="72" bestFit="1" customWidth="1"/>
    <col min="797" max="1027" width="9.140625" style="72"/>
    <col min="1028" max="1028" width="9.85546875" style="72" customWidth="1"/>
    <col min="1029" max="1029" width="17.85546875" style="72" customWidth="1"/>
    <col min="1030" max="1030" width="13.140625" style="72" customWidth="1"/>
    <col min="1031" max="1032" width="9.140625" style="72"/>
    <col min="1033" max="1033" width="38.5703125" style="72" customWidth="1"/>
    <col min="1034" max="1034" width="1.7109375" style="72" customWidth="1"/>
    <col min="1035" max="1035" width="11" style="72" bestFit="1" customWidth="1"/>
    <col min="1036" max="1037" width="4.5703125" style="72" bestFit="1" customWidth="1"/>
    <col min="1038" max="1038" width="7.140625" style="72" bestFit="1" customWidth="1"/>
    <col min="1039" max="1039" width="7.85546875" style="72" bestFit="1" customWidth="1"/>
    <col min="1040" max="1040" width="11.28515625" style="72" bestFit="1" customWidth="1"/>
    <col min="1041" max="1041" width="7.42578125" style="72" bestFit="1" customWidth="1"/>
    <col min="1042" max="1042" width="5.85546875" style="72" bestFit="1" customWidth="1"/>
    <col min="1043" max="1043" width="1.7109375" style="72" customWidth="1"/>
    <col min="1044" max="1044" width="17.5703125" style="72" customWidth="1"/>
    <col min="1045" max="1045" width="9.42578125" style="72" bestFit="1" customWidth="1"/>
    <col min="1046" max="1047" width="4.5703125" style="72" bestFit="1" customWidth="1"/>
    <col min="1048" max="1048" width="4.85546875" style="72" bestFit="1" customWidth="1"/>
    <col min="1049" max="1049" width="7.85546875" style="72" bestFit="1" customWidth="1"/>
    <col min="1050" max="1050" width="11.28515625" style="72" bestFit="1" customWidth="1"/>
    <col min="1051" max="1051" width="7.42578125" style="72" bestFit="1" customWidth="1"/>
    <col min="1052" max="1052" width="7.140625" style="72" bestFit="1" customWidth="1"/>
    <col min="1053" max="1283" width="9.140625" style="72"/>
    <col min="1284" max="1284" width="9.85546875" style="72" customWidth="1"/>
    <col min="1285" max="1285" width="17.85546875" style="72" customWidth="1"/>
    <col min="1286" max="1286" width="13.140625" style="72" customWidth="1"/>
    <col min="1287" max="1288" width="9.140625" style="72"/>
    <col min="1289" max="1289" width="38.5703125" style="72" customWidth="1"/>
    <col min="1290" max="1290" width="1.7109375" style="72" customWidth="1"/>
    <col min="1291" max="1291" width="11" style="72" bestFit="1" customWidth="1"/>
    <col min="1292" max="1293" width="4.5703125" style="72" bestFit="1" customWidth="1"/>
    <col min="1294" max="1294" width="7.140625" style="72" bestFit="1" customWidth="1"/>
    <col min="1295" max="1295" width="7.85546875" style="72" bestFit="1" customWidth="1"/>
    <col min="1296" max="1296" width="11.28515625" style="72" bestFit="1" customWidth="1"/>
    <col min="1297" max="1297" width="7.42578125" style="72" bestFit="1" customWidth="1"/>
    <col min="1298" max="1298" width="5.85546875" style="72" bestFit="1" customWidth="1"/>
    <col min="1299" max="1299" width="1.7109375" style="72" customWidth="1"/>
    <col min="1300" max="1300" width="17.5703125" style="72" customWidth="1"/>
    <col min="1301" max="1301" width="9.42578125" style="72" bestFit="1" customWidth="1"/>
    <col min="1302" max="1303" width="4.5703125" style="72" bestFit="1" customWidth="1"/>
    <col min="1304" max="1304" width="4.85546875" style="72" bestFit="1" customWidth="1"/>
    <col min="1305" max="1305" width="7.85546875" style="72" bestFit="1" customWidth="1"/>
    <col min="1306" max="1306" width="11.28515625" style="72" bestFit="1" customWidth="1"/>
    <col min="1307" max="1307" width="7.42578125" style="72" bestFit="1" customWidth="1"/>
    <col min="1308" max="1308" width="7.140625" style="72" bestFit="1" customWidth="1"/>
    <col min="1309" max="1539" width="9.140625" style="72"/>
    <col min="1540" max="1540" width="9.85546875" style="72" customWidth="1"/>
    <col min="1541" max="1541" width="17.85546875" style="72" customWidth="1"/>
    <col min="1542" max="1542" width="13.140625" style="72" customWidth="1"/>
    <col min="1543" max="1544" width="9.140625" style="72"/>
    <col min="1545" max="1545" width="38.5703125" style="72" customWidth="1"/>
    <col min="1546" max="1546" width="1.7109375" style="72" customWidth="1"/>
    <col min="1547" max="1547" width="11" style="72" bestFit="1" customWidth="1"/>
    <col min="1548" max="1549" width="4.5703125" style="72" bestFit="1" customWidth="1"/>
    <col min="1550" max="1550" width="7.140625" style="72" bestFit="1" customWidth="1"/>
    <col min="1551" max="1551" width="7.85546875" style="72" bestFit="1" customWidth="1"/>
    <col min="1552" max="1552" width="11.28515625" style="72" bestFit="1" customWidth="1"/>
    <col min="1553" max="1553" width="7.42578125" style="72" bestFit="1" customWidth="1"/>
    <col min="1554" max="1554" width="5.85546875" style="72" bestFit="1" customWidth="1"/>
    <col min="1555" max="1555" width="1.7109375" style="72" customWidth="1"/>
    <col min="1556" max="1556" width="17.5703125" style="72" customWidth="1"/>
    <col min="1557" max="1557" width="9.42578125" style="72" bestFit="1" customWidth="1"/>
    <col min="1558" max="1559" width="4.5703125" style="72" bestFit="1" customWidth="1"/>
    <col min="1560" max="1560" width="4.85546875" style="72" bestFit="1" customWidth="1"/>
    <col min="1561" max="1561" width="7.85546875" style="72" bestFit="1" customWidth="1"/>
    <col min="1562" max="1562" width="11.28515625" style="72" bestFit="1" customWidth="1"/>
    <col min="1563" max="1563" width="7.42578125" style="72" bestFit="1" customWidth="1"/>
    <col min="1564" max="1564" width="7.140625" style="72" bestFit="1" customWidth="1"/>
    <col min="1565" max="1795" width="9.140625" style="72"/>
    <col min="1796" max="1796" width="9.85546875" style="72" customWidth="1"/>
    <col min="1797" max="1797" width="17.85546875" style="72" customWidth="1"/>
    <col min="1798" max="1798" width="13.140625" style="72" customWidth="1"/>
    <col min="1799" max="1800" width="9.140625" style="72"/>
    <col min="1801" max="1801" width="38.5703125" style="72" customWidth="1"/>
    <col min="1802" max="1802" width="1.7109375" style="72" customWidth="1"/>
    <col min="1803" max="1803" width="11" style="72" bestFit="1" customWidth="1"/>
    <col min="1804" max="1805" width="4.5703125" style="72" bestFit="1" customWidth="1"/>
    <col min="1806" max="1806" width="7.140625" style="72" bestFit="1" customWidth="1"/>
    <col min="1807" max="1807" width="7.85546875" style="72" bestFit="1" customWidth="1"/>
    <col min="1808" max="1808" width="11.28515625" style="72" bestFit="1" customWidth="1"/>
    <col min="1809" max="1809" width="7.42578125" style="72" bestFit="1" customWidth="1"/>
    <col min="1810" max="1810" width="5.85546875" style="72" bestFit="1" customWidth="1"/>
    <col min="1811" max="1811" width="1.7109375" style="72" customWidth="1"/>
    <col min="1812" max="1812" width="17.5703125" style="72" customWidth="1"/>
    <col min="1813" max="1813" width="9.42578125" style="72" bestFit="1" customWidth="1"/>
    <col min="1814" max="1815" width="4.5703125" style="72" bestFit="1" customWidth="1"/>
    <col min="1816" max="1816" width="4.85546875" style="72" bestFit="1" customWidth="1"/>
    <col min="1817" max="1817" width="7.85546875" style="72" bestFit="1" customWidth="1"/>
    <col min="1818" max="1818" width="11.28515625" style="72" bestFit="1" customWidth="1"/>
    <col min="1819" max="1819" width="7.42578125" style="72" bestFit="1" customWidth="1"/>
    <col min="1820" max="1820" width="7.140625" style="72" bestFit="1" customWidth="1"/>
    <col min="1821" max="2051" width="9.140625" style="72"/>
    <col min="2052" max="2052" width="9.85546875" style="72" customWidth="1"/>
    <col min="2053" max="2053" width="17.85546875" style="72" customWidth="1"/>
    <col min="2054" max="2054" width="13.140625" style="72" customWidth="1"/>
    <col min="2055" max="2056" width="9.140625" style="72"/>
    <col min="2057" max="2057" width="38.5703125" style="72" customWidth="1"/>
    <col min="2058" max="2058" width="1.7109375" style="72" customWidth="1"/>
    <col min="2059" max="2059" width="11" style="72" bestFit="1" customWidth="1"/>
    <col min="2060" max="2061" width="4.5703125" style="72" bestFit="1" customWidth="1"/>
    <col min="2062" max="2062" width="7.140625" style="72" bestFit="1" customWidth="1"/>
    <col min="2063" max="2063" width="7.85546875" style="72" bestFit="1" customWidth="1"/>
    <col min="2064" max="2064" width="11.28515625" style="72" bestFit="1" customWidth="1"/>
    <col min="2065" max="2065" width="7.42578125" style="72" bestFit="1" customWidth="1"/>
    <col min="2066" max="2066" width="5.85546875" style="72" bestFit="1" customWidth="1"/>
    <col min="2067" max="2067" width="1.7109375" style="72" customWidth="1"/>
    <col min="2068" max="2068" width="17.5703125" style="72" customWidth="1"/>
    <col min="2069" max="2069" width="9.42578125" style="72" bestFit="1" customWidth="1"/>
    <col min="2070" max="2071" width="4.5703125" style="72" bestFit="1" customWidth="1"/>
    <col min="2072" max="2072" width="4.85546875" style="72" bestFit="1" customWidth="1"/>
    <col min="2073" max="2073" width="7.85546875" style="72" bestFit="1" customWidth="1"/>
    <col min="2074" max="2074" width="11.28515625" style="72" bestFit="1" customWidth="1"/>
    <col min="2075" max="2075" width="7.42578125" style="72" bestFit="1" customWidth="1"/>
    <col min="2076" max="2076" width="7.140625" style="72" bestFit="1" customWidth="1"/>
    <col min="2077" max="2307" width="9.140625" style="72"/>
    <col min="2308" max="2308" width="9.85546875" style="72" customWidth="1"/>
    <col min="2309" max="2309" width="17.85546875" style="72" customWidth="1"/>
    <col min="2310" max="2310" width="13.140625" style="72" customWidth="1"/>
    <col min="2311" max="2312" width="9.140625" style="72"/>
    <col min="2313" max="2313" width="38.5703125" style="72" customWidth="1"/>
    <col min="2314" max="2314" width="1.7109375" style="72" customWidth="1"/>
    <col min="2315" max="2315" width="11" style="72" bestFit="1" customWidth="1"/>
    <col min="2316" max="2317" width="4.5703125" style="72" bestFit="1" customWidth="1"/>
    <col min="2318" max="2318" width="7.140625" style="72" bestFit="1" customWidth="1"/>
    <col min="2319" max="2319" width="7.85546875" style="72" bestFit="1" customWidth="1"/>
    <col min="2320" max="2320" width="11.28515625" style="72" bestFit="1" customWidth="1"/>
    <col min="2321" max="2321" width="7.42578125" style="72" bestFit="1" customWidth="1"/>
    <col min="2322" max="2322" width="5.85546875" style="72" bestFit="1" customWidth="1"/>
    <col min="2323" max="2323" width="1.7109375" style="72" customWidth="1"/>
    <col min="2324" max="2324" width="17.5703125" style="72" customWidth="1"/>
    <col min="2325" max="2325" width="9.42578125" style="72" bestFit="1" customWidth="1"/>
    <col min="2326" max="2327" width="4.5703125" style="72" bestFit="1" customWidth="1"/>
    <col min="2328" max="2328" width="4.85546875" style="72" bestFit="1" customWidth="1"/>
    <col min="2329" max="2329" width="7.85546875" style="72" bestFit="1" customWidth="1"/>
    <col min="2330" max="2330" width="11.28515625" style="72" bestFit="1" customWidth="1"/>
    <col min="2331" max="2331" width="7.42578125" style="72" bestFit="1" customWidth="1"/>
    <col min="2332" max="2332" width="7.140625" style="72" bestFit="1" customWidth="1"/>
    <col min="2333" max="2563" width="9.140625" style="72"/>
    <col min="2564" max="2564" width="9.85546875" style="72" customWidth="1"/>
    <col min="2565" max="2565" width="17.85546875" style="72" customWidth="1"/>
    <col min="2566" max="2566" width="13.140625" style="72" customWidth="1"/>
    <col min="2567" max="2568" width="9.140625" style="72"/>
    <col min="2569" max="2569" width="38.5703125" style="72" customWidth="1"/>
    <col min="2570" max="2570" width="1.7109375" style="72" customWidth="1"/>
    <col min="2571" max="2571" width="11" style="72" bestFit="1" customWidth="1"/>
    <col min="2572" max="2573" width="4.5703125" style="72" bestFit="1" customWidth="1"/>
    <col min="2574" max="2574" width="7.140625" style="72" bestFit="1" customWidth="1"/>
    <col min="2575" max="2575" width="7.85546875" style="72" bestFit="1" customWidth="1"/>
    <col min="2576" max="2576" width="11.28515625" style="72" bestFit="1" customWidth="1"/>
    <col min="2577" max="2577" width="7.42578125" style="72" bestFit="1" customWidth="1"/>
    <col min="2578" max="2578" width="5.85546875" style="72" bestFit="1" customWidth="1"/>
    <col min="2579" max="2579" width="1.7109375" style="72" customWidth="1"/>
    <col min="2580" max="2580" width="17.5703125" style="72" customWidth="1"/>
    <col min="2581" max="2581" width="9.42578125" style="72" bestFit="1" customWidth="1"/>
    <col min="2582" max="2583" width="4.5703125" style="72" bestFit="1" customWidth="1"/>
    <col min="2584" max="2584" width="4.85546875" style="72" bestFit="1" customWidth="1"/>
    <col min="2585" max="2585" width="7.85546875" style="72" bestFit="1" customWidth="1"/>
    <col min="2586" max="2586" width="11.28515625" style="72" bestFit="1" customWidth="1"/>
    <col min="2587" max="2587" width="7.42578125" style="72" bestFit="1" customWidth="1"/>
    <col min="2588" max="2588" width="7.140625" style="72" bestFit="1" customWidth="1"/>
    <col min="2589" max="2819" width="9.140625" style="72"/>
    <col min="2820" max="2820" width="9.85546875" style="72" customWidth="1"/>
    <col min="2821" max="2821" width="17.85546875" style="72" customWidth="1"/>
    <col min="2822" max="2822" width="13.140625" style="72" customWidth="1"/>
    <col min="2823" max="2824" width="9.140625" style="72"/>
    <col min="2825" max="2825" width="38.5703125" style="72" customWidth="1"/>
    <col min="2826" max="2826" width="1.7109375" style="72" customWidth="1"/>
    <col min="2827" max="2827" width="11" style="72" bestFit="1" customWidth="1"/>
    <col min="2828" max="2829" width="4.5703125" style="72" bestFit="1" customWidth="1"/>
    <col min="2830" max="2830" width="7.140625" style="72" bestFit="1" customWidth="1"/>
    <col min="2831" max="2831" width="7.85546875" style="72" bestFit="1" customWidth="1"/>
    <col min="2832" max="2832" width="11.28515625" style="72" bestFit="1" customWidth="1"/>
    <col min="2833" max="2833" width="7.42578125" style="72" bestFit="1" customWidth="1"/>
    <col min="2834" max="2834" width="5.85546875" style="72" bestFit="1" customWidth="1"/>
    <col min="2835" max="2835" width="1.7109375" style="72" customWidth="1"/>
    <col min="2836" max="2836" width="17.5703125" style="72" customWidth="1"/>
    <col min="2837" max="2837" width="9.42578125" style="72" bestFit="1" customWidth="1"/>
    <col min="2838" max="2839" width="4.5703125" style="72" bestFit="1" customWidth="1"/>
    <col min="2840" max="2840" width="4.85546875" style="72" bestFit="1" customWidth="1"/>
    <col min="2841" max="2841" width="7.85546875" style="72" bestFit="1" customWidth="1"/>
    <col min="2842" max="2842" width="11.28515625" style="72" bestFit="1" customWidth="1"/>
    <col min="2843" max="2843" width="7.42578125" style="72" bestFit="1" customWidth="1"/>
    <col min="2844" max="2844" width="7.140625" style="72" bestFit="1" customWidth="1"/>
    <col min="2845" max="3075" width="9.140625" style="72"/>
    <col min="3076" max="3076" width="9.85546875" style="72" customWidth="1"/>
    <col min="3077" max="3077" width="17.85546875" style="72" customWidth="1"/>
    <col min="3078" max="3078" width="13.140625" style="72" customWidth="1"/>
    <col min="3079" max="3080" width="9.140625" style="72"/>
    <col min="3081" max="3081" width="38.5703125" style="72" customWidth="1"/>
    <col min="3082" max="3082" width="1.7109375" style="72" customWidth="1"/>
    <col min="3083" max="3083" width="11" style="72" bestFit="1" customWidth="1"/>
    <col min="3084" max="3085" width="4.5703125" style="72" bestFit="1" customWidth="1"/>
    <col min="3086" max="3086" width="7.140625" style="72" bestFit="1" customWidth="1"/>
    <col min="3087" max="3087" width="7.85546875" style="72" bestFit="1" customWidth="1"/>
    <col min="3088" max="3088" width="11.28515625" style="72" bestFit="1" customWidth="1"/>
    <col min="3089" max="3089" width="7.42578125" style="72" bestFit="1" customWidth="1"/>
    <col min="3090" max="3090" width="5.85546875" style="72" bestFit="1" customWidth="1"/>
    <col min="3091" max="3091" width="1.7109375" style="72" customWidth="1"/>
    <col min="3092" max="3092" width="17.5703125" style="72" customWidth="1"/>
    <col min="3093" max="3093" width="9.42578125" style="72" bestFit="1" customWidth="1"/>
    <col min="3094" max="3095" width="4.5703125" style="72" bestFit="1" customWidth="1"/>
    <col min="3096" max="3096" width="4.85546875" style="72" bestFit="1" customWidth="1"/>
    <col min="3097" max="3097" width="7.85546875" style="72" bestFit="1" customWidth="1"/>
    <col min="3098" max="3098" width="11.28515625" style="72" bestFit="1" customWidth="1"/>
    <col min="3099" max="3099" width="7.42578125" style="72" bestFit="1" customWidth="1"/>
    <col min="3100" max="3100" width="7.140625" style="72" bestFit="1" customWidth="1"/>
    <col min="3101" max="3331" width="9.140625" style="72"/>
    <col min="3332" max="3332" width="9.85546875" style="72" customWidth="1"/>
    <col min="3333" max="3333" width="17.85546875" style="72" customWidth="1"/>
    <col min="3334" max="3334" width="13.140625" style="72" customWidth="1"/>
    <col min="3335" max="3336" width="9.140625" style="72"/>
    <col min="3337" max="3337" width="38.5703125" style="72" customWidth="1"/>
    <col min="3338" max="3338" width="1.7109375" style="72" customWidth="1"/>
    <col min="3339" max="3339" width="11" style="72" bestFit="1" customWidth="1"/>
    <col min="3340" max="3341" width="4.5703125" style="72" bestFit="1" customWidth="1"/>
    <col min="3342" max="3342" width="7.140625" style="72" bestFit="1" customWidth="1"/>
    <col min="3343" max="3343" width="7.85546875" style="72" bestFit="1" customWidth="1"/>
    <col min="3344" max="3344" width="11.28515625" style="72" bestFit="1" customWidth="1"/>
    <col min="3345" max="3345" width="7.42578125" style="72" bestFit="1" customWidth="1"/>
    <col min="3346" max="3346" width="5.85546875" style="72" bestFit="1" customWidth="1"/>
    <col min="3347" max="3347" width="1.7109375" style="72" customWidth="1"/>
    <col min="3348" max="3348" width="17.5703125" style="72" customWidth="1"/>
    <col min="3349" max="3349" width="9.42578125" style="72" bestFit="1" customWidth="1"/>
    <col min="3350" max="3351" width="4.5703125" style="72" bestFit="1" customWidth="1"/>
    <col min="3352" max="3352" width="4.85546875" style="72" bestFit="1" customWidth="1"/>
    <col min="3353" max="3353" width="7.85546875" style="72" bestFit="1" customWidth="1"/>
    <col min="3354" max="3354" width="11.28515625" style="72" bestFit="1" customWidth="1"/>
    <col min="3355" max="3355" width="7.42578125" style="72" bestFit="1" customWidth="1"/>
    <col min="3356" max="3356" width="7.140625" style="72" bestFit="1" customWidth="1"/>
    <col min="3357" max="3587" width="9.140625" style="72"/>
    <col min="3588" max="3588" width="9.85546875" style="72" customWidth="1"/>
    <col min="3589" max="3589" width="17.85546875" style="72" customWidth="1"/>
    <col min="3590" max="3590" width="13.140625" style="72" customWidth="1"/>
    <col min="3591" max="3592" width="9.140625" style="72"/>
    <col min="3593" max="3593" width="38.5703125" style="72" customWidth="1"/>
    <col min="3594" max="3594" width="1.7109375" style="72" customWidth="1"/>
    <col min="3595" max="3595" width="11" style="72" bestFit="1" customWidth="1"/>
    <col min="3596" max="3597" width="4.5703125" style="72" bestFit="1" customWidth="1"/>
    <col min="3598" max="3598" width="7.140625" style="72" bestFit="1" customWidth="1"/>
    <col min="3599" max="3599" width="7.85546875" style="72" bestFit="1" customWidth="1"/>
    <col min="3600" max="3600" width="11.28515625" style="72" bestFit="1" customWidth="1"/>
    <col min="3601" max="3601" width="7.42578125" style="72" bestFit="1" customWidth="1"/>
    <col min="3602" max="3602" width="5.85546875" style="72" bestFit="1" customWidth="1"/>
    <col min="3603" max="3603" width="1.7109375" style="72" customWidth="1"/>
    <col min="3604" max="3604" width="17.5703125" style="72" customWidth="1"/>
    <col min="3605" max="3605" width="9.42578125" style="72" bestFit="1" customWidth="1"/>
    <col min="3606" max="3607" width="4.5703125" style="72" bestFit="1" customWidth="1"/>
    <col min="3608" max="3608" width="4.85546875" style="72" bestFit="1" customWidth="1"/>
    <col min="3609" max="3609" width="7.85546875" style="72" bestFit="1" customWidth="1"/>
    <col min="3610" max="3610" width="11.28515625" style="72" bestFit="1" customWidth="1"/>
    <col min="3611" max="3611" width="7.42578125" style="72" bestFit="1" customWidth="1"/>
    <col min="3612" max="3612" width="7.140625" style="72" bestFit="1" customWidth="1"/>
    <col min="3613" max="3843" width="9.140625" style="72"/>
    <col min="3844" max="3844" width="9.85546875" style="72" customWidth="1"/>
    <col min="3845" max="3845" width="17.85546875" style="72" customWidth="1"/>
    <col min="3846" max="3846" width="13.140625" style="72" customWidth="1"/>
    <col min="3847" max="3848" width="9.140625" style="72"/>
    <col min="3849" max="3849" width="38.5703125" style="72" customWidth="1"/>
    <col min="3850" max="3850" width="1.7109375" style="72" customWidth="1"/>
    <col min="3851" max="3851" width="11" style="72" bestFit="1" customWidth="1"/>
    <col min="3852" max="3853" width="4.5703125" style="72" bestFit="1" customWidth="1"/>
    <col min="3854" max="3854" width="7.140625" style="72" bestFit="1" customWidth="1"/>
    <col min="3855" max="3855" width="7.85546875" style="72" bestFit="1" customWidth="1"/>
    <col min="3856" max="3856" width="11.28515625" style="72" bestFit="1" customWidth="1"/>
    <col min="3857" max="3857" width="7.42578125" style="72" bestFit="1" customWidth="1"/>
    <col min="3858" max="3858" width="5.85546875" style="72" bestFit="1" customWidth="1"/>
    <col min="3859" max="3859" width="1.7109375" style="72" customWidth="1"/>
    <col min="3860" max="3860" width="17.5703125" style="72" customWidth="1"/>
    <col min="3861" max="3861" width="9.42578125" style="72" bestFit="1" customWidth="1"/>
    <col min="3862" max="3863" width="4.5703125" style="72" bestFit="1" customWidth="1"/>
    <col min="3864" max="3864" width="4.85546875" style="72" bestFit="1" customWidth="1"/>
    <col min="3865" max="3865" width="7.85546875" style="72" bestFit="1" customWidth="1"/>
    <col min="3866" max="3866" width="11.28515625" style="72" bestFit="1" customWidth="1"/>
    <col min="3867" max="3867" width="7.42578125" style="72" bestFit="1" customWidth="1"/>
    <col min="3868" max="3868" width="7.140625" style="72" bestFit="1" customWidth="1"/>
    <col min="3869" max="4099" width="9.140625" style="72"/>
    <col min="4100" max="4100" width="9.85546875" style="72" customWidth="1"/>
    <col min="4101" max="4101" width="17.85546875" style="72" customWidth="1"/>
    <col min="4102" max="4102" width="13.140625" style="72" customWidth="1"/>
    <col min="4103" max="4104" width="9.140625" style="72"/>
    <col min="4105" max="4105" width="38.5703125" style="72" customWidth="1"/>
    <col min="4106" max="4106" width="1.7109375" style="72" customWidth="1"/>
    <col min="4107" max="4107" width="11" style="72" bestFit="1" customWidth="1"/>
    <col min="4108" max="4109" width="4.5703125" style="72" bestFit="1" customWidth="1"/>
    <col min="4110" max="4110" width="7.140625" style="72" bestFit="1" customWidth="1"/>
    <col min="4111" max="4111" width="7.85546875" style="72" bestFit="1" customWidth="1"/>
    <col min="4112" max="4112" width="11.28515625" style="72" bestFit="1" customWidth="1"/>
    <col min="4113" max="4113" width="7.42578125" style="72" bestFit="1" customWidth="1"/>
    <col min="4114" max="4114" width="5.85546875" style="72" bestFit="1" customWidth="1"/>
    <col min="4115" max="4115" width="1.7109375" style="72" customWidth="1"/>
    <col min="4116" max="4116" width="17.5703125" style="72" customWidth="1"/>
    <col min="4117" max="4117" width="9.42578125" style="72" bestFit="1" customWidth="1"/>
    <col min="4118" max="4119" width="4.5703125" style="72" bestFit="1" customWidth="1"/>
    <col min="4120" max="4120" width="4.85546875" style="72" bestFit="1" customWidth="1"/>
    <col min="4121" max="4121" width="7.85546875" style="72" bestFit="1" customWidth="1"/>
    <col min="4122" max="4122" width="11.28515625" style="72" bestFit="1" customWidth="1"/>
    <col min="4123" max="4123" width="7.42578125" style="72" bestFit="1" customWidth="1"/>
    <col min="4124" max="4124" width="7.140625" style="72" bestFit="1" customWidth="1"/>
    <col min="4125" max="4355" width="9.140625" style="72"/>
    <col min="4356" max="4356" width="9.85546875" style="72" customWidth="1"/>
    <col min="4357" max="4357" width="17.85546875" style="72" customWidth="1"/>
    <col min="4358" max="4358" width="13.140625" style="72" customWidth="1"/>
    <col min="4359" max="4360" width="9.140625" style="72"/>
    <col min="4361" max="4361" width="38.5703125" style="72" customWidth="1"/>
    <col min="4362" max="4362" width="1.7109375" style="72" customWidth="1"/>
    <col min="4363" max="4363" width="11" style="72" bestFit="1" customWidth="1"/>
    <col min="4364" max="4365" width="4.5703125" style="72" bestFit="1" customWidth="1"/>
    <col min="4366" max="4366" width="7.140625" style="72" bestFit="1" customWidth="1"/>
    <col min="4367" max="4367" width="7.85546875" style="72" bestFit="1" customWidth="1"/>
    <col min="4368" max="4368" width="11.28515625" style="72" bestFit="1" customWidth="1"/>
    <col min="4369" max="4369" width="7.42578125" style="72" bestFit="1" customWidth="1"/>
    <col min="4370" max="4370" width="5.85546875" style="72" bestFit="1" customWidth="1"/>
    <col min="4371" max="4371" width="1.7109375" style="72" customWidth="1"/>
    <col min="4372" max="4372" width="17.5703125" style="72" customWidth="1"/>
    <col min="4373" max="4373" width="9.42578125" style="72" bestFit="1" customWidth="1"/>
    <col min="4374" max="4375" width="4.5703125" style="72" bestFit="1" customWidth="1"/>
    <col min="4376" max="4376" width="4.85546875" style="72" bestFit="1" customWidth="1"/>
    <col min="4377" max="4377" width="7.85546875" style="72" bestFit="1" customWidth="1"/>
    <col min="4378" max="4378" width="11.28515625" style="72" bestFit="1" customWidth="1"/>
    <col min="4379" max="4379" width="7.42578125" style="72" bestFit="1" customWidth="1"/>
    <col min="4380" max="4380" width="7.140625" style="72" bestFit="1" customWidth="1"/>
    <col min="4381" max="4611" width="9.140625" style="72"/>
    <col min="4612" max="4612" width="9.85546875" style="72" customWidth="1"/>
    <col min="4613" max="4613" width="17.85546875" style="72" customWidth="1"/>
    <col min="4614" max="4614" width="13.140625" style="72" customWidth="1"/>
    <col min="4615" max="4616" width="9.140625" style="72"/>
    <col min="4617" max="4617" width="38.5703125" style="72" customWidth="1"/>
    <col min="4618" max="4618" width="1.7109375" style="72" customWidth="1"/>
    <col min="4619" max="4619" width="11" style="72" bestFit="1" customWidth="1"/>
    <col min="4620" max="4621" width="4.5703125" style="72" bestFit="1" customWidth="1"/>
    <col min="4622" max="4622" width="7.140625" style="72" bestFit="1" customWidth="1"/>
    <col min="4623" max="4623" width="7.85546875" style="72" bestFit="1" customWidth="1"/>
    <col min="4624" max="4624" width="11.28515625" style="72" bestFit="1" customWidth="1"/>
    <col min="4625" max="4625" width="7.42578125" style="72" bestFit="1" customWidth="1"/>
    <col min="4626" max="4626" width="5.85546875" style="72" bestFit="1" customWidth="1"/>
    <col min="4627" max="4627" width="1.7109375" style="72" customWidth="1"/>
    <col min="4628" max="4628" width="17.5703125" style="72" customWidth="1"/>
    <col min="4629" max="4629" width="9.42578125" style="72" bestFit="1" customWidth="1"/>
    <col min="4630" max="4631" width="4.5703125" style="72" bestFit="1" customWidth="1"/>
    <col min="4632" max="4632" width="4.85546875" style="72" bestFit="1" customWidth="1"/>
    <col min="4633" max="4633" width="7.85546875" style="72" bestFit="1" customWidth="1"/>
    <col min="4634" max="4634" width="11.28515625" style="72" bestFit="1" customWidth="1"/>
    <col min="4635" max="4635" width="7.42578125" style="72" bestFit="1" customWidth="1"/>
    <col min="4636" max="4636" width="7.140625" style="72" bestFit="1" customWidth="1"/>
    <col min="4637" max="4867" width="9.140625" style="72"/>
    <col min="4868" max="4868" width="9.85546875" style="72" customWidth="1"/>
    <col min="4869" max="4869" width="17.85546875" style="72" customWidth="1"/>
    <col min="4870" max="4870" width="13.140625" style="72" customWidth="1"/>
    <col min="4871" max="4872" width="9.140625" style="72"/>
    <col min="4873" max="4873" width="38.5703125" style="72" customWidth="1"/>
    <col min="4874" max="4874" width="1.7109375" style="72" customWidth="1"/>
    <col min="4875" max="4875" width="11" style="72" bestFit="1" customWidth="1"/>
    <col min="4876" max="4877" width="4.5703125" style="72" bestFit="1" customWidth="1"/>
    <col min="4878" max="4878" width="7.140625" style="72" bestFit="1" customWidth="1"/>
    <col min="4879" max="4879" width="7.85546875" style="72" bestFit="1" customWidth="1"/>
    <col min="4880" max="4880" width="11.28515625" style="72" bestFit="1" customWidth="1"/>
    <col min="4881" max="4881" width="7.42578125" style="72" bestFit="1" customWidth="1"/>
    <col min="4882" max="4882" width="5.85546875" style="72" bestFit="1" customWidth="1"/>
    <col min="4883" max="4883" width="1.7109375" style="72" customWidth="1"/>
    <col min="4884" max="4884" width="17.5703125" style="72" customWidth="1"/>
    <col min="4885" max="4885" width="9.42578125" style="72" bestFit="1" customWidth="1"/>
    <col min="4886" max="4887" width="4.5703125" style="72" bestFit="1" customWidth="1"/>
    <col min="4888" max="4888" width="4.85546875" style="72" bestFit="1" customWidth="1"/>
    <col min="4889" max="4889" width="7.85546875" style="72" bestFit="1" customWidth="1"/>
    <col min="4890" max="4890" width="11.28515625" style="72" bestFit="1" customWidth="1"/>
    <col min="4891" max="4891" width="7.42578125" style="72" bestFit="1" customWidth="1"/>
    <col min="4892" max="4892" width="7.140625" style="72" bestFit="1" customWidth="1"/>
    <col min="4893" max="5123" width="9.140625" style="72"/>
    <col min="5124" max="5124" width="9.85546875" style="72" customWidth="1"/>
    <col min="5125" max="5125" width="17.85546875" style="72" customWidth="1"/>
    <col min="5126" max="5126" width="13.140625" style="72" customWidth="1"/>
    <col min="5127" max="5128" width="9.140625" style="72"/>
    <col min="5129" max="5129" width="38.5703125" style="72" customWidth="1"/>
    <col min="5130" max="5130" width="1.7109375" style="72" customWidth="1"/>
    <col min="5131" max="5131" width="11" style="72" bestFit="1" customWidth="1"/>
    <col min="5132" max="5133" width="4.5703125" style="72" bestFit="1" customWidth="1"/>
    <col min="5134" max="5134" width="7.140625" style="72" bestFit="1" customWidth="1"/>
    <col min="5135" max="5135" width="7.85546875" style="72" bestFit="1" customWidth="1"/>
    <col min="5136" max="5136" width="11.28515625" style="72" bestFit="1" customWidth="1"/>
    <col min="5137" max="5137" width="7.42578125" style="72" bestFit="1" customWidth="1"/>
    <col min="5138" max="5138" width="5.85546875" style="72" bestFit="1" customWidth="1"/>
    <col min="5139" max="5139" width="1.7109375" style="72" customWidth="1"/>
    <col min="5140" max="5140" width="17.5703125" style="72" customWidth="1"/>
    <col min="5141" max="5141" width="9.42578125" style="72" bestFit="1" customWidth="1"/>
    <col min="5142" max="5143" width="4.5703125" style="72" bestFit="1" customWidth="1"/>
    <col min="5144" max="5144" width="4.85546875" style="72" bestFit="1" customWidth="1"/>
    <col min="5145" max="5145" width="7.85546875" style="72" bestFit="1" customWidth="1"/>
    <col min="5146" max="5146" width="11.28515625" style="72" bestFit="1" customWidth="1"/>
    <col min="5147" max="5147" width="7.42578125" style="72" bestFit="1" customWidth="1"/>
    <col min="5148" max="5148" width="7.140625" style="72" bestFit="1" customWidth="1"/>
    <col min="5149" max="5379" width="9.140625" style="72"/>
    <col min="5380" max="5380" width="9.85546875" style="72" customWidth="1"/>
    <col min="5381" max="5381" width="17.85546875" style="72" customWidth="1"/>
    <col min="5382" max="5382" width="13.140625" style="72" customWidth="1"/>
    <col min="5383" max="5384" width="9.140625" style="72"/>
    <col min="5385" max="5385" width="38.5703125" style="72" customWidth="1"/>
    <col min="5386" max="5386" width="1.7109375" style="72" customWidth="1"/>
    <col min="5387" max="5387" width="11" style="72" bestFit="1" customWidth="1"/>
    <col min="5388" max="5389" width="4.5703125" style="72" bestFit="1" customWidth="1"/>
    <col min="5390" max="5390" width="7.140625" style="72" bestFit="1" customWidth="1"/>
    <col min="5391" max="5391" width="7.85546875" style="72" bestFit="1" customWidth="1"/>
    <col min="5392" max="5392" width="11.28515625" style="72" bestFit="1" customWidth="1"/>
    <col min="5393" max="5393" width="7.42578125" style="72" bestFit="1" customWidth="1"/>
    <col min="5394" max="5394" width="5.85546875" style="72" bestFit="1" customWidth="1"/>
    <col min="5395" max="5395" width="1.7109375" style="72" customWidth="1"/>
    <col min="5396" max="5396" width="17.5703125" style="72" customWidth="1"/>
    <col min="5397" max="5397" width="9.42578125" style="72" bestFit="1" customWidth="1"/>
    <col min="5398" max="5399" width="4.5703125" style="72" bestFit="1" customWidth="1"/>
    <col min="5400" max="5400" width="4.85546875" style="72" bestFit="1" customWidth="1"/>
    <col min="5401" max="5401" width="7.85546875" style="72" bestFit="1" customWidth="1"/>
    <col min="5402" max="5402" width="11.28515625" style="72" bestFit="1" customWidth="1"/>
    <col min="5403" max="5403" width="7.42578125" style="72" bestFit="1" customWidth="1"/>
    <col min="5404" max="5404" width="7.140625" style="72" bestFit="1" customWidth="1"/>
    <col min="5405" max="5635" width="9.140625" style="72"/>
    <col min="5636" max="5636" width="9.85546875" style="72" customWidth="1"/>
    <col min="5637" max="5637" width="17.85546875" style="72" customWidth="1"/>
    <col min="5638" max="5638" width="13.140625" style="72" customWidth="1"/>
    <col min="5639" max="5640" width="9.140625" style="72"/>
    <col min="5641" max="5641" width="38.5703125" style="72" customWidth="1"/>
    <col min="5642" max="5642" width="1.7109375" style="72" customWidth="1"/>
    <col min="5643" max="5643" width="11" style="72" bestFit="1" customWidth="1"/>
    <col min="5644" max="5645" width="4.5703125" style="72" bestFit="1" customWidth="1"/>
    <col min="5646" max="5646" width="7.140625" style="72" bestFit="1" customWidth="1"/>
    <col min="5647" max="5647" width="7.85546875" style="72" bestFit="1" customWidth="1"/>
    <col min="5648" max="5648" width="11.28515625" style="72" bestFit="1" customWidth="1"/>
    <col min="5649" max="5649" width="7.42578125" style="72" bestFit="1" customWidth="1"/>
    <col min="5650" max="5650" width="5.85546875" style="72" bestFit="1" customWidth="1"/>
    <col min="5651" max="5651" width="1.7109375" style="72" customWidth="1"/>
    <col min="5652" max="5652" width="17.5703125" style="72" customWidth="1"/>
    <col min="5653" max="5653" width="9.42578125" style="72" bestFit="1" customWidth="1"/>
    <col min="5654" max="5655" width="4.5703125" style="72" bestFit="1" customWidth="1"/>
    <col min="5656" max="5656" width="4.85546875" style="72" bestFit="1" customWidth="1"/>
    <col min="5657" max="5657" width="7.85546875" style="72" bestFit="1" customWidth="1"/>
    <col min="5658" max="5658" width="11.28515625" style="72" bestFit="1" customWidth="1"/>
    <col min="5659" max="5659" width="7.42578125" style="72" bestFit="1" customWidth="1"/>
    <col min="5660" max="5660" width="7.140625" style="72" bestFit="1" customWidth="1"/>
    <col min="5661" max="5891" width="9.140625" style="72"/>
    <col min="5892" max="5892" width="9.85546875" style="72" customWidth="1"/>
    <col min="5893" max="5893" width="17.85546875" style="72" customWidth="1"/>
    <col min="5894" max="5894" width="13.140625" style="72" customWidth="1"/>
    <col min="5895" max="5896" width="9.140625" style="72"/>
    <col min="5897" max="5897" width="38.5703125" style="72" customWidth="1"/>
    <col min="5898" max="5898" width="1.7109375" style="72" customWidth="1"/>
    <col min="5899" max="5899" width="11" style="72" bestFit="1" customWidth="1"/>
    <col min="5900" max="5901" width="4.5703125" style="72" bestFit="1" customWidth="1"/>
    <col min="5902" max="5902" width="7.140625" style="72" bestFit="1" customWidth="1"/>
    <col min="5903" max="5903" width="7.85546875" style="72" bestFit="1" customWidth="1"/>
    <col min="5904" max="5904" width="11.28515625" style="72" bestFit="1" customWidth="1"/>
    <col min="5905" max="5905" width="7.42578125" style="72" bestFit="1" customWidth="1"/>
    <col min="5906" max="5906" width="5.85546875" style="72" bestFit="1" customWidth="1"/>
    <col min="5907" max="5907" width="1.7109375" style="72" customWidth="1"/>
    <col min="5908" max="5908" width="17.5703125" style="72" customWidth="1"/>
    <col min="5909" max="5909" width="9.42578125" style="72" bestFit="1" customWidth="1"/>
    <col min="5910" max="5911" width="4.5703125" style="72" bestFit="1" customWidth="1"/>
    <col min="5912" max="5912" width="4.85546875" style="72" bestFit="1" customWidth="1"/>
    <col min="5913" max="5913" width="7.85546875" style="72" bestFit="1" customWidth="1"/>
    <col min="5914" max="5914" width="11.28515625" style="72" bestFit="1" customWidth="1"/>
    <col min="5915" max="5915" width="7.42578125" style="72" bestFit="1" customWidth="1"/>
    <col min="5916" max="5916" width="7.140625" style="72" bestFit="1" customWidth="1"/>
    <col min="5917" max="6147" width="9.140625" style="72"/>
    <col min="6148" max="6148" width="9.85546875" style="72" customWidth="1"/>
    <col min="6149" max="6149" width="17.85546875" style="72" customWidth="1"/>
    <col min="6150" max="6150" width="13.140625" style="72" customWidth="1"/>
    <col min="6151" max="6152" width="9.140625" style="72"/>
    <col min="6153" max="6153" width="38.5703125" style="72" customWidth="1"/>
    <col min="6154" max="6154" width="1.7109375" style="72" customWidth="1"/>
    <col min="6155" max="6155" width="11" style="72" bestFit="1" customWidth="1"/>
    <col min="6156" max="6157" width="4.5703125" style="72" bestFit="1" customWidth="1"/>
    <col min="6158" max="6158" width="7.140625" style="72" bestFit="1" customWidth="1"/>
    <col min="6159" max="6159" width="7.85546875" style="72" bestFit="1" customWidth="1"/>
    <col min="6160" max="6160" width="11.28515625" style="72" bestFit="1" customWidth="1"/>
    <col min="6161" max="6161" width="7.42578125" style="72" bestFit="1" customWidth="1"/>
    <col min="6162" max="6162" width="5.85546875" style="72" bestFit="1" customWidth="1"/>
    <col min="6163" max="6163" width="1.7109375" style="72" customWidth="1"/>
    <col min="6164" max="6164" width="17.5703125" style="72" customWidth="1"/>
    <col min="6165" max="6165" width="9.42578125" style="72" bestFit="1" customWidth="1"/>
    <col min="6166" max="6167" width="4.5703125" style="72" bestFit="1" customWidth="1"/>
    <col min="6168" max="6168" width="4.85546875" style="72" bestFit="1" customWidth="1"/>
    <col min="6169" max="6169" width="7.85546875" style="72" bestFit="1" customWidth="1"/>
    <col min="6170" max="6170" width="11.28515625" style="72" bestFit="1" customWidth="1"/>
    <col min="6171" max="6171" width="7.42578125" style="72" bestFit="1" customWidth="1"/>
    <col min="6172" max="6172" width="7.140625" style="72" bestFit="1" customWidth="1"/>
    <col min="6173" max="6403" width="9.140625" style="72"/>
    <col min="6404" max="6404" width="9.85546875" style="72" customWidth="1"/>
    <col min="6405" max="6405" width="17.85546875" style="72" customWidth="1"/>
    <col min="6406" max="6406" width="13.140625" style="72" customWidth="1"/>
    <col min="6407" max="6408" width="9.140625" style="72"/>
    <col min="6409" max="6409" width="38.5703125" style="72" customWidth="1"/>
    <col min="6410" max="6410" width="1.7109375" style="72" customWidth="1"/>
    <col min="6411" max="6411" width="11" style="72" bestFit="1" customWidth="1"/>
    <col min="6412" max="6413" width="4.5703125" style="72" bestFit="1" customWidth="1"/>
    <col min="6414" max="6414" width="7.140625" style="72" bestFit="1" customWidth="1"/>
    <col min="6415" max="6415" width="7.85546875" style="72" bestFit="1" customWidth="1"/>
    <col min="6416" max="6416" width="11.28515625" style="72" bestFit="1" customWidth="1"/>
    <col min="6417" max="6417" width="7.42578125" style="72" bestFit="1" customWidth="1"/>
    <col min="6418" max="6418" width="5.85546875" style="72" bestFit="1" customWidth="1"/>
    <col min="6419" max="6419" width="1.7109375" style="72" customWidth="1"/>
    <col min="6420" max="6420" width="17.5703125" style="72" customWidth="1"/>
    <col min="6421" max="6421" width="9.42578125" style="72" bestFit="1" customWidth="1"/>
    <col min="6422" max="6423" width="4.5703125" style="72" bestFit="1" customWidth="1"/>
    <col min="6424" max="6424" width="4.85546875" style="72" bestFit="1" customWidth="1"/>
    <col min="6425" max="6425" width="7.85546875" style="72" bestFit="1" customWidth="1"/>
    <col min="6426" max="6426" width="11.28515625" style="72" bestFit="1" customWidth="1"/>
    <col min="6427" max="6427" width="7.42578125" style="72" bestFit="1" customWidth="1"/>
    <col min="6428" max="6428" width="7.140625" style="72" bestFit="1" customWidth="1"/>
    <col min="6429" max="6659" width="9.140625" style="72"/>
    <col min="6660" max="6660" width="9.85546875" style="72" customWidth="1"/>
    <col min="6661" max="6661" width="17.85546875" style="72" customWidth="1"/>
    <col min="6662" max="6662" width="13.140625" style="72" customWidth="1"/>
    <col min="6663" max="6664" width="9.140625" style="72"/>
    <col min="6665" max="6665" width="38.5703125" style="72" customWidth="1"/>
    <col min="6666" max="6666" width="1.7109375" style="72" customWidth="1"/>
    <col min="6667" max="6667" width="11" style="72" bestFit="1" customWidth="1"/>
    <col min="6668" max="6669" width="4.5703125" style="72" bestFit="1" customWidth="1"/>
    <col min="6670" max="6670" width="7.140625" style="72" bestFit="1" customWidth="1"/>
    <col min="6671" max="6671" width="7.85546875" style="72" bestFit="1" customWidth="1"/>
    <col min="6672" max="6672" width="11.28515625" style="72" bestFit="1" customWidth="1"/>
    <col min="6673" max="6673" width="7.42578125" style="72" bestFit="1" customWidth="1"/>
    <col min="6674" max="6674" width="5.85546875" style="72" bestFit="1" customWidth="1"/>
    <col min="6675" max="6675" width="1.7109375" style="72" customWidth="1"/>
    <col min="6676" max="6676" width="17.5703125" style="72" customWidth="1"/>
    <col min="6677" max="6677" width="9.42578125" style="72" bestFit="1" customWidth="1"/>
    <col min="6678" max="6679" width="4.5703125" style="72" bestFit="1" customWidth="1"/>
    <col min="6680" max="6680" width="4.85546875" style="72" bestFit="1" customWidth="1"/>
    <col min="6681" max="6681" width="7.85546875" style="72" bestFit="1" customWidth="1"/>
    <col min="6682" max="6682" width="11.28515625" style="72" bestFit="1" customWidth="1"/>
    <col min="6683" max="6683" width="7.42578125" style="72" bestFit="1" customWidth="1"/>
    <col min="6684" max="6684" width="7.140625" style="72" bestFit="1" customWidth="1"/>
    <col min="6685" max="6915" width="9.140625" style="72"/>
    <col min="6916" max="6916" width="9.85546875" style="72" customWidth="1"/>
    <col min="6917" max="6917" width="17.85546875" style="72" customWidth="1"/>
    <col min="6918" max="6918" width="13.140625" style="72" customWidth="1"/>
    <col min="6919" max="6920" width="9.140625" style="72"/>
    <col min="6921" max="6921" width="38.5703125" style="72" customWidth="1"/>
    <col min="6922" max="6922" width="1.7109375" style="72" customWidth="1"/>
    <col min="6923" max="6923" width="11" style="72" bestFit="1" customWidth="1"/>
    <col min="6924" max="6925" width="4.5703125" style="72" bestFit="1" customWidth="1"/>
    <col min="6926" max="6926" width="7.140625" style="72" bestFit="1" customWidth="1"/>
    <col min="6927" max="6927" width="7.85546875" style="72" bestFit="1" customWidth="1"/>
    <col min="6928" max="6928" width="11.28515625" style="72" bestFit="1" customWidth="1"/>
    <col min="6929" max="6929" width="7.42578125" style="72" bestFit="1" customWidth="1"/>
    <col min="6930" max="6930" width="5.85546875" style="72" bestFit="1" customWidth="1"/>
    <col min="6931" max="6931" width="1.7109375" style="72" customWidth="1"/>
    <col min="6932" max="6932" width="17.5703125" style="72" customWidth="1"/>
    <col min="6933" max="6933" width="9.42578125" style="72" bestFit="1" customWidth="1"/>
    <col min="6934" max="6935" width="4.5703125" style="72" bestFit="1" customWidth="1"/>
    <col min="6936" max="6936" width="4.85546875" style="72" bestFit="1" customWidth="1"/>
    <col min="6937" max="6937" width="7.85546875" style="72" bestFit="1" customWidth="1"/>
    <col min="6938" max="6938" width="11.28515625" style="72" bestFit="1" customWidth="1"/>
    <col min="6939" max="6939" width="7.42578125" style="72" bestFit="1" customWidth="1"/>
    <col min="6940" max="6940" width="7.140625" style="72" bestFit="1" customWidth="1"/>
    <col min="6941" max="7171" width="9.140625" style="72"/>
    <col min="7172" max="7172" width="9.85546875" style="72" customWidth="1"/>
    <col min="7173" max="7173" width="17.85546875" style="72" customWidth="1"/>
    <col min="7174" max="7174" width="13.140625" style="72" customWidth="1"/>
    <col min="7175" max="7176" width="9.140625" style="72"/>
    <col min="7177" max="7177" width="38.5703125" style="72" customWidth="1"/>
    <col min="7178" max="7178" width="1.7109375" style="72" customWidth="1"/>
    <col min="7179" max="7179" width="11" style="72" bestFit="1" customWidth="1"/>
    <col min="7180" max="7181" width="4.5703125" style="72" bestFit="1" customWidth="1"/>
    <col min="7182" max="7182" width="7.140625" style="72" bestFit="1" customWidth="1"/>
    <col min="7183" max="7183" width="7.85546875" style="72" bestFit="1" customWidth="1"/>
    <col min="7184" max="7184" width="11.28515625" style="72" bestFit="1" customWidth="1"/>
    <col min="7185" max="7185" width="7.42578125" style="72" bestFit="1" customWidth="1"/>
    <col min="7186" max="7186" width="5.85546875" style="72" bestFit="1" customWidth="1"/>
    <col min="7187" max="7187" width="1.7109375" style="72" customWidth="1"/>
    <col min="7188" max="7188" width="17.5703125" style="72" customWidth="1"/>
    <col min="7189" max="7189" width="9.42578125" style="72" bestFit="1" customWidth="1"/>
    <col min="7190" max="7191" width="4.5703125" style="72" bestFit="1" customWidth="1"/>
    <col min="7192" max="7192" width="4.85546875" style="72" bestFit="1" customWidth="1"/>
    <col min="7193" max="7193" width="7.85546875" style="72" bestFit="1" customWidth="1"/>
    <col min="7194" max="7194" width="11.28515625" style="72" bestFit="1" customWidth="1"/>
    <col min="7195" max="7195" width="7.42578125" style="72" bestFit="1" customWidth="1"/>
    <col min="7196" max="7196" width="7.140625" style="72" bestFit="1" customWidth="1"/>
    <col min="7197" max="7427" width="9.140625" style="72"/>
    <col min="7428" max="7428" width="9.85546875" style="72" customWidth="1"/>
    <col min="7429" max="7429" width="17.85546875" style="72" customWidth="1"/>
    <col min="7430" max="7430" width="13.140625" style="72" customWidth="1"/>
    <col min="7431" max="7432" width="9.140625" style="72"/>
    <col min="7433" max="7433" width="38.5703125" style="72" customWidth="1"/>
    <col min="7434" max="7434" width="1.7109375" style="72" customWidth="1"/>
    <col min="7435" max="7435" width="11" style="72" bestFit="1" customWidth="1"/>
    <col min="7436" max="7437" width="4.5703125" style="72" bestFit="1" customWidth="1"/>
    <col min="7438" max="7438" width="7.140625" style="72" bestFit="1" customWidth="1"/>
    <col min="7439" max="7439" width="7.85546875" style="72" bestFit="1" customWidth="1"/>
    <col min="7440" max="7440" width="11.28515625" style="72" bestFit="1" customWidth="1"/>
    <col min="7441" max="7441" width="7.42578125" style="72" bestFit="1" customWidth="1"/>
    <col min="7442" max="7442" width="5.85546875" style="72" bestFit="1" customWidth="1"/>
    <col min="7443" max="7443" width="1.7109375" style="72" customWidth="1"/>
    <col min="7444" max="7444" width="17.5703125" style="72" customWidth="1"/>
    <col min="7445" max="7445" width="9.42578125" style="72" bestFit="1" customWidth="1"/>
    <col min="7446" max="7447" width="4.5703125" style="72" bestFit="1" customWidth="1"/>
    <col min="7448" max="7448" width="4.85546875" style="72" bestFit="1" customWidth="1"/>
    <col min="7449" max="7449" width="7.85546875" style="72" bestFit="1" customWidth="1"/>
    <col min="7450" max="7450" width="11.28515625" style="72" bestFit="1" customWidth="1"/>
    <col min="7451" max="7451" width="7.42578125" style="72" bestFit="1" customWidth="1"/>
    <col min="7452" max="7452" width="7.140625" style="72" bestFit="1" customWidth="1"/>
    <col min="7453" max="7683" width="9.140625" style="72"/>
    <col min="7684" max="7684" width="9.85546875" style="72" customWidth="1"/>
    <col min="7685" max="7685" width="17.85546875" style="72" customWidth="1"/>
    <col min="7686" max="7686" width="13.140625" style="72" customWidth="1"/>
    <col min="7687" max="7688" width="9.140625" style="72"/>
    <col min="7689" max="7689" width="38.5703125" style="72" customWidth="1"/>
    <col min="7690" max="7690" width="1.7109375" style="72" customWidth="1"/>
    <col min="7691" max="7691" width="11" style="72" bestFit="1" customWidth="1"/>
    <col min="7692" max="7693" width="4.5703125" style="72" bestFit="1" customWidth="1"/>
    <col min="7694" max="7694" width="7.140625" style="72" bestFit="1" customWidth="1"/>
    <col min="7695" max="7695" width="7.85546875" style="72" bestFit="1" customWidth="1"/>
    <col min="7696" max="7696" width="11.28515625" style="72" bestFit="1" customWidth="1"/>
    <col min="7697" max="7697" width="7.42578125" style="72" bestFit="1" customWidth="1"/>
    <col min="7698" max="7698" width="5.85546875" style="72" bestFit="1" customWidth="1"/>
    <col min="7699" max="7699" width="1.7109375" style="72" customWidth="1"/>
    <col min="7700" max="7700" width="17.5703125" style="72" customWidth="1"/>
    <col min="7701" max="7701" width="9.42578125" style="72" bestFit="1" customWidth="1"/>
    <col min="7702" max="7703" width="4.5703125" style="72" bestFit="1" customWidth="1"/>
    <col min="7704" max="7704" width="4.85546875" style="72" bestFit="1" customWidth="1"/>
    <col min="7705" max="7705" width="7.85546875" style="72" bestFit="1" customWidth="1"/>
    <col min="7706" max="7706" width="11.28515625" style="72" bestFit="1" customWidth="1"/>
    <col min="7707" max="7707" width="7.42578125" style="72" bestFit="1" customWidth="1"/>
    <col min="7708" max="7708" width="7.140625" style="72" bestFit="1" customWidth="1"/>
    <col min="7709" max="7939" width="9.140625" style="72"/>
    <col min="7940" max="7940" width="9.85546875" style="72" customWidth="1"/>
    <col min="7941" max="7941" width="17.85546875" style="72" customWidth="1"/>
    <col min="7942" max="7942" width="13.140625" style="72" customWidth="1"/>
    <col min="7943" max="7944" width="9.140625" style="72"/>
    <col min="7945" max="7945" width="38.5703125" style="72" customWidth="1"/>
    <col min="7946" max="7946" width="1.7109375" style="72" customWidth="1"/>
    <col min="7947" max="7947" width="11" style="72" bestFit="1" customWidth="1"/>
    <col min="7948" max="7949" width="4.5703125" style="72" bestFit="1" customWidth="1"/>
    <col min="7950" max="7950" width="7.140625" style="72" bestFit="1" customWidth="1"/>
    <col min="7951" max="7951" width="7.85546875" style="72" bestFit="1" customWidth="1"/>
    <col min="7952" max="7952" width="11.28515625" style="72" bestFit="1" customWidth="1"/>
    <col min="7953" max="7953" width="7.42578125" style="72" bestFit="1" customWidth="1"/>
    <col min="7954" max="7954" width="5.85546875" style="72" bestFit="1" customWidth="1"/>
    <col min="7955" max="7955" width="1.7109375" style="72" customWidth="1"/>
    <col min="7956" max="7956" width="17.5703125" style="72" customWidth="1"/>
    <col min="7957" max="7957" width="9.42578125" style="72" bestFit="1" customWidth="1"/>
    <col min="7958" max="7959" width="4.5703125" style="72" bestFit="1" customWidth="1"/>
    <col min="7960" max="7960" width="4.85546875" style="72" bestFit="1" customWidth="1"/>
    <col min="7961" max="7961" width="7.85546875" style="72" bestFit="1" customWidth="1"/>
    <col min="7962" max="7962" width="11.28515625" style="72" bestFit="1" customWidth="1"/>
    <col min="7963" max="7963" width="7.42578125" style="72" bestFit="1" customWidth="1"/>
    <col min="7964" max="7964" width="7.140625" style="72" bestFit="1" customWidth="1"/>
    <col min="7965" max="8195" width="9.140625" style="72"/>
    <col min="8196" max="8196" width="9.85546875" style="72" customWidth="1"/>
    <col min="8197" max="8197" width="17.85546875" style="72" customWidth="1"/>
    <col min="8198" max="8198" width="13.140625" style="72" customWidth="1"/>
    <col min="8199" max="8200" width="9.140625" style="72"/>
    <col min="8201" max="8201" width="38.5703125" style="72" customWidth="1"/>
    <col min="8202" max="8202" width="1.7109375" style="72" customWidth="1"/>
    <col min="8203" max="8203" width="11" style="72" bestFit="1" customWidth="1"/>
    <col min="8204" max="8205" width="4.5703125" style="72" bestFit="1" customWidth="1"/>
    <col min="8206" max="8206" width="7.140625" style="72" bestFit="1" customWidth="1"/>
    <col min="8207" max="8207" width="7.85546875" style="72" bestFit="1" customWidth="1"/>
    <col min="8208" max="8208" width="11.28515625" style="72" bestFit="1" customWidth="1"/>
    <col min="8209" max="8209" width="7.42578125" style="72" bestFit="1" customWidth="1"/>
    <col min="8210" max="8210" width="5.85546875" style="72" bestFit="1" customWidth="1"/>
    <col min="8211" max="8211" width="1.7109375" style="72" customWidth="1"/>
    <col min="8212" max="8212" width="17.5703125" style="72" customWidth="1"/>
    <col min="8213" max="8213" width="9.42578125" style="72" bestFit="1" customWidth="1"/>
    <col min="8214" max="8215" width="4.5703125" style="72" bestFit="1" customWidth="1"/>
    <col min="8216" max="8216" width="4.85546875" style="72" bestFit="1" customWidth="1"/>
    <col min="8217" max="8217" width="7.85546875" style="72" bestFit="1" customWidth="1"/>
    <col min="8218" max="8218" width="11.28515625" style="72" bestFit="1" customWidth="1"/>
    <col min="8219" max="8219" width="7.42578125" style="72" bestFit="1" customWidth="1"/>
    <col min="8220" max="8220" width="7.140625" style="72" bestFit="1" customWidth="1"/>
    <col min="8221" max="8451" width="9.140625" style="72"/>
    <col min="8452" max="8452" width="9.85546875" style="72" customWidth="1"/>
    <col min="8453" max="8453" width="17.85546875" style="72" customWidth="1"/>
    <col min="8454" max="8454" width="13.140625" style="72" customWidth="1"/>
    <col min="8455" max="8456" width="9.140625" style="72"/>
    <col min="8457" max="8457" width="38.5703125" style="72" customWidth="1"/>
    <col min="8458" max="8458" width="1.7109375" style="72" customWidth="1"/>
    <col min="8459" max="8459" width="11" style="72" bestFit="1" customWidth="1"/>
    <col min="8460" max="8461" width="4.5703125" style="72" bestFit="1" customWidth="1"/>
    <col min="8462" max="8462" width="7.140625" style="72" bestFit="1" customWidth="1"/>
    <col min="8463" max="8463" width="7.85546875" style="72" bestFit="1" customWidth="1"/>
    <col min="8464" max="8464" width="11.28515625" style="72" bestFit="1" customWidth="1"/>
    <col min="8465" max="8465" width="7.42578125" style="72" bestFit="1" customWidth="1"/>
    <col min="8466" max="8466" width="5.85546875" style="72" bestFit="1" customWidth="1"/>
    <col min="8467" max="8467" width="1.7109375" style="72" customWidth="1"/>
    <col min="8468" max="8468" width="17.5703125" style="72" customWidth="1"/>
    <col min="8469" max="8469" width="9.42578125" style="72" bestFit="1" customWidth="1"/>
    <col min="8470" max="8471" width="4.5703125" style="72" bestFit="1" customWidth="1"/>
    <col min="8472" max="8472" width="4.85546875" style="72" bestFit="1" customWidth="1"/>
    <col min="8473" max="8473" width="7.85546875" style="72" bestFit="1" customWidth="1"/>
    <col min="8474" max="8474" width="11.28515625" style="72" bestFit="1" customWidth="1"/>
    <col min="8475" max="8475" width="7.42578125" style="72" bestFit="1" customWidth="1"/>
    <col min="8476" max="8476" width="7.140625" style="72" bestFit="1" customWidth="1"/>
    <col min="8477" max="8707" width="9.140625" style="72"/>
    <col min="8708" max="8708" width="9.85546875" style="72" customWidth="1"/>
    <col min="8709" max="8709" width="17.85546875" style="72" customWidth="1"/>
    <col min="8710" max="8710" width="13.140625" style="72" customWidth="1"/>
    <col min="8711" max="8712" width="9.140625" style="72"/>
    <col min="8713" max="8713" width="38.5703125" style="72" customWidth="1"/>
    <col min="8714" max="8714" width="1.7109375" style="72" customWidth="1"/>
    <col min="8715" max="8715" width="11" style="72" bestFit="1" customWidth="1"/>
    <col min="8716" max="8717" width="4.5703125" style="72" bestFit="1" customWidth="1"/>
    <col min="8718" max="8718" width="7.140625" style="72" bestFit="1" customWidth="1"/>
    <col min="8719" max="8719" width="7.85546875" style="72" bestFit="1" customWidth="1"/>
    <col min="8720" max="8720" width="11.28515625" style="72" bestFit="1" customWidth="1"/>
    <col min="8721" max="8721" width="7.42578125" style="72" bestFit="1" customWidth="1"/>
    <col min="8722" max="8722" width="5.85546875" style="72" bestFit="1" customWidth="1"/>
    <col min="8723" max="8723" width="1.7109375" style="72" customWidth="1"/>
    <col min="8724" max="8724" width="17.5703125" style="72" customWidth="1"/>
    <col min="8725" max="8725" width="9.42578125" style="72" bestFit="1" customWidth="1"/>
    <col min="8726" max="8727" width="4.5703125" style="72" bestFit="1" customWidth="1"/>
    <col min="8728" max="8728" width="4.85546875" style="72" bestFit="1" customWidth="1"/>
    <col min="8729" max="8729" width="7.85546875" style="72" bestFit="1" customWidth="1"/>
    <col min="8730" max="8730" width="11.28515625" style="72" bestFit="1" customWidth="1"/>
    <col min="8731" max="8731" width="7.42578125" style="72" bestFit="1" customWidth="1"/>
    <col min="8732" max="8732" width="7.140625" style="72" bestFit="1" customWidth="1"/>
    <col min="8733" max="8963" width="9.140625" style="72"/>
    <col min="8964" max="8964" width="9.85546875" style="72" customWidth="1"/>
    <col min="8965" max="8965" width="17.85546875" style="72" customWidth="1"/>
    <col min="8966" max="8966" width="13.140625" style="72" customWidth="1"/>
    <col min="8967" max="8968" width="9.140625" style="72"/>
    <col min="8969" max="8969" width="38.5703125" style="72" customWidth="1"/>
    <col min="8970" max="8970" width="1.7109375" style="72" customWidth="1"/>
    <col min="8971" max="8971" width="11" style="72" bestFit="1" customWidth="1"/>
    <col min="8972" max="8973" width="4.5703125" style="72" bestFit="1" customWidth="1"/>
    <col min="8974" max="8974" width="7.140625" style="72" bestFit="1" customWidth="1"/>
    <col min="8975" max="8975" width="7.85546875" style="72" bestFit="1" customWidth="1"/>
    <col min="8976" max="8976" width="11.28515625" style="72" bestFit="1" customWidth="1"/>
    <col min="8977" max="8977" width="7.42578125" style="72" bestFit="1" customWidth="1"/>
    <col min="8978" max="8978" width="5.85546875" style="72" bestFit="1" customWidth="1"/>
    <col min="8979" max="8979" width="1.7109375" style="72" customWidth="1"/>
    <col min="8980" max="8980" width="17.5703125" style="72" customWidth="1"/>
    <col min="8981" max="8981" width="9.42578125" style="72" bestFit="1" customWidth="1"/>
    <col min="8982" max="8983" width="4.5703125" style="72" bestFit="1" customWidth="1"/>
    <col min="8984" max="8984" width="4.85546875" style="72" bestFit="1" customWidth="1"/>
    <col min="8985" max="8985" width="7.85546875" style="72" bestFit="1" customWidth="1"/>
    <col min="8986" max="8986" width="11.28515625" style="72" bestFit="1" customWidth="1"/>
    <col min="8987" max="8987" width="7.42578125" style="72" bestFit="1" customWidth="1"/>
    <col min="8988" max="8988" width="7.140625" style="72" bestFit="1" customWidth="1"/>
    <col min="8989" max="9219" width="9.140625" style="72"/>
    <col min="9220" max="9220" width="9.85546875" style="72" customWidth="1"/>
    <col min="9221" max="9221" width="17.85546875" style="72" customWidth="1"/>
    <col min="9222" max="9222" width="13.140625" style="72" customWidth="1"/>
    <col min="9223" max="9224" width="9.140625" style="72"/>
    <col min="9225" max="9225" width="38.5703125" style="72" customWidth="1"/>
    <col min="9226" max="9226" width="1.7109375" style="72" customWidth="1"/>
    <col min="9227" max="9227" width="11" style="72" bestFit="1" customWidth="1"/>
    <col min="9228" max="9229" width="4.5703125" style="72" bestFit="1" customWidth="1"/>
    <col min="9230" max="9230" width="7.140625" style="72" bestFit="1" customWidth="1"/>
    <col min="9231" max="9231" width="7.85546875" style="72" bestFit="1" customWidth="1"/>
    <col min="9232" max="9232" width="11.28515625" style="72" bestFit="1" customWidth="1"/>
    <col min="9233" max="9233" width="7.42578125" style="72" bestFit="1" customWidth="1"/>
    <col min="9234" max="9234" width="5.85546875" style="72" bestFit="1" customWidth="1"/>
    <col min="9235" max="9235" width="1.7109375" style="72" customWidth="1"/>
    <col min="9236" max="9236" width="17.5703125" style="72" customWidth="1"/>
    <col min="9237" max="9237" width="9.42578125" style="72" bestFit="1" customWidth="1"/>
    <col min="9238" max="9239" width="4.5703125" style="72" bestFit="1" customWidth="1"/>
    <col min="9240" max="9240" width="4.85546875" style="72" bestFit="1" customWidth="1"/>
    <col min="9241" max="9241" width="7.85546875" style="72" bestFit="1" customWidth="1"/>
    <col min="9242" max="9242" width="11.28515625" style="72" bestFit="1" customWidth="1"/>
    <col min="9243" max="9243" width="7.42578125" style="72" bestFit="1" customWidth="1"/>
    <col min="9244" max="9244" width="7.140625" style="72" bestFit="1" customWidth="1"/>
    <col min="9245" max="9475" width="9.140625" style="72"/>
    <col min="9476" max="9476" width="9.85546875" style="72" customWidth="1"/>
    <col min="9477" max="9477" width="17.85546875" style="72" customWidth="1"/>
    <col min="9478" max="9478" width="13.140625" style="72" customWidth="1"/>
    <col min="9479" max="9480" width="9.140625" style="72"/>
    <col min="9481" max="9481" width="38.5703125" style="72" customWidth="1"/>
    <col min="9482" max="9482" width="1.7109375" style="72" customWidth="1"/>
    <col min="9483" max="9483" width="11" style="72" bestFit="1" customWidth="1"/>
    <col min="9484" max="9485" width="4.5703125" style="72" bestFit="1" customWidth="1"/>
    <col min="9486" max="9486" width="7.140625" style="72" bestFit="1" customWidth="1"/>
    <col min="9487" max="9487" width="7.85546875" style="72" bestFit="1" customWidth="1"/>
    <col min="9488" max="9488" width="11.28515625" style="72" bestFit="1" customWidth="1"/>
    <col min="9489" max="9489" width="7.42578125" style="72" bestFit="1" customWidth="1"/>
    <col min="9490" max="9490" width="5.85546875" style="72" bestFit="1" customWidth="1"/>
    <col min="9491" max="9491" width="1.7109375" style="72" customWidth="1"/>
    <col min="9492" max="9492" width="17.5703125" style="72" customWidth="1"/>
    <col min="9493" max="9493" width="9.42578125" style="72" bestFit="1" customWidth="1"/>
    <col min="9494" max="9495" width="4.5703125" style="72" bestFit="1" customWidth="1"/>
    <col min="9496" max="9496" width="4.85546875" style="72" bestFit="1" customWidth="1"/>
    <col min="9497" max="9497" width="7.85546875" style="72" bestFit="1" customWidth="1"/>
    <col min="9498" max="9498" width="11.28515625" style="72" bestFit="1" customWidth="1"/>
    <col min="9499" max="9499" width="7.42578125" style="72" bestFit="1" customWidth="1"/>
    <col min="9500" max="9500" width="7.140625" style="72" bestFit="1" customWidth="1"/>
    <col min="9501" max="9731" width="9.140625" style="72"/>
    <col min="9732" max="9732" width="9.85546875" style="72" customWidth="1"/>
    <col min="9733" max="9733" width="17.85546875" style="72" customWidth="1"/>
    <col min="9734" max="9734" width="13.140625" style="72" customWidth="1"/>
    <col min="9735" max="9736" width="9.140625" style="72"/>
    <col min="9737" max="9737" width="38.5703125" style="72" customWidth="1"/>
    <col min="9738" max="9738" width="1.7109375" style="72" customWidth="1"/>
    <col min="9739" max="9739" width="11" style="72" bestFit="1" customWidth="1"/>
    <col min="9740" max="9741" width="4.5703125" style="72" bestFit="1" customWidth="1"/>
    <col min="9742" max="9742" width="7.140625" style="72" bestFit="1" customWidth="1"/>
    <col min="9743" max="9743" width="7.85546875" style="72" bestFit="1" customWidth="1"/>
    <col min="9744" max="9744" width="11.28515625" style="72" bestFit="1" customWidth="1"/>
    <col min="9745" max="9745" width="7.42578125" style="72" bestFit="1" customWidth="1"/>
    <col min="9746" max="9746" width="5.85546875" style="72" bestFit="1" customWidth="1"/>
    <col min="9747" max="9747" width="1.7109375" style="72" customWidth="1"/>
    <col min="9748" max="9748" width="17.5703125" style="72" customWidth="1"/>
    <col min="9749" max="9749" width="9.42578125" style="72" bestFit="1" customWidth="1"/>
    <col min="9750" max="9751" width="4.5703125" style="72" bestFit="1" customWidth="1"/>
    <col min="9752" max="9752" width="4.85546875" style="72" bestFit="1" customWidth="1"/>
    <col min="9753" max="9753" width="7.85546875" style="72" bestFit="1" customWidth="1"/>
    <col min="9754" max="9754" width="11.28515625" style="72" bestFit="1" customWidth="1"/>
    <col min="9755" max="9755" width="7.42578125" style="72" bestFit="1" customWidth="1"/>
    <col min="9756" max="9756" width="7.140625" style="72" bestFit="1" customWidth="1"/>
    <col min="9757" max="9987" width="9.140625" style="72"/>
    <col min="9988" max="9988" width="9.85546875" style="72" customWidth="1"/>
    <col min="9989" max="9989" width="17.85546875" style="72" customWidth="1"/>
    <col min="9990" max="9990" width="13.140625" style="72" customWidth="1"/>
    <col min="9991" max="9992" width="9.140625" style="72"/>
    <col min="9993" max="9993" width="38.5703125" style="72" customWidth="1"/>
    <col min="9994" max="9994" width="1.7109375" style="72" customWidth="1"/>
    <col min="9995" max="9995" width="11" style="72" bestFit="1" customWidth="1"/>
    <col min="9996" max="9997" width="4.5703125" style="72" bestFit="1" customWidth="1"/>
    <col min="9998" max="9998" width="7.140625" style="72" bestFit="1" customWidth="1"/>
    <col min="9999" max="9999" width="7.85546875" style="72" bestFit="1" customWidth="1"/>
    <col min="10000" max="10000" width="11.28515625" style="72" bestFit="1" customWidth="1"/>
    <col min="10001" max="10001" width="7.42578125" style="72" bestFit="1" customWidth="1"/>
    <col min="10002" max="10002" width="5.85546875" style="72" bestFit="1" customWidth="1"/>
    <col min="10003" max="10003" width="1.7109375" style="72" customWidth="1"/>
    <col min="10004" max="10004" width="17.5703125" style="72" customWidth="1"/>
    <col min="10005" max="10005" width="9.42578125" style="72" bestFit="1" customWidth="1"/>
    <col min="10006" max="10007" width="4.5703125" style="72" bestFit="1" customWidth="1"/>
    <col min="10008" max="10008" width="4.85546875" style="72" bestFit="1" customWidth="1"/>
    <col min="10009" max="10009" width="7.85546875" style="72" bestFit="1" customWidth="1"/>
    <col min="10010" max="10010" width="11.28515625" style="72" bestFit="1" customWidth="1"/>
    <col min="10011" max="10011" width="7.42578125" style="72" bestFit="1" customWidth="1"/>
    <col min="10012" max="10012" width="7.140625" style="72" bestFit="1" customWidth="1"/>
    <col min="10013" max="10243" width="9.140625" style="72"/>
    <col min="10244" max="10244" width="9.85546875" style="72" customWidth="1"/>
    <col min="10245" max="10245" width="17.85546875" style="72" customWidth="1"/>
    <col min="10246" max="10246" width="13.140625" style="72" customWidth="1"/>
    <col min="10247" max="10248" width="9.140625" style="72"/>
    <col min="10249" max="10249" width="38.5703125" style="72" customWidth="1"/>
    <col min="10250" max="10250" width="1.7109375" style="72" customWidth="1"/>
    <col min="10251" max="10251" width="11" style="72" bestFit="1" customWidth="1"/>
    <col min="10252" max="10253" width="4.5703125" style="72" bestFit="1" customWidth="1"/>
    <col min="10254" max="10254" width="7.140625" style="72" bestFit="1" customWidth="1"/>
    <col min="10255" max="10255" width="7.85546875" style="72" bestFit="1" customWidth="1"/>
    <col min="10256" max="10256" width="11.28515625" style="72" bestFit="1" customWidth="1"/>
    <col min="10257" max="10257" width="7.42578125" style="72" bestFit="1" customWidth="1"/>
    <col min="10258" max="10258" width="5.85546875" style="72" bestFit="1" customWidth="1"/>
    <col min="10259" max="10259" width="1.7109375" style="72" customWidth="1"/>
    <col min="10260" max="10260" width="17.5703125" style="72" customWidth="1"/>
    <col min="10261" max="10261" width="9.42578125" style="72" bestFit="1" customWidth="1"/>
    <col min="10262" max="10263" width="4.5703125" style="72" bestFit="1" customWidth="1"/>
    <col min="10264" max="10264" width="4.85546875" style="72" bestFit="1" customWidth="1"/>
    <col min="10265" max="10265" width="7.85546875" style="72" bestFit="1" customWidth="1"/>
    <col min="10266" max="10266" width="11.28515625" style="72" bestFit="1" customWidth="1"/>
    <col min="10267" max="10267" width="7.42578125" style="72" bestFit="1" customWidth="1"/>
    <col min="10268" max="10268" width="7.140625" style="72" bestFit="1" customWidth="1"/>
    <col min="10269" max="10499" width="9.140625" style="72"/>
    <col min="10500" max="10500" width="9.85546875" style="72" customWidth="1"/>
    <col min="10501" max="10501" width="17.85546875" style="72" customWidth="1"/>
    <col min="10502" max="10502" width="13.140625" style="72" customWidth="1"/>
    <col min="10503" max="10504" width="9.140625" style="72"/>
    <col min="10505" max="10505" width="38.5703125" style="72" customWidth="1"/>
    <col min="10506" max="10506" width="1.7109375" style="72" customWidth="1"/>
    <col min="10507" max="10507" width="11" style="72" bestFit="1" customWidth="1"/>
    <col min="10508" max="10509" width="4.5703125" style="72" bestFit="1" customWidth="1"/>
    <col min="10510" max="10510" width="7.140625" style="72" bestFit="1" customWidth="1"/>
    <col min="10511" max="10511" width="7.85546875" style="72" bestFit="1" customWidth="1"/>
    <col min="10512" max="10512" width="11.28515625" style="72" bestFit="1" customWidth="1"/>
    <col min="10513" max="10513" width="7.42578125" style="72" bestFit="1" customWidth="1"/>
    <col min="10514" max="10514" width="5.85546875" style="72" bestFit="1" customWidth="1"/>
    <col min="10515" max="10515" width="1.7109375" style="72" customWidth="1"/>
    <col min="10516" max="10516" width="17.5703125" style="72" customWidth="1"/>
    <col min="10517" max="10517" width="9.42578125" style="72" bestFit="1" customWidth="1"/>
    <col min="10518" max="10519" width="4.5703125" style="72" bestFit="1" customWidth="1"/>
    <col min="10520" max="10520" width="4.85546875" style="72" bestFit="1" customWidth="1"/>
    <col min="10521" max="10521" width="7.85546875" style="72" bestFit="1" customWidth="1"/>
    <col min="10522" max="10522" width="11.28515625" style="72" bestFit="1" customWidth="1"/>
    <col min="10523" max="10523" width="7.42578125" style="72" bestFit="1" customWidth="1"/>
    <col min="10524" max="10524" width="7.140625" style="72" bestFit="1" customWidth="1"/>
    <col min="10525" max="10755" width="9.140625" style="72"/>
    <col min="10756" max="10756" width="9.85546875" style="72" customWidth="1"/>
    <col min="10757" max="10757" width="17.85546875" style="72" customWidth="1"/>
    <col min="10758" max="10758" width="13.140625" style="72" customWidth="1"/>
    <col min="10759" max="10760" width="9.140625" style="72"/>
    <col min="10761" max="10761" width="38.5703125" style="72" customWidth="1"/>
    <col min="10762" max="10762" width="1.7109375" style="72" customWidth="1"/>
    <col min="10763" max="10763" width="11" style="72" bestFit="1" customWidth="1"/>
    <col min="10764" max="10765" width="4.5703125" style="72" bestFit="1" customWidth="1"/>
    <col min="10766" max="10766" width="7.140625" style="72" bestFit="1" customWidth="1"/>
    <col min="10767" max="10767" width="7.85546875" style="72" bestFit="1" customWidth="1"/>
    <col min="10768" max="10768" width="11.28515625" style="72" bestFit="1" customWidth="1"/>
    <col min="10769" max="10769" width="7.42578125" style="72" bestFit="1" customWidth="1"/>
    <col min="10770" max="10770" width="5.85546875" style="72" bestFit="1" customWidth="1"/>
    <col min="10771" max="10771" width="1.7109375" style="72" customWidth="1"/>
    <col min="10772" max="10772" width="17.5703125" style="72" customWidth="1"/>
    <col min="10773" max="10773" width="9.42578125" style="72" bestFit="1" customWidth="1"/>
    <col min="10774" max="10775" width="4.5703125" style="72" bestFit="1" customWidth="1"/>
    <col min="10776" max="10776" width="4.85546875" style="72" bestFit="1" customWidth="1"/>
    <col min="10777" max="10777" width="7.85546875" style="72" bestFit="1" customWidth="1"/>
    <col min="10778" max="10778" width="11.28515625" style="72" bestFit="1" customWidth="1"/>
    <col min="10779" max="10779" width="7.42578125" style="72" bestFit="1" customWidth="1"/>
    <col min="10780" max="10780" width="7.140625" style="72" bestFit="1" customWidth="1"/>
    <col min="10781" max="11011" width="9.140625" style="72"/>
    <col min="11012" max="11012" width="9.85546875" style="72" customWidth="1"/>
    <col min="11013" max="11013" width="17.85546875" style="72" customWidth="1"/>
    <col min="11014" max="11014" width="13.140625" style="72" customWidth="1"/>
    <col min="11015" max="11016" width="9.140625" style="72"/>
    <col min="11017" max="11017" width="38.5703125" style="72" customWidth="1"/>
    <col min="11018" max="11018" width="1.7109375" style="72" customWidth="1"/>
    <col min="11019" max="11019" width="11" style="72" bestFit="1" customWidth="1"/>
    <col min="11020" max="11021" width="4.5703125" style="72" bestFit="1" customWidth="1"/>
    <col min="11022" max="11022" width="7.140625" style="72" bestFit="1" customWidth="1"/>
    <col min="11023" max="11023" width="7.85546875" style="72" bestFit="1" customWidth="1"/>
    <col min="11024" max="11024" width="11.28515625" style="72" bestFit="1" customWidth="1"/>
    <col min="11025" max="11025" width="7.42578125" style="72" bestFit="1" customWidth="1"/>
    <col min="11026" max="11026" width="5.85546875" style="72" bestFit="1" customWidth="1"/>
    <col min="11027" max="11027" width="1.7109375" style="72" customWidth="1"/>
    <col min="11028" max="11028" width="17.5703125" style="72" customWidth="1"/>
    <col min="11029" max="11029" width="9.42578125" style="72" bestFit="1" customWidth="1"/>
    <col min="11030" max="11031" width="4.5703125" style="72" bestFit="1" customWidth="1"/>
    <col min="11032" max="11032" width="4.85546875" style="72" bestFit="1" customWidth="1"/>
    <col min="11033" max="11033" width="7.85546875" style="72" bestFit="1" customWidth="1"/>
    <col min="11034" max="11034" width="11.28515625" style="72" bestFit="1" customWidth="1"/>
    <col min="11035" max="11035" width="7.42578125" style="72" bestFit="1" customWidth="1"/>
    <col min="11036" max="11036" width="7.140625" style="72" bestFit="1" customWidth="1"/>
    <col min="11037" max="11267" width="9.140625" style="72"/>
    <col min="11268" max="11268" width="9.85546875" style="72" customWidth="1"/>
    <col min="11269" max="11269" width="17.85546875" style="72" customWidth="1"/>
    <col min="11270" max="11270" width="13.140625" style="72" customWidth="1"/>
    <col min="11271" max="11272" width="9.140625" style="72"/>
    <col min="11273" max="11273" width="38.5703125" style="72" customWidth="1"/>
    <col min="11274" max="11274" width="1.7109375" style="72" customWidth="1"/>
    <col min="11275" max="11275" width="11" style="72" bestFit="1" customWidth="1"/>
    <col min="11276" max="11277" width="4.5703125" style="72" bestFit="1" customWidth="1"/>
    <col min="11278" max="11278" width="7.140625" style="72" bestFit="1" customWidth="1"/>
    <col min="11279" max="11279" width="7.85546875" style="72" bestFit="1" customWidth="1"/>
    <col min="11280" max="11280" width="11.28515625" style="72" bestFit="1" customWidth="1"/>
    <col min="11281" max="11281" width="7.42578125" style="72" bestFit="1" customWidth="1"/>
    <col min="11282" max="11282" width="5.85546875" style="72" bestFit="1" customWidth="1"/>
    <col min="11283" max="11283" width="1.7109375" style="72" customWidth="1"/>
    <col min="11284" max="11284" width="17.5703125" style="72" customWidth="1"/>
    <col min="11285" max="11285" width="9.42578125" style="72" bestFit="1" customWidth="1"/>
    <col min="11286" max="11287" width="4.5703125" style="72" bestFit="1" customWidth="1"/>
    <col min="11288" max="11288" width="4.85546875" style="72" bestFit="1" customWidth="1"/>
    <col min="11289" max="11289" width="7.85546875" style="72" bestFit="1" customWidth="1"/>
    <col min="11290" max="11290" width="11.28515625" style="72" bestFit="1" customWidth="1"/>
    <col min="11291" max="11291" width="7.42578125" style="72" bestFit="1" customWidth="1"/>
    <col min="11292" max="11292" width="7.140625" style="72" bestFit="1" customWidth="1"/>
    <col min="11293" max="11523" width="9.140625" style="72"/>
    <col min="11524" max="11524" width="9.85546875" style="72" customWidth="1"/>
    <col min="11525" max="11525" width="17.85546875" style="72" customWidth="1"/>
    <col min="11526" max="11526" width="13.140625" style="72" customWidth="1"/>
    <col min="11527" max="11528" width="9.140625" style="72"/>
    <col min="11529" max="11529" width="38.5703125" style="72" customWidth="1"/>
    <col min="11530" max="11530" width="1.7109375" style="72" customWidth="1"/>
    <col min="11531" max="11531" width="11" style="72" bestFit="1" customWidth="1"/>
    <col min="11532" max="11533" width="4.5703125" style="72" bestFit="1" customWidth="1"/>
    <col min="11534" max="11534" width="7.140625" style="72" bestFit="1" customWidth="1"/>
    <col min="11535" max="11535" width="7.85546875" style="72" bestFit="1" customWidth="1"/>
    <col min="11536" max="11536" width="11.28515625" style="72" bestFit="1" customWidth="1"/>
    <col min="11537" max="11537" width="7.42578125" style="72" bestFit="1" customWidth="1"/>
    <col min="11538" max="11538" width="5.85546875" style="72" bestFit="1" customWidth="1"/>
    <col min="11539" max="11539" width="1.7109375" style="72" customWidth="1"/>
    <col min="11540" max="11540" width="17.5703125" style="72" customWidth="1"/>
    <col min="11541" max="11541" width="9.42578125" style="72" bestFit="1" customWidth="1"/>
    <col min="11542" max="11543" width="4.5703125" style="72" bestFit="1" customWidth="1"/>
    <col min="11544" max="11544" width="4.85546875" style="72" bestFit="1" customWidth="1"/>
    <col min="11545" max="11545" width="7.85546875" style="72" bestFit="1" customWidth="1"/>
    <col min="11546" max="11546" width="11.28515625" style="72" bestFit="1" customWidth="1"/>
    <col min="11547" max="11547" width="7.42578125" style="72" bestFit="1" customWidth="1"/>
    <col min="11548" max="11548" width="7.140625" style="72" bestFit="1" customWidth="1"/>
    <col min="11549" max="11779" width="9.140625" style="72"/>
    <col min="11780" max="11780" width="9.85546875" style="72" customWidth="1"/>
    <col min="11781" max="11781" width="17.85546875" style="72" customWidth="1"/>
    <col min="11782" max="11782" width="13.140625" style="72" customWidth="1"/>
    <col min="11783" max="11784" width="9.140625" style="72"/>
    <col min="11785" max="11785" width="38.5703125" style="72" customWidth="1"/>
    <col min="11786" max="11786" width="1.7109375" style="72" customWidth="1"/>
    <col min="11787" max="11787" width="11" style="72" bestFit="1" customWidth="1"/>
    <col min="11788" max="11789" width="4.5703125" style="72" bestFit="1" customWidth="1"/>
    <col min="11790" max="11790" width="7.140625" style="72" bestFit="1" customWidth="1"/>
    <col min="11791" max="11791" width="7.85546875" style="72" bestFit="1" customWidth="1"/>
    <col min="11792" max="11792" width="11.28515625" style="72" bestFit="1" customWidth="1"/>
    <col min="11793" max="11793" width="7.42578125" style="72" bestFit="1" customWidth="1"/>
    <col min="11794" max="11794" width="5.85546875" style="72" bestFit="1" customWidth="1"/>
    <col min="11795" max="11795" width="1.7109375" style="72" customWidth="1"/>
    <col min="11796" max="11796" width="17.5703125" style="72" customWidth="1"/>
    <col min="11797" max="11797" width="9.42578125" style="72" bestFit="1" customWidth="1"/>
    <col min="11798" max="11799" width="4.5703125" style="72" bestFit="1" customWidth="1"/>
    <col min="11800" max="11800" width="4.85546875" style="72" bestFit="1" customWidth="1"/>
    <col min="11801" max="11801" width="7.85546875" style="72" bestFit="1" customWidth="1"/>
    <col min="11802" max="11802" width="11.28515625" style="72" bestFit="1" customWidth="1"/>
    <col min="11803" max="11803" width="7.42578125" style="72" bestFit="1" customWidth="1"/>
    <col min="11804" max="11804" width="7.140625" style="72" bestFit="1" customWidth="1"/>
    <col min="11805" max="12035" width="9.140625" style="72"/>
    <col min="12036" max="12036" width="9.85546875" style="72" customWidth="1"/>
    <col min="12037" max="12037" width="17.85546875" style="72" customWidth="1"/>
    <col min="12038" max="12038" width="13.140625" style="72" customWidth="1"/>
    <col min="12039" max="12040" width="9.140625" style="72"/>
    <col min="12041" max="12041" width="38.5703125" style="72" customWidth="1"/>
    <col min="12042" max="12042" width="1.7109375" style="72" customWidth="1"/>
    <col min="12043" max="12043" width="11" style="72" bestFit="1" customWidth="1"/>
    <col min="12044" max="12045" width="4.5703125" style="72" bestFit="1" customWidth="1"/>
    <col min="12046" max="12046" width="7.140625" style="72" bestFit="1" customWidth="1"/>
    <col min="12047" max="12047" width="7.85546875" style="72" bestFit="1" customWidth="1"/>
    <col min="12048" max="12048" width="11.28515625" style="72" bestFit="1" customWidth="1"/>
    <col min="12049" max="12049" width="7.42578125" style="72" bestFit="1" customWidth="1"/>
    <col min="12050" max="12050" width="5.85546875" style="72" bestFit="1" customWidth="1"/>
    <col min="12051" max="12051" width="1.7109375" style="72" customWidth="1"/>
    <col min="12052" max="12052" width="17.5703125" style="72" customWidth="1"/>
    <col min="12053" max="12053" width="9.42578125" style="72" bestFit="1" customWidth="1"/>
    <col min="12054" max="12055" width="4.5703125" style="72" bestFit="1" customWidth="1"/>
    <col min="12056" max="12056" width="4.85546875" style="72" bestFit="1" customWidth="1"/>
    <col min="12057" max="12057" width="7.85546875" style="72" bestFit="1" customWidth="1"/>
    <col min="12058" max="12058" width="11.28515625" style="72" bestFit="1" customWidth="1"/>
    <col min="12059" max="12059" width="7.42578125" style="72" bestFit="1" customWidth="1"/>
    <col min="12060" max="12060" width="7.140625" style="72" bestFit="1" customWidth="1"/>
    <col min="12061" max="12291" width="9.140625" style="72"/>
    <col min="12292" max="12292" width="9.85546875" style="72" customWidth="1"/>
    <col min="12293" max="12293" width="17.85546875" style="72" customWidth="1"/>
    <col min="12294" max="12294" width="13.140625" style="72" customWidth="1"/>
    <col min="12295" max="12296" width="9.140625" style="72"/>
    <col min="12297" max="12297" width="38.5703125" style="72" customWidth="1"/>
    <col min="12298" max="12298" width="1.7109375" style="72" customWidth="1"/>
    <col min="12299" max="12299" width="11" style="72" bestFit="1" customWidth="1"/>
    <col min="12300" max="12301" width="4.5703125" style="72" bestFit="1" customWidth="1"/>
    <col min="12302" max="12302" width="7.140625" style="72" bestFit="1" customWidth="1"/>
    <col min="12303" max="12303" width="7.85546875" style="72" bestFit="1" customWidth="1"/>
    <col min="12304" max="12304" width="11.28515625" style="72" bestFit="1" customWidth="1"/>
    <col min="12305" max="12305" width="7.42578125" style="72" bestFit="1" customWidth="1"/>
    <col min="12306" max="12306" width="5.85546875" style="72" bestFit="1" customWidth="1"/>
    <col min="12307" max="12307" width="1.7109375" style="72" customWidth="1"/>
    <col min="12308" max="12308" width="17.5703125" style="72" customWidth="1"/>
    <col min="12309" max="12309" width="9.42578125" style="72" bestFit="1" customWidth="1"/>
    <col min="12310" max="12311" width="4.5703125" style="72" bestFit="1" customWidth="1"/>
    <col min="12312" max="12312" width="4.85546875" style="72" bestFit="1" customWidth="1"/>
    <col min="12313" max="12313" width="7.85546875" style="72" bestFit="1" customWidth="1"/>
    <col min="12314" max="12314" width="11.28515625" style="72" bestFit="1" customWidth="1"/>
    <col min="12315" max="12315" width="7.42578125" style="72" bestFit="1" customWidth="1"/>
    <col min="12316" max="12316" width="7.140625" style="72" bestFit="1" customWidth="1"/>
    <col min="12317" max="12547" width="9.140625" style="72"/>
    <col min="12548" max="12548" width="9.85546875" style="72" customWidth="1"/>
    <col min="12549" max="12549" width="17.85546875" style="72" customWidth="1"/>
    <col min="12550" max="12550" width="13.140625" style="72" customWidth="1"/>
    <col min="12551" max="12552" width="9.140625" style="72"/>
    <col min="12553" max="12553" width="38.5703125" style="72" customWidth="1"/>
    <col min="12554" max="12554" width="1.7109375" style="72" customWidth="1"/>
    <col min="12555" max="12555" width="11" style="72" bestFit="1" customWidth="1"/>
    <col min="12556" max="12557" width="4.5703125" style="72" bestFit="1" customWidth="1"/>
    <col min="12558" max="12558" width="7.140625" style="72" bestFit="1" customWidth="1"/>
    <col min="12559" max="12559" width="7.85546875" style="72" bestFit="1" customWidth="1"/>
    <col min="12560" max="12560" width="11.28515625" style="72" bestFit="1" customWidth="1"/>
    <col min="12561" max="12561" width="7.42578125" style="72" bestFit="1" customWidth="1"/>
    <col min="12562" max="12562" width="5.85546875" style="72" bestFit="1" customWidth="1"/>
    <col min="12563" max="12563" width="1.7109375" style="72" customWidth="1"/>
    <col min="12564" max="12564" width="17.5703125" style="72" customWidth="1"/>
    <col min="12565" max="12565" width="9.42578125" style="72" bestFit="1" customWidth="1"/>
    <col min="12566" max="12567" width="4.5703125" style="72" bestFit="1" customWidth="1"/>
    <col min="12568" max="12568" width="4.85546875" style="72" bestFit="1" customWidth="1"/>
    <col min="12569" max="12569" width="7.85546875" style="72" bestFit="1" customWidth="1"/>
    <col min="12570" max="12570" width="11.28515625" style="72" bestFit="1" customWidth="1"/>
    <col min="12571" max="12571" width="7.42578125" style="72" bestFit="1" customWidth="1"/>
    <col min="12572" max="12572" width="7.140625" style="72" bestFit="1" customWidth="1"/>
    <col min="12573" max="12803" width="9.140625" style="72"/>
    <col min="12804" max="12804" width="9.85546875" style="72" customWidth="1"/>
    <col min="12805" max="12805" width="17.85546875" style="72" customWidth="1"/>
    <col min="12806" max="12806" width="13.140625" style="72" customWidth="1"/>
    <col min="12807" max="12808" width="9.140625" style="72"/>
    <col min="12809" max="12809" width="38.5703125" style="72" customWidth="1"/>
    <col min="12810" max="12810" width="1.7109375" style="72" customWidth="1"/>
    <col min="12811" max="12811" width="11" style="72" bestFit="1" customWidth="1"/>
    <col min="12812" max="12813" width="4.5703125" style="72" bestFit="1" customWidth="1"/>
    <col min="12814" max="12814" width="7.140625" style="72" bestFit="1" customWidth="1"/>
    <col min="12815" max="12815" width="7.85546875" style="72" bestFit="1" customWidth="1"/>
    <col min="12816" max="12816" width="11.28515625" style="72" bestFit="1" customWidth="1"/>
    <col min="12817" max="12817" width="7.42578125" style="72" bestFit="1" customWidth="1"/>
    <col min="12818" max="12818" width="5.85546875" style="72" bestFit="1" customWidth="1"/>
    <col min="12819" max="12819" width="1.7109375" style="72" customWidth="1"/>
    <col min="12820" max="12820" width="17.5703125" style="72" customWidth="1"/>
    <col min="12821" max="12821" width="9.42578125" style="72" bestFit="1" customWidth="1"/>
    <col min="12822" max="12823" width="4.5703125" style="72" bestFit="1" customWidth="1"/>
    <col min="12824" max="12824" width="4.85546875" style="72" bestFit="1" customWidth="1"/>
    <col min="12825" max="12825" width="7.85546875" style="72" bestFit="1" customWidth="1"/>
    <col min="12826" max="12826" width="11.28515625" style="72" bestFit="1" customWidth="1"/>
    <col min="12827" max="12827" width="7.42578125" style="72" bestFit="1" customWidth="1"/>
    <col min="12828" max="12828" width="7.140625" style="72" bestFit="1" customWidth="1"/>
    <col min="12829" max="13059" width="9.140625" style="72"/>
    <col min="13060" max="13060" width="9.85546875" style="72" customWidth="1"/>
    <col min="13061" max="13061" width="17.85546875" style="72" customWidth="1"/>
    <col min="13062" max="13062" width="13.140625" style="72" customWidth="1"/>
    <col min="13063" max="13064" width="9.140625" style="72"/>
    <col min="13065" max="13065" width="38.5703125" style="72" customWidth="1"/>
    <col min="13066" max="13066" width="1.7109375" style="72" customWidth="1"/>
    <col min="13067" max="13067" width="11" style="72" bestFit="1" customWidth="1"/>
    <col min="13068" max="13069" width="4.5703125" style="72" bestFit="1" customWidth="1"/>
    <col min="13070" max="13070" width="7.140625" style="72" bestFit="1" customWidth="1"/>
    <col min="13071" max="13071" width="7.85546875" style="72" bestFit="1" customWidth="1"/>
    <col min="13072" max="13072" width="11.28515625" style="72" bestFit="1" customWidth="1"/>
    <col min="13073" max="13073" width="7.42578125" style="72" bestFit="1" customWidth="1"/>
    <col min="13074" max="13074" width="5.85546875" style="72" bestFit="1" customWidth="1"/>
    <col min="13075" max="13075" width="1.7109375" style="72" customWidth="1"/>
    <col min="13076" max="13076" width="17.5703125" style="72" customWidth="1"/>
    <col min="13077" max="13077" width="9.42578125" style="72" bestFit="1" customWidth="1"/>
    <col min="13078" max="13079" width="4.5703125" style="72" bestFit="1" customWidth="1"/>
    <col min="13080" max="13080" width="4.85546875" style="72" bestFit="1" customWidth="1"/>
    <col min="13081" max="13081" width="7.85546875" style="72" bestFit="1" customWidth="1"/>
    <col min="13082" max="13082" width="11.28515625" style="72" bestFit="1" customWidth="1"/>
    <col min="13083" max="13083" width="7.42578125" style="72" bestFit="1" customWidth="1"/>
    <col min="13084" max="13084" width="7.140625" style="72" bestFit="1" customWidth="1"/>
    <col min="13085" max="13315" width="9.140625" style="72"/>
    <col min="13316" max="13316" width="9.85546875" style="72" customWidth="1"/>
    <col min="13317" max="13317" width="17.85546875" style="72" customWidth="1"/>
    <col min="13318" max="13318" width="13.140625" style="72" customWidth="1"/>
    <col min="13319" max="13320" width="9.140625" style="72"/>
    <col min="13321" max="13321" width="38.5703125" style="72" customWidth="1"/>
    <col min="13322" max="13322" width="1.7109375" style="72" customWidth="1"/>
    <col min="13323" max="13323" width="11" style="72" bestFit="1" customWidth="1"/>
    <col min="13324" max="13325" width="4.5703125" style="72" bestFit="1" customWidth="1"/>
    <col min="13326" max="13326" width="7.140625" style="72" bestFit="1" customWidth="1"/>
    <col min="13327" max="13327" width="7.85546875" style="72" bestFit="1" customWidth="1"/>
    <col min="13328" max="13328" width="11.28515625" style="72" bestFit="1" customWidth="1"/>
    <col min="13329" max="13329" width="7.42578125" style="72" bestFit="1" customWidth="1"/>
    <col min="13330" max="13330" width="5.85546875" style="72" bestFit="1" customWidth="1"/>
    <col min="13331" max="13331" width="1.7109375" style="72" customWidth="1"/>
    <col min="13332" max="13332" width="17.5703125" style="72" customWidth="1"/>
    <col min="13333" max="13333" width="9.42578125" style="72" bestFit="1" customWidth="1"/>
    <col min="13334" max="13335" width="4.5703125" style="72" bestFit="1" customWidth="1"/>
    <col min="13336" max="13336" width="4.85546875" style="72" bestFit="1" customWidth="1"/>
    <col min="13337" max="13337" width="7.85546875" style="72" bestFit="1" customWidth="1"/>
    <col min="13338" max="13338" width="11.28515625" style="72" bestFit="1" customWidth="1"/>
    <col min="13339" max="13339" width="7.42578125" style="72" bestFit="1" customWidth="1"/>
    <col min="13340" max="13340" width="7.140625" style="72" bestFit="1" customWidth="1"/>
    <col min="13341" max="13571" width="9.140625" style="72"/>
    <col min="13572" max="13572" width="9.85546875" style="72" customWidth="1"/>
    <col min="13573" max="13573" width="17.85546875" style="72" customWidth="1"/>
    <col min="13574" max="13574" width="13.140625" style="72" customWidth="1"/>
    <col min="13575" max="13576" width="9.140625" style="72"/>
    <col min="13577" max="13577" width="38.5703125" style="72" customWidth="1"/>
    <col min="13578" max="13578" width="1.7109375" style="72" customWidth="1"/>
    <col min="13579" max="13579" width="11" style="72" bestFit="1" customWidth="1"/>
    <col min="13580" max="13581" width="4.5703125" style="72" bestFit="1" customWidth="1"/>
    <col min="13582" max="13582" width="7.140625" style="72" bestFit="1" customWidth="1"/>
    <col min="13583" max="13583" width="7.85546875" style="72" bestFit="1" customWidth="1"/>
    <col min="13584" max="13584" width="11.28515625" style="72" bestFit="1" customWidth="1"/>
    <col min="13585" max="13585" width="7.42578125" style="72" bestFit="1" customWidth="1"/>
    <col min="13586" max="13586" width="5.85546875" style="72" bestFit="1" customWidth="1"/>
    <col min="13587" max="13587" width="1.7109375" style="72" customWidth="1"/>
    <col min="13588" max="13588" width="17.5703125" style="72" customWidth="1"/>
    <col min="13589" max="13589" width="9.42578125" style="72" bestFit="1" customWidth="1"/>
    <col min="13590" max="13591" width="4.5703125" style="72" bestFit="1" customWidth="1"/>
    <col min="13592" max="13592" width="4.85546875" style="72" bestFit="1" customWidth="1"/>
    <col min="13593" max="13593" width="7.85546875" style="72" bestFit="1" customWidth="1"/>
    <col min="13594" max="13594" width="11.28515625" style="72" bestFit="1" customWidth="1"/>
    <col min="13595" max="13595" width="7.42578125" style="72" bestFit="1" customWidth="1"/>
    <col min="13596" max="13596" width="7.140625" style="72" bestFit="1" customWidth="1"/>
    <col min="13597" max="13827" width="9.140625" style="72"/>
    <col min="13828" max="13828" width="9.85546875" style="72" customWidth="1"/>
    <col min="13829" max="13829" width="17.85546875" style="72" customWidth="1"/>
    <col min="13830" max="13830" width="13.140625" style="72" customWidth="1"/>
    <col min="13831" max="13832" width="9.140625" style="72"/>
    <col min="13833" max="13833" width="38.5703125" style="72" customWidth="1"/>
    <col min="13834" max="13834" width="1.7109375" style="72" customWidth="1"/>
    <col min="13835" max="13835" width="11" style="72" bestFit="1" customWidth="1"/>
    <col min="13836" max="13837" width="4.5703125" style="72" bestFit="1" customWidth="1"/>
    <col min="13838" max="13838" width="7.140625" style="72" bestFit="1" customWidth="1"/>
    <col min="13839" max="13839" width="7.85546875" style="72" bestFit="1" customWidth="1"/>
    <col min="13840" max="13840" width="11.28515625" style="72" bestFit="1" customWidth="1"/>
    <col min="13841" max="13841" width="7.42578125" style="72" bestFit="1" customWidth="1"/>
    <col min="13842" max="13842" width="5.85546875" style="72" bestFit="1" customWidth="1"/>
    <col min="13843" max="13843" width="1.7109375" style="72" customWidth="1"/>
    <col min="13844" max="13844" width="17.5703125" style="72" customWidth="1"/>
    <col min="13845" max="13845" width="9.42578125" style="72" bestFit="1" customWidth="1"/>
    <col min="13846" max="13847" width="4.5703125" style="72" bestFit="1" customWidth="1"/>
    <col min="13848" max="13848" width="4.85546875" style="72" bestFit="1" customWidth="1"/>
    <col min="13849" max="13849" width="7.85546875" style="72" bestFit="1" customWidth="1"/>
    <col min="13850" max="13850" width="11.28515625" style="72" bestFit="1" customWidth="1"/>
    <col min="13851" max="13851" width="7.42578125" style="72" bestFit="1" customWidth="1"/>
    <col min="13852" max="13852" width="7.140625" style="72" bestFit="1" customWidth="1"/>
    <col min="13853" max="14083" width="9.140625" style="72"/>
    <col min="14084" max="14084" width="9.85546875" style="72" customWidth="1"/>
    <col min="14085" max="14085" width="17.85546875" style="72" customWidth="1"/>
    <col min="14086" max="14086" width="13.140625" style="72" customWidth="1"/>
    <col min="14087" max="14088" width="9.140625" style="72"/>
    <col min="14089" max="14089" width="38.5703125" style="72" customWidth="1"/>
    <col min="14090" max="14090" width="1.7109375" style="72" customWidth="1"/>
    <col min="14091" max="14091" width="11" style="72" bestFit="1" customWidth="1"/>
    <col min="14092" max="14093" width="4.5703125" style="72" bestFit="1" customWidth="1"/>
    <col min="14094" max="14094" width="7.140625" style="72" bestFit="1" customWidth="1"/>
    <col min="14095" max="14095" width="7.85546875" style="72" bestFit="1" customWidth="1"/>
    <col min="14096" max="14096" width="11.28515625" style="72" bestFit="1" customWidth="1"/>
    <col min="14097" max="14097" width="7.42578125" style="72" bestFit="1" customWidth="1"/>
    <col min="14098" max="14098" width="5.85546875" style="72" bestFit="1" customWidth="1"/>
    <col min="14099" max="14099" width="1.7109375" style="72" customWidth="1"/>
    <col min="14100" max="14100" width="17.5703125" style="72" customWidth="1"/>
    <col min="14101" max="14101" width="9.42578125" style="72" bestFit="1" customWidth="1"/>
    <col min="14102" max="14103" width="4.5703125" style="72" bestFit="1" customWidth="1"/>
    <col min="14104" max="14104" width="4.85546875" style="72" bestFit="1" customWidth="1"/>
    <col min="14105" max="14105" width="7.85546875" style="72" bestFit="1" customWidth="1"/>
    <col min="14106" max="14106" width="11.28515625" style="72" bestFit="1" customWidth="1"/>
    <col min="14107" max="14107" width="7.42578125" style="72" bestFit="1" customWidth="1"/>
    <col min="14108" max="14108" width="7.140625" style="72" bestFit="1" customWidth="1"/>
    <col min="14109" max="14339" width="9.140625" style="72"/>
    <col min="14340" max="14340" width="9.85546875" style="72" customWidth="1"/>
    <col min="14341" max="14341" width="17.85546875" style="72" customWidth="1"/>
    <col min="14342" max="14342" width="13.140625" style="72" customWidth="1"/>
    <col min="14343" max="14344" width="9.140625" style="72"/>
    <col min="14345" max="14345" width="38.5703125" style="72" customWidth="1"/>
    <col min="14346" max="14346" width="1.7109375" style="72" customWidth="1"/>
    <col min="14347" max="14347" width="11" style="72" bestFit="1" customWidth="1"/>
    <col min="14348" max="14349" width="4.5703125" style="72" bestFit="1" customWidth="1"/>
    <col min="14350" max="14350" width="7.140625" style="72" bestFit="1" customWidth="1"/>
    <col min="14351" max="14351" width="7.85546875" style="72" bestFit="1" customWidth="1"/>
    <col min="14352" max="14352" width="11.28515625" style="72" bestFit="1" customWidth="1"/>
    <col min="14353" max="14353" width="7.42578125" style="72" bestFit="1" customWidth="1"/>
    <col min="14354" max="14354" width="5.85546875" style="72" bestFit="1" customWidth="1"/>
    <col min="14355" max="14355" width="1.7109375" style="72" customWidth="1"/>
    <col min="14356" max="14356" width="17.5703125" style="72" customWidth="1"/>
    <col min="14357" max="14357" width="9.42578125" style="72" bestFit="1" customWidth="1"/>
    <col min="14358" max="14359" width="4.5703125" style="72" bestFit="1" customWidth="1"/>
    <col min="14360" max="14360" width="4.85546875" style="72" bestFit="1" customWidth="1"/>
    <col min="14361" max="14361" width="7.85546875" style="72" bestFit="1" customWidth="1"/>
    <col min="14362" max="14362" width="11.28515625" style="72" bestFit="1" customWidth="1"/>
    <col min="14363" max="14363" width="7.42578125" style="72" bestFit="1" customWidth="1"/>
    <col min="14364" max="14364" width="7.140625" style="72" bestFit="1" customWidth="1"/>
    <col min="14365" max="14595" width="9.140625" style="72"/>
    <col min="14596" max="14596" width="9.85546875" style="72" customWidth="1"/>
    <col min="14597" max="14597" width="17.85546875" style="72" customWidth="1"/>
    <col min="14598" max="14598" width="13.140625" style="72" customWidth="1"/>
    <col min="14599" max="14600" width="9.140625" style="72"/>
    <col min="14601" max="14601" width="38.5703125" style="72" customWidth="1"/>
    <col min="14602" max="14602" width="1.7109375" style="72" customWidth="1"/>
    <col min="14603" max="14603" width="11" style="72" bestFit="1" customWidth="1"/>
    <col min="14604" max="14605" width="4.5703125" style="72" bestFit="1" customWidth="1"/>
    <col min="14606" max="14606" width="7.140625" style="72" bestFit="1" customWidth="1"/>
    <col min="14607" max="14607" width="7.85546875" style="72" bestFit="1" customWidth="1"/>
    <col min="14608" max="14608" width="11.28515625" style="72" bestFit="1" customWidth="1"/>
    <col min="14609" max="14609" width="7.42578125" style="72" bestFit="1" customWidth="1"/>
    <col min="14610" max="14610" width="5.85546875" style="72" bestFit="1" customWidth="1"/>
    <col min="14611" max="14611" width="1.7109375" style="72" customWidth="1"/>
    <col min="14612" max="14612" width="17.5703125" style="72" customWidth="1"/>
    <col min="14613" max="14613" width="9.42578125" style="72" bestFit="1" customWidth="1"/>
    <col min="14614" max="14615" width="4.5703125" style="72" bestFit="1" customWidth="1"/>
    <col min="14616" max="14616" width="4.85546875" style="72" bestFit="1" customWidth="1"/>
    <col min="14617" max="14617" width="7.85546875" style="72" bestFit="1" customWidth="1"/>
    <col min="14618" max="14618" width="11.28515625" style="72" bestFit="1" customWidth="1"/>
    <col min="14619" max="14619" width="7.42578125" style="72" bestFit="1" customWidth="1"/>
    <col min="14620" max="14620" width="7.140625" style="72" bestFit="1" customWidth="1"/>
    <col min="14621" max="14851" width="9.140625" style="72"/>
    <col min="14852" max="14852" width="9.85546875" style="72" customWidth="1"/>
    <col min="14853" max="14853" width="17.85546875" style="72" customWidth="1"/>
    <col min="14854" max="14854" width="13.140625" style="72" customWidth="1"/>
    <col min="14855" max="14856" width="9.140625" style="72"/>
    <col min="14857" max="14857" width="38.5703125" style="72" customWidth="1"/>
    <col min="14858" max="14858" width="1.7109375" style="72" customWidth="1"/>
    <col min="14859" max="14859" width="11" style="72" bestFit="1" customWidth="1"/>
    <col min="14860" max="14861" width="4.5703125" style="72" bestFit="1" customWidth="1"/>
    <col min="14862" max="14862" width="7.140625" style="72" bestFit="1" customWidth="1"/>
    <col min="14863" max="14863" width="7.85546875" style="72" bestFit="1" customWidth="1"/>
    <col min="14864" max="14864" width="11.28515625" style="72" bestFit="1" customWidth="1"/>
    <col min="14865" max="14865" width="7.42578125" style="72" bestFit="1" customWidth="1"/>
    <col min="14866" max="14866" width="5.85546875" style="72" bestFit="1" customWidth="1"/>
    <col min="14867" max="14867" width="1.7109375" style="72" customWidth="1"/>
    <col min="14868" max="14868" width="17.5703125" style="72" customWidth="1"/>
    <col min="14869" max="14869" width="9.42578125" style="72" bestFit="1" customWidth="1"/>
    <col min="14870" max="14871" width="4.5703125" style="72" bestFit="1" customWidth="1"/>
    <col min="14872" max="14872" width="4.85546875" style="72" bestFit="1" customWidth="1"/>
    <col min="14873" max="14873" width="7.85546875" style="72" bestFit="1" customWidth="1"/>
    <col min="14874" max="14874" width="11.28515625" style="72" bestFit="1" customWidth="1"/>
    <col min="14875" max="14875" width="7.42578125" style="72" bestFit="1" customWidth="1"/>
    <col min="14876" max="14876" width="7.140625" style="72" bestFit="1" customWidth="1"/>
    <col min="14877" max="15107" width="9.140625" style="72"/>
    <col min="15108" max="15108" width="9.85546875" style="72" customWidth="1"/>
    <col min="15109" max="15109" width="17.85546875" style="72" customWidth="1"/>
    <col min="15110" max="15110" width="13.140625" style="72" customWidth="1"/>
    <col min="15111" max="15112" width="9.140625" style="72"/>
    <col min="15113" max="15113" width="38.5703125" style="72" customWidth="1"/>
    <col min="15114" max="15114" width="1.7109375" style="72" customWidth="1"/>
    <col min="15115" max="15115" width="11" style="72" bestFit="1" customWidth="1"/>
    <col min="15116" max="15117" width="4.5703125" style="72" bestFit="1" customWidth="1"/>
    <col min="15118" max="15118" width="7.140625" style="72" bestFit="1" customWidth="1"/>
    <col min="15119" max="15119" width="7.85546875" style="72" bestFit="1" customWidth="1"/>
    <col min="15120" max="15120" width="11.28515625" style="72" bestFit="1" customWidth="1"/>
    <col min="15121" max="15121" width="7.42578125" style="72" bestFit="1" customWidth="1"/>
    <col min="15122" max="15122" width="5.85546875" style="72" bestFit="1" customWidth="1"/>
    <col min="15123" max="15123" width="1.7109375" style="72" customWidth="1"/>
    <col min="15124" max="15124" width="17.5703125" style="72" customWidth="1"/>
    <col min="15125" max="15125" width="9.42578125" style="72" bestFit="1" customWidth="1"/>
    <col min="15126" max="15127" width="4.5703125" style="72" bestFit="1" customWidth="1"/>
    <col min="15128" max="15128" width="4.85546875" style="72" bestFit="1" customWidth="1"/>
    <col min="15129" max="15129" width="7.85546875" style="72" bestFit="1" customWidth="1"/>
    <col min="15130" max="15130" width="11.28515625" style="72" bestFit="1" customWidth="1"/>
    <col min="15131" max="15131" width="7.42578125" style="72" bestFit="1" customWidth="1"/>
    <col min="15132" max="15132" width="7.140625" style="72" bestFit="1" customWidth="1"/>
    <col min="15133" max="15363" width="9.140625" style="72"/>
    <col min="15364" max="15364" width="9.85546875" style="72" customWidth="1"/>
    <col min="15365" max="15365" width="17.85546875" style="72" customWidth="1"/>
    <col min="15366" max="15366" width="13.140625" style="72" customWidth="1"/>
    <col min="15367" max="15368" width="9.140625" style="72"/>
    <col min="15369" max="15369" width="38.5703125" style="72" customWidth="1"/>
    <col min="15370" max="15370" width="1.7109375" style="72" customWidth="1"/>
    <col min="15371" max="15371" width="11" style="72" bestFit="1" customWidth="1"/>
    <col min="15372" max="15373" width="4.5703125" style="72" bestFit="1" customWidth="1"/>
    <col min="15374" max="15374" width="7.140625" style="72" bestFit="1" customWidth="1"/>
    <col min="15375" max="15375" width="7.85546875" style="72" bestFit="1" customWidth="1"/>
    <col min="15376" max="15376" width="11.28515625" style="72" bestFit="1" customWidth="1"/>
    <col min="15377" max="15377" width="7.42578125" style="72" bestFit="1" customWidth="1"/>
    <col min="15378" max="15378" width="5.85546875" style="72" bestFit="1" customWidth="1"/>
    <col min="15379" max="15379" width="1.7109375" style="72" customWidth="1"/>
    <col min="15380" max="15380" width="17.5703125" style="72" customWidth="1"/>
    <col min="15381" max="15381" width="9.42578125" style="72" bestFit="1" customWidth="1"/>
    <col min="15382" max="15383" width="4.5703125" style="72" bestFit="1" customWidth="1"/>
    <col min="15384" max="15384" width="4.85546875" style="72" bestFit="1" customWidth="1"/>
    <col min="15385" max="15385" width="7.85546875" style="72" bestFit="1" customWidth="1"/>
    <col min="15386" max="15386" width="11.28515625" style="72" bestFit="1" customWidth="1"/>
    <col min="15387" max="15387" width="7.42578125" style="72" bestFit="1" customWidth="1"/>
    <col min="15388" max="15388" width="7.140625" style="72" bestFit="1" customWidth="1"/>
    <col min="15389" max="15619" width="9.140625" style="72"/>
    <col min="15620" max="15620" width="9.85546875" style="72" customWidth="1"/>
    <col min="15621" max="15621" width="17.85546875" style="72" customWidth="1"/>
    <col min="15622" max="15622" width="13.140625" style="72" customWidth="1"/>
    <col min="15623" max="15624" width="9.140625" style="72"/>
    <col min="15625" max="15625" width="38.5703125" style="72" customWidth="1"/>
    <col min="15626" max="15626" width="1.7109375" style="72" customWidth="1"/>
    <col min="15627" max="15627" width="11" style="72" bestFit="1" customWidth="1"/>
    <col min="15628" max="15629" width="4.5703125" style="72" bestFit="1" customWidth="1"/>
    <col min="15630" max="15630" width="7.140625" style="72" bestFit="1" customWidth="1"/>
    <col min="15631" max="15631" width="7.85546875" style="72" bestFit="1" customWidth="1"/>
    <col min="15632" max="15632" width="11.28515625" style="72" bestFit="1" customWidth="1"/>
    <col min="15633" max="15633" width="7.42578125" style="72" bestFit="1" customWidth="1"/>
    <col min="15634" max="15634" width="5.85546875" style="72" bestFit="1" customWidth="1"/>
    <col min="15635" max="15635" width="1.7109375" style="72" customWidth="1"/>
    <col min="15636" max="15636" width="17.5703125" style="72" customWidth="1"/>
    <col min="15637" max="15637" width="9.42578125" style="72" bestFit="1" customWidth="1"/>
    <col min="15638" max="15639" width="4.5703125" style="72" bestFit="1" customWidth="1"/>
    <col min="15640" max="15640" width="4.85546875" style="72" bestFit="1" customWidth="1"/>
    <col min="15641" max="15641" width="7.85546875" style="72" bestFit="1" customWidth="1"/>
    <col min="15642" max="15642" width="11.28515625" style="72" bestFit="1" customWidth="1"/>
    <col min="15643" max="15643" width="7.42578125" style="72" bestFit="1" customWidth="1"/>
    <col min="15644" max="15644" width="7.140625" style="72" bestFit="1" customWidth="1"/>
    <col min="15645" max="15875" width="9.140625" style="72"/>
    <col min="15876" max="15876" width="9.85546875" style="72" customWidth="1"/>
    <col min="15877" max="15877" width="17.85546875" style="72" customWidth="1"/>
    <col min="15878" max="15878" width="13.140625" style="72" customWidth="1"/>
    <col min="15879" max="15880" width="9.140625" style="72"/>
    <col min="15881" max="15881" width="38.5703125" style="72" customWidth="1"/>
    <col min="15882" max="15882" width="1.7109375" style="72" customWidth="1"/>
    <col min="15883" max="15883" width="11" style="72" bestFit="1" customWidth="1"/>
    <col min="15884" max="15885" width="4.5703125" style="72" bestFit="1" customWidth="1"/>
    <col min="15886" max="15886" width="7.140625" style="72" bestFit="1" customWidth="1"/>
    <col min="15887" max="15887" width="7.85546875" style="72" bestFit="1" customWidth="1"/>
    <col min="15888" max="15888" width="11.28515625" style="72" bestFit="1" customWidth="1"/>
    <col min="15889" max="15889" width="7.42578125" style="72" bestFit="1" customWidth="1"/>
    <col min="15890" max="15890" width="5.85546875" style="72" bestFit="1" customWidth="1"/>
    <col min="15891" max="15891" width="1.7109375" style="72" customWidth="1"/>
    <col min="15892" max="15892" width="17.5703125" style="72" customWidth="1"/>
    <col min="15893" max="15893" width="9.42578125" style="72" bestFit="1" customWidth="1"/>
    <col min="15894" max="15895" width="4.5703125" style="72" bestFit="1" customWidth="1"/>
    <col min="15896" max="15896" width="4.85546875" style="72" bestFit="1" customWidth="1"/>
    <col min="15897" max="15897" width="7.85546875" style="72" bestFit="1" customWidth="1"/>
    <col min="15898" max="15898" width="11.28515625" style="72" bestFit="1" customWidth="1"/>
    <col min="15899" max="15899" width="7.42578125" style="72" bestFit="1" customWidth="1"/>
    <col min="15900" max="15900" width="7.140625" style="72" bestFit="1" customWidth="1"/>
    <col min="15901" max="16131" width="9.140625" style="72"/>
    <col min="16132" max="16132" width="9.85546875" style="72" customWidth="1"/>
    <col min="16133" max="16133" width="17.85546875" style="72" customWidth="1"/>
    <col min="16134" max="16134" width="13.140625" style="72" customWidth="1"/>
    <col min="16135" max="16136" width="9.140625" style="72"/>
    <col min="16137" max="16137" width="38.5703125" style="72" customWidth="1"/>
    <col min="16138" max="16138" width="1.7109375" style="72" customWidth="1"/>
    <col min="16139" max="16139" width="11" style="72" bestFit="1" customWidth="1"/>
    <col min="16140" max="16141" width="4.5703125" style="72" bestFit="1" customWidth="1"/>
    <col min="16142" max="16142" width="7.140625" style="72" bestFit="1" customWidth="1"/>
    <col min="16143" max="16143" width="7.85546875" style="72" bestFit="1" customWidth="1"/>
    <col min="16144" max="16144" width="11.28515625" style="72" bestFit="1" customWidth="1"/>
    <col min="16145" max="16145" width="7.42578125" style="72" bestFit="1" customWidth="1"/>
    <col min="16146" max="16146" width="5.85546875" style="72" bestFit="1" customWidth="1"/>
    <col min="16147" max="16147" width="1.7109375" style="72" customWidth="1"/>
    <col min="16148" max="16148" width="17.5703125" style="72" customWidth="1"/>
    <col min="16149" max="16149" width="9.42578125" style="72" bestFit="1" customWidth="1"/>
    <col min="16150" max="16151" width="4.5703125" style="72" bestFit="1" customWidth="1"/>
    <col min="16152" max="16152" width="4.85546875" style="72" bestFit="1" customWidth="1"/>
    <col min="16153" max="16153" width="7.85546875" style="72" bestFit="1" customWidth="1"/>
    <col min="16154" max="16154" width="11.28515625" style="72" bestFit="1" customWidth="1"/>
    <col min="16155" max="16155" width="7.42578125" style="72" bestFit="1" customWidth="1"/>
    <col min="16156" max="16156" width="7.140625" style="72" bestFit="1" customWidth="1"/>
    <col min="16157" max="16384" width="9.140625" style="72"/>
  </cols>
  <sheetData>
    <row r="1" spans="1:28" ht="15.75" x14ac:dyDescent="0.25">
      <c r="A1" s="71" t="s">
        <v>73</v>
      </c>
      <c r="B1" s="71"/>
      <c r="C1" s="71"/>
      <c r="D1" s="71"/>
      <c r="E1" s="71"/>
      <c r="F1" s="71"/>
      <c r="G1" s="71"/>
      <c r="H1" s="77"/>
      <c r="I1" s="170" t="s">
        <v>74</v>
      </c>
      <c r="J1" s="170"/>
      <c r="K1" s="170"/>
      <c r="L1" s="170"/>
      <c r="M1" s="170"/>
      <c r="N1" s="170"/>
      <c r="O1" s="170"/>
      <c r="P1" s="170"/>
      <c r="Q1" s="170"/>
      <c r="R1" s="170"/>
      <c r="S1" s="170"/>
      <c r="T1" s="170"/>
      <c r="U1" s="170"/>
      <c r="V1" s="170"/>
      <c r="W1" s="170"/>
      <c r="X1" s="170"/>
      <c r="Y1" s="170"/>
      <c r="Z1" s="170"/>
      <c r="AA1" s="170"/>
      <c r="AB1" s="170"/>
    </row>
    <row r="2" spans="1:28" customFormat="1" x14ac:dyDescent="0.25">
      <c r="A2" s="81"/>
      <c r="B2" s="81"/>
      <c r="C2" s="81"/>
      <c r="D2" s="81"/>
      <c r="E2" s="81"/>
      <c r="F2" s="81"/>
      <c r="G2" s="81"/>
      <c r="H2" s="81"/>
      <c r="I2" s="171" t="s">
        <v>75</v>
      </c>
      <c r="J2" s="171"/>
      <c r="K2" s="171"/>
      <c r="L2" s="171"/>
      <c r="M2" s="171"/>
      <c r="N2" s="171"/>
      <c r="O2" s="171"/>
      <c r="P2" s="171"/>
      <c r="Q2" s="172">
        <f>SUM(Q6:Q5001)</f>
        <v>91</v>
      </c>
      <c r="R2" s="77"/>
      <c r="S2" s="171" t="s">
        <v>76</v>
      </c>
      <c r="T2" s="171"/>
      <c r="U2" s="171"/>
      <c r="V2" s="171"/>
      <c r="W2" s="171"/>
      <c r="X2" s="171"/>
      <c r="Y2" s="171"/>
      <c r="Z2" s="171"/>
      <c r="AA2" s="171"/>
      <c r="AB2" s="172">
        <f>SUM(AB6:AB5001)</f>
        <v>50</v>
      </c>
    </row>
    <row r="3" spans="1:28" customFormat="1" ht="48" customHeight="1" x14ac:dyDescent="0.25">
      <c r="A3" s="81"/>
      <c r="B3" s="81"/>
      <c r="C3" s="81"/>
      <c r="D3" s="81"/>
      <c r="E3" s="81"/>
      <c r="F3" s="81"/>
      <c r="G3" s="81"/>
      <c r="H3" s="81"/>
      <c r="I3" s="174"/>
      <c r="J3" s="174"/>
      <c r="K3" s="174"/>
      <c r="L3" s="175" t="s">
        <v>216</v>
      </c>
      <c r="M3" s="176"/>
      <c r="N3" s="176"/>
      <c r="O3" s="176"/>
      <c r="P3" s="176"/>
      <c r="Q3" s="177"/>
      <c r="R3" s="77"/>
      <c r="S3" s="174"/>
      <c r="T3" s="174"/>
      <c r="U3" s="174"/>
      <c r="V3" s="174"/>
      <c r="W3" s="175" t="s">
        <v>217</v>
      </c>
      <c r="X3" s="176"/>
      <c r="Y3" s="176"/>
      <c r="Z3" s="176"/>
      <c r="AA3" s="176"/>
      <c r="AB3" s="177"/>
    </row>
    <row r="4" spans="1:28" customFormat="1" ht="39" x14ac:dyDescent="0.25">
      <c r="A4" s="173" t="s">
        <v>30</v>
      </c>
      <c r="B4" s="173" t="s">
        <v>31</v>
      </c>
      <c r="C4" s="173" t="s">
        <v>77</v>
      </c>
      <c r="D4" s="173" t="s">
        <v>78</v>
      </c>
      <c r="E4" s="173" t="s">
        <v>32</v>
      </c>
      <c r="F4" s="173" t="s">
        <v>33</v>
      </c>
      <c r="G4" s="74" t="s">
        <v>79</v>
      </c>
      <c r="H4" s="74"/>
      <c r="I4" s="74" t="s">
        <v>80</v>
      </c>
      <c r="J4" s="74" t="s">
        <v>81</v>
      </c>
      <c r="K4" s="74" t="s">
        <v>82</v>
      </c>
      <c r="L4" s="74" t="s">
        <v>83</v>
      </c>
      <c r="M4" s="74" t="s">
        <v>84</v>
      </c>
      <c r="N4" s="74" t="s">
        <v>85</v>
      </c>
      <c r="O4" s="74" t="s">
        <v>86</v>
      </c>
      <c r="P4" s="74" t="s">
        <v>87</v>
      </c>
      <c r="Q4" s="74" t="s">
        <v>215</v>
      </c>
      <c r="R4" s="75"/>
      <c r="S4" s="74" t="s">
        <v>88</v>
      </c>
      <c r="T4" s="74" t="s">
        <v>89</v>
      </c>
      <c r="U4" s="74" t="s">
        <v>81</v>
      </c>
      <c r="V4" s="74" t="s">
        <v>90</v>
      </c>
      <c r="W4" s="74" t="s">
        <v>83</v>
      </c>
      <c r="X4" s="74" t="s">
        <v>84</v>
      </c>
      <c r="Y4" s="74" t="s">
        <v>85</v>
      </c>
      <c r="Z4" s="74" t="s">
        <v>86</v>
      </c>
      <c r="AA4" s="74" t="s">
        <v>91</v>
      </c>
      <c r="AB4" s="74" t="s">
        <v>215</v>
      </c>
    </row>
    <row r="5" spans="1:28" customFormat="1" x14ac:dyDescent="0.25">
      <c r="A5" s="73"/>
      <c r="B5" s="73"/>
      <c r="C5" s="73"/>
      <c r="D5" s="73"/>
      <c r="E5" s="73"/>
      <c r="F5" s="73"/>
      <c r="G5" s="76" t="s">
        <v>92</v>
      </c>
      <c r="H5" s="76"/>
      <c r="I5" s="76" t="s">
        <v>39</v>
      </c>
      <c r="J5" s="76">
        <v>5</v>
      </c>
      <c r="K5" s="76">
        <v>1</v>
      </c>
      <c r="L5" s="76" t="str">
        <f>IF(I5="EQ",HLOOKUP(J5,Tables!$D$14:$I$15,2,TRUE),IF(I5="EI",HLOOKUP(J5,Tables!$D$2:$I$3,2,TRUE),IF(I5="EO",HLOOKUP(J5,Tables!$D$8:$I$9,2,TRUE),"")))</f>
        <v>D</v>
      </c>
      <c r="M5" s="76">
        <f>IF(I5="EQ",VLOOKUP(K5,Tables!$A$16:$C$18,3,TRUE),IF(I5="EI",VLOOKUP(K5,Tables!$A$4:$C$6,3,TRUE),IF(I5="EO",VLOOKUP(K5,Tables!$A$10:$C$12,3,TRUE),"")))</f>
        <v>10</v>
      </c>
      <c r="N5" s="76" t="str">
        <f>IF(I5&lt;&gt;"","=Tables!" &amp;L5&amp;M5,"")</f>
        <v>=Tables!D10</v>
      </c>
      <c r="O5" s="76" t="str">
        <f>Tables!D10</f>
        <v>L</v>
      </c>
      <c r="P5" s="76" t="str">
        <f>I5&amp;O5</f>
        <v>EOL</v>
      </c>
      <c r="Q5" s="76">
        <f>VLOOKUP(Input!P5,Tables!$K$4:$M$30,3,FALSE)</f>
        <v>4</v>
      </c>
      <c r="R5" s="77"/>
      <c r="S5" s="76" t="s">
        <v>92</v>
      </c>
      <c r="T5" s="76" t="s">
        <v>41</v>
      </c>
      <c r="U5" s="76">
        <v>1</v>
      </c>
      <c r="V5" s="76">
        <v>2</v>
      </c>
      <c r="W5" s="76" t="str">
        <f>IF(T5="ILF",HLOOKUP(U5,Tables!$D$20:$I$21,2,TRUE),IF(T5="EIF",HLOOKUP(U5,Tables!$D$26:$I$27,2,TRUE),""))</f>
        <v>D</v>
      </c>
      <c r="X5" s="76">
        <f>IF(T5="ILF",VLOOKUP(V5,Tables!$A$22:$C$24,3,TRUE),IF(T5="EIF",VLOOKUP(V5,Tables!$A$28:$C$30,3,TRUE),""))</f>
        <v>23</v>
      </c>
      <c r="Y5" s="76" t="str">
        <f>IF(T5&lt;&gt;"","=Tables!" &amp;W5&amp;X5,"")</f>
        <v>=Tables!D23</v>
      </c>
      <c r="Z5" s="76" t="str">
        <f>Tables!D23</f>
        <v>L</v>
      </c>
      <c r="AA5" s="76" t="str">
        <f>T5&amp;Z5</f>
        <v>ILFL</v>
      </c>
      <c r="AB5" s="76">
        <f>VLOOKUP(Input!AA5,Tables!$K$4:$M$30,3,FALSE)</f>
        <v>7</v>
      </c>
    </row>
    <row r="6" spans="1:28" customFormat="1" x14ac:dyDescent="0.25">
      <c r="A6" s="43"/>
      <c r="B6" s="43"/>
      <c r="C6" s="43"/>
      <c r="D6" s="43"/>
      <c r="E6" s="43"/>
      <c r="F6" s="43"/>
      <c r="G6" s="43" t="s">
        <v>93</v>
      </c>
      <c r="H6" s="43"/>
      <c r="I6" s="43" t="s">
        <v>40</v>
      </c>
      <c r="J6" s="43">
        <v>6</v>
      </c>
      <c r="K6" s="43">
        <v>1</v>
      </c>
      <c r="L6" s="76" t="str">
        <f>IF(I6="EQ",HLOOKUP(J6,Tables!$D$14:$I$15,2,TRUE),IF(I6="EI",HLOOKUP(J6,Tables!$D$2:$I$3,2,TRUE),IF(I6="EO",HLOOKUP(J6,Tables!$D$8:$I$9,2,TRUE),"")))</f>
        <v>F</v>
      </c>
      <c r="M6" s="76">
        <f>IF(I6="EQ",VLOOKUP(K6,Tables!$A$16:$C$18,3,TRUE),IF(I6="EI",VLOOKUP(K6,Tables!$A$4:$C$6,3,TRUE),IF(I6="EO",VLOOKUP(K6,Tables!$A$10:$C$12,3,TRUE),"")))</f>
        <v>4</v>
      </c>
      <c r="N6" s="76" t="str">
        <f t="shared" ref="N6:N35" si="0">IF(I6&lt;&gt;"","=Tables!" &amp;L6&amp;M6,"")</f>
        <v>=Tables!F4</v>
      </c>
      <c r="O6" s="78" t="str">
        <f>Tables!F4</f>
        <v>L</v>
      </c>
      <c r="P6" s="76" t="str">
        <f>I6&amp;O6</f>
        <v>EIL</v>
      </c>
      <c r="Q6" s="76">
        <f>VLOOKUP(Input!P6,Tables!$K$4:$M$30,3,FALSE)</f>
        <v>3</v>
      </c>
      <c r="R6" s="77"/>
      <c r="S6" s="77" t="s">
        <v>94</v>
      </c>
      <c r="T6" s="80" t="s">
        <v>41</v>
      </c>
      <c r="U6" s="80">
        <v>5</v>
      </c>
      <c r="V6" s="80">
        <v>1</v>
      </c>
      <c r="W6" s="76" t="str">
        <f>IF(T6="ILF",HLOOKUP(U6,Tables!$D$20:$I$21,2,TRUE),IF(T6="EIF",HLOOKUP(U6,Tables!$D$26:$I$27,2,TRUE),""))</f>
        <v>D</v>
      </c>
      <c r="X6" s="76">
        <f>IF(T6="ILF",VLOOKUP(V6,Tables!$A$22:$C$24,3,TRUE),IF(T6="EIF",VLOOKUP(V6,Tables!$A$28:$C$30,3,TRUE),""))</f>
        <v>22</v>
      </c>
      <c r="Y6" s="76" t="str">
        <f t="shared" ref="Y6:Y13" si="1">IF(T6&lt;&gt;"","=Tables!" &amp;W6&amp;X6,"")</f>
        <v>=Tables!D22</v>
      </c>
      <c r="Z6" s="81" t="str">
        <f>Tables!D22</f>
        <v>L</v>
      </c>
      <c r="AA6" s="76" t="str">
        <f>T6&amp;Z6</f>
        <v>ILFL</v>
      </c>
      <c r="AB6" s="76">
        <f>VLOOKUP(Input!AA6,Tables!$K$4:$M$30,3,FALSE)</f>
        <v>7</v>
      </c>
    </row>
    <row r="7" spans="1:28" customFormat="1" x14ac:dyDescent="0.25">
      <c r="A7" s="43"/>
      <c r="B7" s="43"/>
      <c r="C7" s="43"/>
      <c r="D7" s="43"/>
      <c r="E7" s="43"/>
      <c r="F7" s="43"/>
      <c r="G7" s="43" t="s">
        <v>95</v>
      </c>
      <c r="H7" s="72"/>
      <c r="I7" s="43" t="s">
        <v>40</v>
      </c>
      <c r="J7" s="43">
        <v>5</v>
      </c>
      <c r="K7" s="43">
        <v>1</v>
      </c>
      <c r="L7" s="76" t="str">
        <f>IF(I7="EQ",HLOOKUP(J7,Tables!$D$14:$I$15,2,TRUE),IF(I7="EI",HLOOKUP(J7,Tables!$D$2:$I$3,2,TRUE),IF(I7="EO",HLOOKUP(J7,Tables!$D$8:$I$9,2,TRUE),"")))</f>
        <v>F</v>
      </c>
      <c r="M7" s="76">
        <f>IF(I7="EQ",VLOOKUP(K7,Tables!$A$16:$C$18,3,TRUE),IF(I7="EI",VLOOKUP(K7,Tables!$A$4:$C$6,3,TRUE),IF(I7="EO",VLOOKUP(K7,Tables!$A$10:$C$12,3,TRUE),"")))</f>
        <v>4</v>
      </c>
      <c r="N7" s="76" t="str">
        <f t="shared" si="0"/>
        <v>=Tables!F4</v>
      </c>
      <c r="O7" s="78" t="str">
        <f>Tables!F4</f>
        <v>L</v>
      </c>
      <c r="P7" s="76" t="str">
        <f>I7&amp;O7</f>
        <v>EIL</v>
      </c>
      <c r="Q7" s="76">
        <f>VLOOKUP(Input!P7,Tables!$K$4:$M$30,3,FALSE)</f>
        <v>3</v>
      </c>
      <c r="R7" s="77"/>
      <c r="S7" s="77" t="s">
        <v>96</v>
      </c>
      <c r="T7" s="80" t="s">
        <v>41</v>
      </c>
      <c r="U7" s="80">
        <v>10</v>
      </c>
      <c r="V7" s="80">
        <v>1</v>
      </c>
      <c r="W7" s="76" t="str">
        <f>IF(T7="ILF",HLOOKUP(U7,Tables!$D$20:$I$21,2,TRUE),IF(T7="EIF",HLOOKUP(U7,Tables!$D$26:$I$27,2,TRUE),""))</f>
        <v>D</v>
      </c>
      <c r="X7" s="76">
        <f>IF(T7="ILF",VLOOKUP(V7,Tables!$A$22:$C$24,3,TRUE),IF(T7="EIF",VLOOKUP(V7,Tables!$A$28:$C$30,3,TRUE),""))</f>
        <v>22</v>
      </c>
      <c r="Y7" s="76" t="str">
        <f t="shared" si="1"/>
        <v>=Tables!D22</v>
      </c>
      <c r="Z7" s="81" t="str">
        <f>Tables!D22</f>
        <v>L</v>
      </c>
      <c r="AA7" s="76" t="str">
        <f>T7&amp;Z7</f>
        <v>ILFL</v>
      </c>
      <c r="AB7" s="76">
        <f>VLOOKUP(Input!AA7,Tables!$K$4:$M$30,3,FALSE)</f>
        <v>7</v>
      </c>
    </row>
    <row r="8" spans="1:28" customFormat="1" x14ac:dyDescent="0.25">
      <c r="A8" s="43"/>
      <c r="B8" s="43"/>
      <c r="C8" s="43"/>
      <c r="D8" s="43"/>
      <c r="E8" s="43"/>
      <c r="F8" s="43"/>
      <c r="G8" s="43" t="s">
        <v>97</v>
      </c>
      <c r="H8" s="72"/>
      <c r="I8" s="43" t="s">
        <v>38</v>
      </c>
      <c r="J8" s="43">
        <v>7</v>
      </c>
      <c r="K8" s="43">
        <v>1</v>
      </c>
      <c r="L8" s="76" t="str">
        <f>IF(I8="EQ",HLOOKUP(J8,Tables!$D$14:$I$15,2,TRUE),IF(I8="EI",HLOOKUP(J8,Tables!$D$2:$I$3,2,TRUE),IF(I8="EO",HLOOKUP(J8,Tables!$D$8:$I$9,2,TRUE),"")))</f>
        <v>F</v>
      </c>
      <c r="M8" s="76">
        <f>IF(I8="EQ",VLOOKUP(K8,Tables!$A$16:$C$18,3,TRUE),IF(I8="EI",VLOOKUP(K8,Tables!$A$4:$C$6,3,TRUE),IF(I8="EO",VLOOKUP(K8,Tables!$A$10:$C$12,3,TRUE),"")))</f>
        <v>16</v>
      </c>
      <c r="N8" s="76" t="str">
        <f t="shared" si="0"/>
        <v>=Tables!F16</v>
      </c>
      <c r="O8" s="78" t="str">
        <f>Tables!F16</f>
        <v>L</v>
      </c>
      <c r="P8" s="76" t="str">
        <f>I8&amp;O8</f>
        <v>EQL</v>
      </c>
      <c r="Q8" s="76">
        <f>VLOOKUP(Input!P8,Tables!$K$4:$M$30,3,FALSE)</f>
        <v>3</v>
      </c>
      <c r="R8" s="77"/>
      <c r="S8" s="77" t="s">
        <v>98</v>
      </c>
      <c r="T8" s="80" t="s">
        <v>41</v>
      </c>
      <c r="U8" s="80">
        <v>2</v>
      </c>
      <c r="V8" s="80">
        <v>1</v>
      </c>
      <c r="W8" s="76" t="str">
        <f>IF(T8="ILF",HLOOKUP(U8,Tables!$D$20:$I$21,2,TRUE),IF(T8="EIF",HLOOKUP(U8,Tables!$D$26:$I$27,2,TRUE),""))</f>
        <v>D</v>
      </c>
      <c r="X8" s="76">
        <f>IF(T8="ILF",VLOOKUP(V8,Tables!$A$22:$C$24,3,TRUE),IF(T8="EIF",VLOOKUP(V8,Tables!$A$28:$C$30,3,TRUE),""))</f>
        <v>22</v>
      </c>
      <c r="Y8" s="76" t="str">
        <f t="shared" si="1"/>
        <v>=Tables!D22</v>
      </c>
      <c r="Z8" s="81" t="str">
        <f>Tables!D22</f>
        <v>L</v>
      </c>
      <c r="AA8" s="76" t="str">
        <f>T8&amp;Z8</f>
        <v>ILFL</v>
      </c>
      <c r="AB8" s="76">
        <f>VLOOKUP(Input!AA8,Tables!$K$4:$M$30,3,FALSE)</f>
        <v>7</v>
      </c>
    </row>
    <row r="9" spans="1:28" customFormat="1" x14ac:dyDescent="0.25">
      <c r="A9" s="43"/>
      <c r="B9" s="43"/>
      <c r="C9" s="43"/>
      <c r="D9" s="43"/>
      <c r="E9" s="43"/>
      <c r="F9" s="43"/>
      <c r="G9" s="43" t="s">
        <v>99</v>
      </c>
      <c r="H9" s="72"/>
      <c r="I9" s="43" t="s">
        <v>40</v>
      </c>
      <c r="J9" s="43">
        <v>10</v>
      </c>
      <c r="K9" s="43">
        <v>1</v>
      </c>
      <c r="L9" s="76" t="str">
        <f>IF(I9="EQ",HLOOKUP(J9,Tables!$D$14:$I$15,2,TRUE),IF(I9="EI",HLOOKUP(J9,Tables!$D$2:$I$3,2,TRUE),IF(I9="EO",HLOOKUP(J9,Tables!$D$8:$I$9,2,TRUE),"")))</f>
        <v>F</v>
      </c>
      <c r="M9" s="76">
        <f>IF(I9="EQ",VLOOKUP(K9,Tables!$A$16:$C$18,3,TRUE),IF(I9="EI",VLOOKUP(K9,Tables!$A$4:$C$6,3,TRUE),IF(I9="EO",VLOOKUP(K9,Tables!$A$10:$C$12,3,TRUE),"")))</f>
        <v>4</v>
      </c>
      <c r="N9" s="76" t="str">
        <f t="shared" si="0"/>
        <v>=Tables!F4</v>
      </c>
      <c r="O9" s="78" t="str">
        <f>Tables!F4</f>
        <v>L</v>
      </c>
      <c r="P9" s="76" t="str">
        <f>I9&amp;O9</f>
        <v>EIL</v>
      </c>
      <c r="Q9" s="76">
        <f>VLOOKUP(Input!P9,Tables!$K$4:$M$30,3,FALSE)</f>
        <v>3</v>
      </c>
      <c r="R9" s="77"/>
      <c r="S9" s="77" t="s">
        <v>100</v>
      </c>
      <c r="T9" s="80" t="s">
        <v>41</v>
      </c>
      <c r="U9" s="80">
        <v>5</v>
      </c>
      <c r="V9" s="80">
        <v>1</v>
      </c>
      <c r="W9" s="76" t="str">
        <f>IF(T9="ILF",HLOOKUP(U9,Tables!$D$20:$I$21,2,TRUE),IF(T9="EIF",HLOOKUP(U9,Tables!$D$26:$I$27,2,TRUE),""))</f>
        <v>D</v>
      </c>
      <c r="X9" s="76">
        <f>IF(T9="ILF",VLOOKUP(V9,Tables!$A$22:$C$24,3,TRUE),IF(T9="EIF",VLOOKUP(V9,Tables!$A$28:$C$30,3,TRUE),""))</f>
        <v>22</v>
      </c>
      <c r="Y9" s="76" t="str">
        <f t="shared" si="1"/>
        <v>=Tables!D22</v>
      </c>
      <c r="Z9" s="169" t="str">
        <f>Tables!D22</f>
        <v>L</v>
      </c>
      <c r="AA9" s="76" t="str">
        <f>T9&amp;Z9</f>
        <v>ILFL</v>
      </c>
      <c r="AB9" s="76">
        <f>VLOOKUP(Input!AA9,Tables!$K$4:$M$30,3,FALSE)</f>
        <v>7</v>
      </c>
    </row>
    <row r="10" spans="1:28" customFormat="1" x14ac:dyDescent="0.25">
      <c r="A10" s="43"/>
      <c r="B10" s="43"/>
      <c r="C10" s="43"/>
      <c r="D10" s="43"/>
      <c r="E10" s="43"/>
      <c r="F10" s="43"/>
      <c r="G10" s="43" t="s">
        <v>101</v>
      </c>
      <c r="H10" s="72"/>
      <c r="I10" s="43" t="s">
        <v>40</v>
      </c>
      <c r="J10" s="43">
        <v>9</v>
      </c>
      <c r="K10" s="43">
        <v>1</v>
      </c>
      <c r="L10" s="76" t="str">
        <f>IF(I10="EQ",HLOOKUP(J10,Tables!$D$14:$I$15,2,TRUE),IF(I10="EI",HLOOKUP(J10,Tables!$D$2:$I$3,2,TRUE),IF(I10="EO",HLOOKUP(J10,Tables!$D$8:$I$9,2,TRUE),"")))</f>
        <v>F</v>
      </c>
      <c r="M10" s="76">
        <f>IF(I10="EQ",VLOOKUP(K10,Tables!$A$16:$C$18,3,TRUE),IF(I10="EI",VLOOKUP(K10,Tables!$A$4:$C$6,3,TRUE),IF(I10="EO",VLOOKUP(K10,Tables!$A$10:$C$12,3,TRUE),"")))</f>
        <v>4</v>
      </c>
      <c r="N10" s="76" t="str">
        <f t="shared" si="0"/>
        <v>=Tables!F4</v>
      </c>
      <c r="O10" s="78" t="str">
        <f>Tables!F4</f>
        <v>L</v>
      </c>
      <c r="P10" s="76" t="str">
        <f>I10&amp;O10</f>
        <v>EIL</v>
      </c>
      <c r="Q10" s="76">
        <f>VLOOKUP(Input!P10,Tables!$K$4:$M$30,3,FALSE)</f>
        <v>3</v>
      </c>
      <c r="R10" s="77"/>
      <c r="S10" s="77" t="s">
        <v>102</v>
      </c>
      <c r="T10" s="80" t="s">
        <v>41</v>
      </c>
      <c r="U10" s="80">
        <v>10</v>
      </c>
      <c r="V10" s="80">
        <v>1</v>
      </c>
      <c r="W10" s="76" t="str">
        <f>IF(T10="ILF",HLOOKUP(U10,Tables!$D$20:$I$21,2,TRUE),IF(T10="EIF",HLOOKUP(U10,Tables!$D$26:$I$27,2,TRUE),""))</f>
        <v>D</v>
      </c>
      <c r="X10" s="76">
        <f>IF(T10="ILF",VLOOKUP(V10,Tables!$A$22:$C$24,3,TRUE),IF(T10="EIF",VLOOKUP(V10,Tables!$A$28:$C$30,3,TRUE),""))</f>
        <v>22</v>
      </c>
      <c r="Y10" s="76" t="str">
        <f t="shared" si="1"/>
        <v>=Tables!D22</v>
      </c>
      <c r="Z10" s="81" t="str">
        <f>Tables!D22</f>
        <v>L</v>
      </c>
      <c r="AA10" s="76" t="str">
        <f>T10&amp;Z10</f>
        <v>ILFL</v>
      </c>
      <c r="AB10" s="76">
        <f>VLOOKUP(Input!AA10,Tables!$K$4:$M$30,3,FALSE)</f>
        <v>7</v>
      </c>
    </row>
    <row r="11" spans="1:28" customFormat="1" x14ac:dyDescent="0.25">
      <c r="A11" s="43"/>
      <c r="B11" s="43"/>
      <c r="C11" s="43"/>
      <c r="D11" s="43"/>
      <c r="E11" s="43"/>
      <c r="F11" s="43"/>
      <c r="G11" s="43" t="s">
        <v>103</v>
      </c>
      <c r="H11" s="72"/>
      <c r="I11" s="43" t="s">
        <v>38</v>
      </c>
      <c r="J11" s="43">
        <v>15</v>
      </c>
      <c r="K11" s="43">
        <v>1</v>
      </c>
      <c r="L11" s="76" t="str">
        <f>IF(I11="EQ",HLOOKUP(J11,Tables!$D$14:$I$15,2,TRUE),IF(I11="EI",HLOOKUP(J11,Tables!$D$2:$I$3,2,TRUE),IF(I11="EO",HLOOKUP(J11,Tables!$D$8:$I$9,2,TRUE),"")))</f>
        <v>F</v>
      </c>
      <c r="M11" s="76">
        <f>IF(I11="EQ",VLOOKUP(K11,Tables!$A$16:$C$18,3,TRUE),IF(I11="EI",VLOOKUP(K11,Tables!$A$4:$C$6,3,TRUE),IF(I11="EO",VLOOKUP(K11,Tables!$A$10:$C$12,3,TRUE),"")))</f>
        <v>16</v>
      </c>
      <c r="N11" s="76" t="str">
        <f t="shared" si="0"/>
        <v>=Tables!F16</v>
      </c>
      <c r="O11" s="78" t="str">
        <f>Tables!F16</f>
        <v>L</v>
      </c>
      <c r="P11" s="76" t="str">
        <f>I11&amp;O11</f>
        <v>EQL</v>
      </c>
      <c r="Q11" s="76">
        <f>VLOOKUP(Input!P11,Tables!$K$4:$M$30,3,FALSE)</f>
        <v>3</v>
      </c>
      <c r="R11" s="77"/>
      <c r="S11" s="77" t="s">
        <v>104</v>
      </c>
      <c r="T11" s="80" t="s">
        <v>71</v>
      </c>
      <c r="U11" s="80">
        <v>5</v>
      </c>
      <c r="V11" s="80">
        <v>1</v>
      </c>
      <c r="W11" s="76" t="str">
        <f>IF(T11="ILF",HLOOKUP(U11,Tables!$D$20:$I$21,2,TRUE),IF(T11="EIF",HLOOKUP(U11,Tables!$D$26:$I$27,2,TRUE),""))</f>
        <v>D</v>
      </c>
      <c r="X11" s="76">
        <f>IF(T11="ILF",VLOOKUP(V11,Tables!$A$22:$C$24,3,TRUE),IF(T11="EIF",VLOOKUP(V11,Tables!$A$28:$C$30,3,TRUE),""))</f>
        <v>28</v>
      </c>
      <c r="Y11" s="76" t="str">
        <f t="shared" si="1"/>
        <v>=Tables!D28</v>
      </c>
      <c r="Z11" s="81" t="str">
        <f>Tables!D28</f>
        <v>L</v>
      </c>
      <c r="AA11" s="76" t="str">
        <f>T11&amp;Z11</f>
        <v>EIFL</v>
      </c>
      <c r="AB11" s="76">
        <f>VLOOKUP(Input!AA11,Tables!$K$4:$M$30,3,FALSE)</f>
        <v>5</v>
      </c>
    </row>
    <row r="12" spans="1:28" customFormat="1" x14ac:dyDescent="0.25">
      <c r="A12" s="43"/>
      <c r="B12" s="43"/>
      <c r="C12" s="43"/>
      <c r="D12" s="43"/>
      <c r="E12" s="43"/>
      <c r="F12" s="43"/>
      <c r="G12" s="43" t="s">
        <v>105</v>
      </c>
      <c r="H12" s="72"/>
      <c r="I12" s="43" t="s">
        <v>40</v>
      </c>
      <c r="J12" s="43">
        <v>12</v>
      </c>
      <c r="K12" s="43">
        <v>1</v>
      </c>
      <c r="L12" s="76" t="str">
        <f>IF(I12="EQ",HLOOKUP(J12,Tables!$D$14:$I$15,2,TRUE),IF(I12="EI",HLOOKUP(J12,Tables!$D$2:$I$3,2,TRUE),IF(I12="EO",HLOOKUP(J12,Tables!$D$8:$I$9,2,TRUE),"")))</f>
        <v>F</v>
      </c>
      <c r="M12" s="76">
        <f>IF(I12="EQ",VLOOKUP(K12,Tables!$A$16:$C$18,3,TRUE),IF(I12="EI",VLOOKUP(K12,Tables!$A$4:$C$6,3,TRUE),IF(I12="EO",VLOOKUP(K12,Tables!$A$10:$C$12,3,TRUE),"")))</f>
        <v>4</v>
      </c>
      <c r="N12" s="76" t="str">
        <f t="shared" si="0"/>
        <v>=Tables!F4</v>
      </c>
      <c r="O12" s="78" t="str">
        <f>Tables!F4</f>
        <v>L</v>
      </c>
      <c r="P12" s="76" t="str">
        <f>I12&amp;O12</f>
        <v>EIL</v>
      </c>
      <c r="Q12" s="76">
        <f>VLOOKUP(Input!P12,Tables!$K$4:$M$30,3,FALSE)</f>
        <v>3</v>
      </c>
      <c r="R12" s="77"/>
      <c r="S12" s="77" t="s">
        <v>106</v>
      </c>
      <c r="T12" s="80" t="s">
        <v>71</v>
      </c>
      <c r="U12" s="80">
        <v>2</v>
      </c>
      <c r="V12" s="80">
        <v>1</v>
      </c>
      <c r="W12" s="76" t="str">
        <f>IF(T12="ILF",HLOOKUP(U12,Tables!$D$20:$I$21,2,TRUE),IF(T12="EIF",HLOOKUP(U12,Tables!$D$26:$I$27,2,TRUE),""))</f>
        <v>D</v>
      </c>
      <c r="X12" s="76">
        <f>IF(T12="ILF",VLOOKUP(V12,Tables!$A$22:$C$24,3,TRUE),IF(T12="EIF",VLOOKUP(V12,Tables!$A$28:$C$30,3,TRUE),""))</f>
        <v>28</v>
      </c>
      <c r="Y12" s="76" t="str">
        <f t="shared" si="1"/>
        <v>=Tables!D28</v>
      </c>
      <c r="Z12" s="81" t="str">
        <f>Tables!D28</f>
        <v>L</v>
      </c>
      <c r="AA12" s="76" t="str">
        <f>T12&amp;Z12</f>
        <v>EIFL</v>
      </c>
      <c r="AB12" s="76">
        <f>VLOOKUP(Input!AA12,Tables!$K$4:$M$30,3,FALSE)</f>
        <v>5</v>
      </c>
    </row>
    <row r="13" spans="1:28" customFormat="1" x14ac:dyDescent="0.25">
      <c r="A13" s="43"/>
      <c r="B13" s="43"/>
      <c r="C13" s="43"/>
      <c r="D13" s="43"/>
      <c r="E13" s="43"/>
      <c r="F13" s="43"/>
      <c r="G13" s="43" t="s">
        <v>107</v>
      </c>
      <c r="H13" s="72"/>
      <c r="I13" s="43" t="s">
        <v>40</v>
      </c>
      <c r="J13" s="43">
        <v>4</v>
      </c>
      <c r="K13" s="43">
        <v>1</v>
      </c>
      <c r="L13" s="76" t="str">
        <f>IF(I13="EQ",HLOOKUP(J13,Tables!$D$14:$I$15,2,TRUE),IF(I13="EI",HLOOKUP(J13,Tables!$D$2:$I$3,2,TRUE),IF(I13="EO",HLOOKUP(J13,Tables!$D$8:$I$9,2,TRUE),"")))</f>
        <v>D</v>
      </c>
      <c r="M13" s="76">
        <f>IF(I13="EQ",VLOOKUP(K13,Tables!$A$16:$C$18,3,TRUE),IF(I13="EI",VLOOKUP(K13,Tables!$A$4:$C$6,3,TRUE),IF(I13="EO",VLOOKUP(K13,Tables!$A$10:$C$12,3,TRUE),"")))</f>
        <v>4</v>
      </c>
      <c r="N13" s="76" t="str">
        <f t="shared" si="0"/>
        <v>=Tables!D4</v>
      </c>
      <c r="O13" s="78" t="str">
        <f>Tables!D4</f>
        <v>L</v>
      </c>
      <c r="P13" s="76" t="str">
        <f>I13&amp;O13</f>
        <v>EIL</v>
      </c>
      <c r="Q13" s="76">
        <f>VLOOKUP(Input!P13,Tables!$K$4:$M$30,3,FALSE)</f>
        <v>3</v>
      </c>
      <c r="R13" s="77"/>
      <c r="S13" s="77" t="s">
        <v>108</v>
      </c>
      <c r="T13" s="80" t="s">
        <v>71</v>
      </c>
      <c r="U13" s="80">
        <v>10</v>
      </c>
      <c r="V13" s="80">
        <v>1</v>
      </c>
      <c r="W13" s="76" t="str">
        <f>IF(T13="ILF",HLOOKUP(U13,Tables!$D$20:$I$21,2,TRUE),IF(T13="EIF",HLOOKUP(U13,Tables!$D$26:$I$27,2,TRUE),""))</f>
        <v>D</v>
      </c>
      <c r="X13" s="76">
        <f>IF(T13="ILF",VLOOKUP(V13,Tables!$A$22:$C$24,3,TRUE),IF(T13="EIF",VLOOKUP(V13,Tables!$A$28:$C$30,3,TRUE),""))</f>
        <v>28</v>
      </c>
      <c r="Y13" s="76" t="str">
        <f t="shared" si="1"/>
        <v>=Tables!D28</v>
      </c>
      <c r="Z13" s="81" t="str">
        <f>Tables!D28</f>
        <v>L</v>
      </c>
      <c r="AA13" s="76" t="str">
        <f>T13&amp;Z13</f>
        <v>EIFL</v>
      </c>
      <c r="AB13" s="76">
        <f>VLOOKUP(Input!AA13,Tables!$K$4:$M$30,3,FALSE)</f>
        <v>5</v>
      </c>
    </row>
    <row r="14" spans="1:28" customFormat="1" x14ac:dyDescent="0.25">
      <c r="A14" s="43"/>
      <c r="B14" s="43"/>
      <c r="C14" s="43"/>
      <c r="D14" s="43"/>
      <c r="E14" s="43"/>
      <c r="F14" s="43"/>
      <c r="G14" s="43" t="s">
        <v>109</v>
      </c>
      <c r="H14" s="72"/>
      <c r="I14" s="43" t="s">
        <v>40</v>
      </c>
      <c r="J14" s="43">
        <v>3</v>
      </c>
      <c r="K14" s="43">
        <v>1</v>
      </c>
      <c r="L14" s="76" t="str">
        <f>IF(I14="EQ",HLOOKUP(J14,Tables!$D$14:$I$15,2,TRUE),IF(I14="EI",HLOOKUP(J14,Tables!$D$2:$I$3,2,TRUE),IF(I14="EO",HLOOKUP(J14,Tables!$D$8:$I$9,2,TRUE),"")))</f>
        <v>D</v>
      </c>
      <c r="M14" s="76">
        <f>IF(I14="EQ",VLOOKUP(K14,Tables!$A$16:$C$18,3,TRUE),IF(I14="EI",VLOOKUP(K14,Tables!$A$4:$C$6,3,TRUE),IF(I14="EO",VLOOKUP(K14,Tables!$A$10:$C$12,3,TRUE),"")))</f>
        <v>4</v>
      </c>
      <c r="N14" s="76" t="str">
        <f t="shared" si="0"/>
        <v>=Tables!D4</v>
      </c>
      <c r="O14" s="78" t="str">
        <f>Tables!D4</f>
        <v>L</v>
      </c>
      <c r="P14" s="76" t="str">
        <f>I14&amp;O14</f>
        <v>EIL</v>
      </c>
      <c r="Q14" s="76">
        <f>VLOOKUP(Input!P14,Tables!$K$4:$M$30,3,FALSE)</f>
        <v>3</v>
      </c>
      <c r="R14" s="77"/>
      <c r="S14" s="79"/>
      <c r="T14" s="80"/>
      <c r="U14" s="80"/>
      <c r="V14" s="80"/>
      <c r="W14" s="76"/>
      <c r="X14" s="76"/>
      <c r="Y14" s="76"/>
      <c r="Z14" s="78"/>
      <c r="AA14" s="76"/>
      <c r="AB14" s="76"/>
    </row>
    <row r="15" spans="1:28" customFormat="1" x14ac:dyDescent="0.25">
      <c r="A15" s="43"/>
      <c r="B15" s="43"/>
      <c r="C15" s="43"/>
      <c r="D15" s="43"/>
      <c r="E15" s="43"/>
      <c r="F15" s="43"/>
      <c r="G15" s="43" t="s">
        <v>110</v>
      </c>
      <c r="H15" s="72"/>
      <c r="I15" s="43" t="s">
        <v>38</v>
      </c>
      <c r="J15" s="43">
        <v>4</v>
      </c>
      <c r="K15" s="43">
        <v>1</v>
      </c>
      <c r="L15" s="76" t="str">
        <f>IF(I15="EQ",HLOOKUP(J15,Tables!$D$14:$I$15,2,TRUE),IF(I15="EI",HLOOKUP(J15,Tables!$D$2:$I$3,2,TRUE),IF(I15="EO",HLOOKUP(J15,Tables!$D$8:$I$9,2,TRUE),"")))</f>
        <v>D</v>
      </c>
      <c r="M15" s="76">
        <f>IF(I15="EQ",VLOOKUP(K15,Tables!$A$16:$C$18,3,TRUE),IF(I15="EI",VLOOKUP(K15,Tables!$A$4:$C$6,3,TRUE),IF(I15="EO",VLOOKUP(K15,Tables!$A$10:$C$12,3,TRUE),"")))</f>
        <v>16</v>
      </c>
      <c r="N15" s="76" t="str">
        <f t="shared" si="0"/>
        <v>=Tables!D16</v>
      </c>
      <c r="O15" s="78" t="str">
        <f>Tables!D16</f>
        <v>L</v>
      </c>
      <c r="P15" s="76" t="str">
        <f>I15&amp;O15</f>
        <v>EQL</v>
      </c>
      <c r="Q15" s="76">
        <f>VLOOKUP(Input!P15,Tables!$K$4:$M$30,3,FALSE)</f>
        <v>3</v>
      </c>
      <c r="R15" s="77"/>
      <c r="S15" s="79"/>
      <c r="T15" s="80"/>
      <c r="U15" s="80"/>
      <c r="V15" s="80"/>
      <c r="W15" s="76"/>
      <c r="X15" s="76"/>
      <c r="Y15" s="76"/>
      <c r="Z15" s="78"/>
      <c r="AA15" s="76"/>
      <c r="AB15" s="76"/>
    </row>
    <row r="16" spans="1:28" customFormat="1" x14ac:dyDescent="0.25">
      <c r="A16" s="43"/>
      <c r="B16" s="43"/>
      <c r="C16" s="43"/>
      <c r="D16" s="43"/>
      <c r="E16" s="43"/>
      <c r="F16" s="43"/>
      <c r="G16" s="43" t="s">
        <v>111</v>
      </c>
      <c r="H16" s="72"/>
      <c r="I16" s="43" t="s">
        <v>38</v>
      </c>
      <c r="J16" s="43">
        <v>2</v>
      </c>
      <c r="K16" s="43">
        <v>1</v>
      </c>
      <c r="L16" s="76" t="str">
        <f>IF(I16="EQ",HLOOKUP(J16,Tables!$D$14:$I$15,2,TRUE),IF(I16="EI",HLOOKUP(J16,Tables!$D$2:$I$3,2,TRUE),IF(I16="EO",HLOOKUP(J16,Tables!$D$8:$I$9,2,TRUE),"")))</f>
        <v>D</v>
      </c>
      <c r="M16" s="76">
        <f>IF(I16="EQ",VLOOKUP(K16,Tables!$A$16:$C$18,3,TRUE),IF(I16="EI",VLOOKUP(K16,Tables!$A$4:$C$6,3,TRUE),IF(I16="EO",VLOOKUP(K16,Tables!$A$10:$C$12,3,TRUE),"")))</f>
        <v>16</v>
      </c>
      <c r="N16" s="76" t="str">
        <f t="shared" si="0"/>
        <v>=Tables!D16</v>
      </c>
      <c r="O16" s="78" t="str">
        <f>Tables!D16</f>
        <v>L</v>
      </c>
      <c r="P16" s="76" t="str">
        <f>I16&amp;O16</f>
        <v>EQL</v>
      </c>
      <c r="Q16" s="76">
        <f>VLOOKUP(Input!P16,Tables!$K$4:$M$30,3,FALSE)</f>
        <v>3</v>
      </c>
      <c r="R16" s="77"/>
      <c r="S16" s="79"/>
      <c r="T16" s="80"/>
      <c r="U16" s="80"/>
      <c r="V16" s="80"/>
      <c r="W16" s="76"/>
      <c r="X16" s="76"/>
      <c r="Y16" s="76"/>
      <c r="Z16" s="78"/>
      <c r="AA16" s="76"/>
      <c r="AB16" s="76"/>
    </row>
    <row r="17" spans="1:28" customFormat="1" x14ac:dyDescent="0.25">
      <c r="A17" s="43"/>
      <c r="B17" s="43"/>
      <c r="C17" s="43"/>
      <c r="D17" s="43"/>
      <c r="E17" s="43"/>
      <c r="F17" s="43"/>
      <c r="G17" s="43" t="s">
        <v>112</v>
      </c>
      <c r="H17" s="72"/>
      <c r="I17" s="43" t="s">
        <v>40</v>
      </c>
      <c r="J17" s="43">
        <v>5</v>
      </c>
      <c r="K17" s="43">
        <v>2</v>
      </c>
      <c r="L17" s="76" t="str">
        <f>IF(I17="EQ",HLOOKUP(J17,Tables!$D$14:$I$15,2,TRUE),IF(I17="EI",HLOOKUP(J17,Tables!$D$2:$I$3,2,TRUE),IF(I17="EO",HLOOKUP(J17,Tables!$D$8:$I$9,2,TRUE),"")))</f>
        <v>F</v>
      </c>
      <c r="M17" s="76">
        <f>IF(I17="EQ",VLOOKUP(K17,Tables!$A$16:$C$18,3,TRUE),IF(I17="EI",VLOOKUP(K17,Tables!$A$4:$C$6,3,TRUE),IF(I17="EO",VLOOKUP(K17,Tables!$A$10:$C$12,3,TRUE),"")))</f>
        <v>5</v>
      </c>
      <c r="N17" s="76" t="str">
        <f t="shared" si="0"/>
        <v>=Tables!F5</v>
      </c>
      <c r="O17" s="78" t="str">
        <f>Tables!F5</f>
        <v>A</v>
      </c>
      <c r="P17" s="76" t="str">
        <f>I17&amp;O17</f>
        <v>EIA</v>
      </c>
      <c r="Q17" s="76">
        <f>VLOOKUP(Input!P17,Tables!$K$4:$M$30,3,FALSE)</f>
        <v>4</v>
      </c>
      <c r="R17" s="77"/>
      <c r="S17" s="79"/>
      <c r="T17" s="80"/>
      <c r="U17" s="80"/>
      <c r="V17" s="80"/>
      <c r="W17" s="76"/>
      <c r="X17" s="76"/>
      <c r="Y17" s="76"/>
      <c r="Z17" s="78"/>
      <c r="AA17" s="76"/>
      <c r="AB17" s="76"/>
    </row>
    <row r="18" spans="1:28" customFormat="1" x14ac:dyDescent="0.25">
      <c r="A18" s="43"/>
      <c r="B18" s="43"/>
      <c r="C18" s="43"/>
      <c r="D18" s="43"/>
      <c r="E18" s="43"/>
      <c r="F18" s="43"/>
      <c r="G18" s="43" t="s">
        <v>113</v>
      </c>
      <c r="H18" s="72"/>
      <c r="I18" s="43" t="s">
        <v>40</v>
      </c>
      <c r="J18" s="43">
        <v>3</v>
      </c>
      <c r="K18" s="43">
        <v>1</v>
      </c>
      <c r="L18" s="76" t="str">
        <f>IF(I18="EQ",HLOOKUP(J18,Tables!$D$14:$I$15,2,TRUE),IF(I18="EI",HLOOKUP(J18,Tables!$D$2:$I$3,2,TRUE),IF(I18="EO",HLOOKUP(J18,Tables!$D$8:$I$9,2,TRUE),"")))</f>
        <v>D</v>
      </c>
      <c r="M18" s="76">
        <f>IF(I18="EQ",VLOOKUP(K18,Tables!$A$16:$C$18,3,TRUE),IF(I18="EI",VLOOKUP(K18,Tables!$A$4:$C$6,3,TRUE),IF(I18="EO",VLOOKUP(K18,Tables!$A$10:$C$12,3,TRUE),"")))</f>
        <v>4</v>
      </c>
      <c r="N18" s="76" t="str">
        <f t="shared" si="0"/>
        <v>=Tables!D4</v>
      </c>
      <c r="O18" s="78" t="str">
        <f>Tables!D4</f>
        <v>L</v>
      </c>
      <c r="P18" s="76" t="str">
        <f>I18&amp;O18</f>
        <v>EIL</v>
      </c>
      <c r="Q18" s="76">
        <f>VLOOKUP(Input!P18,Tables!$K$4:$M$30,3,FALSE)</f>
        <v>3</v>
      </c>
      <c r="R18" s="77"/>
      <c r="S18" s="79"/>
      <c r="T18" s="80"/>
      <c r="U18" s="80"/>
      <c r="V18" s="80"/>
      <c r="W18" s="76"/>
      <c r="X18" s="76"/>
      <c r="Y18" s="76"/>
      <c r="Z18" s="78"/>
      <c r="AA18" s="76"/>
      <c r="AB18" s="76"/>
    </row>
    <row r="19" spans="1:28" customFormat="1" x14ac:dyDescent="0.25">
      <c r="A19" s="43"/>
      <c r="B19" s="43"/>
      <c r="C19" s="43"/>
      <c r="D19" s="43"/>
      <c r="E19" s="43"/>
      <c r="F19" s="43"/>
      <c r="G19" s="43" t="s">
        <v>114</v>
      </c>
      <c r="H19" s="72"/>
      <c r="I19" s="43" t="s">
        <v>40</v>
      </c>
      <c r="J19" s="43">
        <v>3</v>
      </c>
      <c r="K19" s="43">
        <v>1</v>
      </c>
      <c r="L19" s="76" t="str">
        <f>IF(I19="EQ",HLOOKUP(J19,Tables!$D$14:$I$15,2,TRUE),IF(I19="EI",HLOOKUP(J19,Tables!$D$2:$I$3,2,TRUE),IF(I19="EO",HLOOKUP(J19,Tables!$D$8:$I$9,2,TRUE),"")))</f>
        <v>D</v>
      </c>
      <c r="M19" s="76">
        <f>IF(I19="EQ",VLOOKUP(K19,Tables!$A$16:$C$18,3,TRUE),IF(I19="EI",VLOOKUP(K19,Tables!$A$4:$C$6,3,TRUE),IF(I19="EO",VLOOKUP(K19,Tables!$A$10:$C$12,3,TRUE),"")))</f>
        <v>4</v>
      </c>
      <c r="N19" s="76" t="str">
        <f t="shared" si="0"/>
        <v>=Tables!D4</v>
      </c>
      <c r="O19" s="78" t="str">
        <f>Tables!D4</f>
        <v>L</v>
      </c>
      <c r="P19" s="76" t="str">
        <f>I19&amp;O19</f>
        <v>EIL</v>
      </c>
      <c r="Q19" s="76">
        <f>VLOOKUP(Input!P19,Tables!$K$4:$M$30,3,FALSE)</f>
        <v>3</v>
      </c>
      <c r="R19" s="77"/>
      <c r="S19" s="79"/>
      <c r="T19" s="80"/>
      <c r="U19" s="80"/>
      <c r="V19" s="80"/>
      <c r="W19" s="76"/>
      <c r="X19" s="76"/>
      <c r="Y19" s="76"/>
      <c r="Z19" s="78"/>
      <c r="AA19" s="76"/>
      <c r="AB19" s="76"/>
    </row>
    <row r="20" spans="1:28" customFormat="1" x14ac:dyDescent="0.25">
      <c r="A20" s="43"/>
      <c r="B20" s="43"/>
      <c r="C20" s="43"/>
      <c r="D20" s="43"/>
      <c r="E20" s="43"/>
      <c r="F20" s="43"/>
      <c r="G20" s="43" t="s">
        <v>115</v>
      </c>
      <c r="H20" s="72"/>
      <c r="I20" s="43" t="s">
        <v>38</v>
      </c>
      <c r="J20" s="43">
        <v>4</v>
      </c>
      <c r="K20" s="43">
        <v>1</v>
      </c>
      <c r="L20" s="76" t="str">
        <f>IF(I20="EQ",HLOOKUP(J20,Tables!$D$14:$I$15,2,TRUE),IF(I20="EI",HLOOKUP(J20,Tables!$D$2:$I$3,2,TRUE),IF(I20="EO",HLOOKUP(J20,Tables!$D$8:$I$9,2,TRUE),"")))</f>
        <v>D</v>
      </c>
      <c r="M20" s="76">
        <f>IF(I20="EQ",VLOOKUP(K20,Tables!$A$16:$C$18,3,TRUE),IF(I20="EI",VLOOKUP(K20,Tables!$A$4:$C$6,3,TRUE),IF(I20="EO",VLOOKUP(K20,Tables!$A$10:$C$12,3,TRUE),"")))</f>
        <v>16</v>
      </c>
      <c r="N20" s="76" t="str">
        <f t="shared" si="0"/>
        <v>=Tables!D16</v>
      </c>
      <c r="O20" s="78" t="str">
        <f>Tables!D16</f>
        <v>L</v>
      </c>
      <c r="P20" s="76" t="str">
        <f>I20&amp;O20</f>
        <v>EQL</v>
      </c>
      <c r="Q20" s="76">
        <f>VLOOKUP(Input!P20,Tables!$K$4:$M$30,3,FALSE)</f>
        <v>3</v>
      </c>
      <c r="R20" s="77"/>
      <c r="S20" s="79"/>
      <c r="T20" s="80"/>
      <c r="U20" s="80"/>
      <c r="V20" s="80"/>
      <c r="W20" s="76"/>
      <c r="X20" s="76"/>
      <c r="Y20" s="76"/>
      <c r="Z20" s="78"/>
      <c r="AA20" s="76"/>
      <c r="AB20" s="76"/>
    </row>
    <row r="21" spans="1:28" customFormat="1" x14ac:dyDescent="0.25">
      <c r="A21" s="43"/>
      <c r="B21" s="43"/>
      <c r="C21" s="43"/>
      <c r="D21" s="43"/>
      <c r="E21" s="43"/>
      <c r="F21" s="43"/>
      <c r="G21" s="43" t="s">
        <v>116</v>
      </c>
      <c r="H21" s="72"/>
      <c r="I21" s="43" t="s">
        <v>40</v>
      </c>
      <c r="J21" s="43">
        <v>3</v>
      </c>
      <c r="K21" s="43">
        <v>1</v>
      </c>
      <c r="L21" s="76" t="str">
        <f>IF(I21="EQ",HLOOKUP(J21,Tables!$D$14:$I$15,2,TRUE),IF(I21="EI",HLOOKUP(J21,Tables!$D$2:$I$3,2,TRUE),IF(I21="EO",HLOOKUP(J21,Tables!$D$8:$I$9,2,TRUE),"")))</f>
        <v>D</v>
      </c>
      <c r="M21" s="76">
        <f>IF(I21="EQ",VLOOKUP(K21,Tables!$A$16:$C$18,3,TRUE),IF(I21="EI",VLOOKUP(K21,Tables!$A$4:$C$6,3,TRUE),IF(I21="EO",VLOOKUP(K21,Tables!$A$10:$C$12,3,TRUE),"")))</f>
        <v>4</v>
      </c>
      <c r="N21" s="76" t="str">
        <f t="shared" si="0"/>
        <v>=Tables!D4</v>
      </c>
      <c r="O21" s="78" t="str">
        <f>Tables!D4</f>
        <v>L</v>
      </c>
      <c r="P21" s="76" t="str">
        <f>I21&amp;O21</f>
        <v>EIL</v>
      </c>
      <c r="Q21" s="76">
        <f>VLOOKUP(Input!P21,Tables!$K$4:$M$30,3,FALSE)</f>
        <v>3</v>
      </c>
      <c r="R21" s="77"/>
      <c r="S21" s="79"/>
      <c r="T21" s="80"/>
      <c r="U21" s="80"/>
      <c r="V21" s="80"/>
      <c r="W21" s="76"/>
      <c r="X21" s="76"/>
      <c r="Y21" s="76"/>
      <c r="Z21" s="78"/>
      <c r="AA21" s="76"/>
      <c r="AB21" s="76"/>
    </row>
    <row r="22" spans="1:28" customFormat="1" x14ac:dyDescent="0.25">
      <c r="A22" s="43"/>
      <c r="B22" s="43"/>
      <c r="C22" s="43"/>
      <c r="D22" s="43"/>
      <c r="E22" s="43"/>
      <c r="F22" s="43"/>
      <c r="G22" s="43" t="s">
        <v>117</v>
      </c>
      <c r="H22" s="72"/>
      <c r="I22" s="43" t="s">
        <v>40</v>
      </c>
      <c r="J22" s="43">
        <v>3</v>
      </c>
      <c r="K22" s="43">
        <v>1</v>
      </c>
      <c r="L22" s="76" t="str">
        <f>IF(I22="EQ",HLOOKUP(J22,Tables!$D$14:$I$15,2,TRUE),IF(I22="EI",HLOOKUP(J22,Tables!$D$2:$I$3,2,TRUE),IF(I22="EO",HLOOKUP(J22,Tables!$D$8:$I$9,2,TRUE),"")))</f>
        <v>D</v>
      </c>
      <c r="M22" s="76">
        <f>IF(I22="EQ",VLOOKUP(K22,Tables!$A$16:$C$18,3,TRUE),IF(I22="EI",VLOOKUP(K22,Tables!$A$4:$C$6,3,TRUE),IF(I22="EO",VLOOKUP(K22,Tables!$A$10:$C$12,3,TRUE),"")))</f>
        <v>4</v>
      </c>
      <c r="N22" s="76" t="str">
        <f t="shared" si="0"/>
        <v>=Tables!D4</v>
      </c>
      <c r="O22" s="78" t="str">
        <f>Tables!D4</f>
        <v>L</v>
      </c>
      <c r="P22" s="76" t="str">
        <f>I22&amp;O22</f>
        <v>EIL</v>
      </c>
      <c r="Q22" s="76">
        <f>VLOOKUP(Input!P22,Tables!$K$4:$M$30,3,FALSE)</f>
        <v>3</v>
      </c>
      <c r="R22" s="77"/>
      <c r="S22" s="79"/>
      <c r="T22" s="80"/>
      <c r="U22" s="80"/>
      <c r="V22" s="80"/>
      <c r="W22" s="76"/>
      <c r="X22" s="76"/>
      <c r="Y22" s="76"/>
      <c r="Z22" s="78"/>
      <c r="AA22" s="76"/>
      <c r="AB22" s="76"/>
    </row>
    <row r="23" spans="1:28" customFormat="1" x14ac:dyDescent="0.25">
      <c r="A23" s="43"/>
      <c r="B23" s="43"/>
      <c r="C23" s="43"/>
      <c r="D23" s="43"/>
      <c r="E23" s="43"/>
      <c r="F23" s="43"/>
      <c r="G23" s="43" t="s">
        <v>118</v>
      </c>
      <c r="H23" s="72"/>
      <c r="I23" s="43" t="s">
        <v>40</v>
      </c>
      <c r="J23" s="43">
        <v>3</v>
      </c>
      <c r="K23" s="43">
        <v>1</v>
      </c>
      <c r="L23" s="76" t="str">
        <f>IF(I23="EQ",HLOOKUP(J23,Tables!$D$14:$I$15,2,TRUE),IF(I23="EI",HLOOKUP(J23,Tables!$D$2:$I$3,2,TRUE),IF(I23="EO",HLOOKUP(J23,Tables!$D$8:$I$9,2,TRUE),"")))</f>
        <v>D</v>
      </c>
      <c r="M23" s="76">
        <f>IF(I23="EQ",VLOOKUP(K23,Tables!$A$16:$C$18,3,TRUE),IF(I23="EI",VLOOKUP(K23,Tables!$A$4:$C$6,3,TRUE),IF(I23="EO",VLOOKUP(K23,Tables!$A$10:$C$12,3,TRUE),"")))</f>
        <v>4</v>
      </c>
      <c r="N23" s="76" t="str">
        <f t="shared" si="0"/>
        <v>=Tables!D4</v>
      </c>
      <c r="O23" s="78" t="str">
        <f>Tables!D4</f>
        <v>L</v>
      </c>
      <c r="P23" s="76" t="str">
        <f>I23&amp;O23</f>
        <v>EIL</v>
      </c>
      <c r="Q23" s="76">
        <f>VLOOKUP(Input!P23,Tables!$K$4:$M$30,3,FALSE)</f>
        <v>3</v>
      </c>
      <c r="R23" s="77"/>
      <c r="S23" s="79"/>
      <c r="T23" s="80"/>
      <c r="U23" s="80"/>
      <c r="V23" s="80"/>
      <c r="W23" s="76"/>
      <c r="X23" s="76"/>
      <c r="Y23" s="76"/>
      <c r="Z23" s="78"/>
      <c r="AA23" s="76"/>
      <c r="AB23" s="76"/>
    </row>
    <row r="24" spans="1:28" customFormat="1" x14ac:dyDescent="0.25">
      <c r="A24" s="43"/>
      <c r="B24" s="43"/>
      <c r="C24" s="43"/>
      <c r="D24" s="43"/>
      <c r="E24" s="43"/>
      <c r="F24" s="43"/>
      <c r="G24" s="43" t="s">
        <v>119</v>
      </c>
      <c r="H24" s="72"/>
      <c r="I24" s="43" t="s">
        <v>38</v>
      </c>
      <c r="J24" s="43">
        <v>4</v>
      </c>
      <c r="K24" s="43">
        <v>1</v>
      </c>
      <c r="L24" s="76" t="str">
        <f>IF(I24="EQ",HLOOKUP(J24,Tables!$D$14:$I$15,2,TRUE),IF(I24="EI",HLOOKUP(J24,Tables!$D$2:$I$3,2,TRUE),IF(I24="EO",HLOOKUP(J24,Tables!$D$8:$I$9,2,TRUE),"")))</f>
        <v>D</v>
      </c>
      <c r="M24" s="76">
        <f>IF(I24="EQ",VLOOKUP(K24,Tables!$A$16:$C$18,3,TRUE),IF(I24="EI",VLOOKUP(K24,Tables!$A$4:$C$6,3,TRUE),IF(I24="EO",VLOOKUP(K24,Tables!$A$10:$C$12,3,TRUE),"")))</f>
        <v>16</v>
      </c>
      <c r="N24" s="76" t="str">
        <f t="shared" si="0"/>
        <v>=Tables!D16</v>
      </c>
      <c r="O24" s="78" t="str">
        <f>Tables!D16</f>
        <v>L</v>
      </c>
      <c r="P24" s="76" t="str">
        <f>I24&amp;O24</f>
        <v>EQL</v>
      </c>
      <c r="Q24" s="76">
        <f>VLOOKUP(Input!P24,Tables!$K$4:$M$30,3,FALSE)</f>
        <v>3</v>
      </c>
      <c r="R24" s="77"/>
      <c r="S24" s="79"/>
      <c r="T24" s="80"/>
      <c r="U24" s="80"/>
      <c r="V24" s="80"/>
      <c r="W24" s="76"/>
      <c r="X24" s="76"/>
      <c r="Y24" s="76"/>
      <c r="Z24" s="78"/>
      <c r="AA24" s="76"/>
      <c r="AB24" s="76"/>
    </row>
    <row r="25" spans="1:28" customFormat="1" x14ac:dyDescent="0.25">
      <c r="A25" s="43"/>
      <c r="B25" s="43"/>
      <c r="C25" s="43"/>
      <c r="D25" s="43"/>
      <c r="E25" s="43"/>
      <c r="F25" s="43"/>
      <c r="G25" s="43" t="s">
        <v>120</v>
      </c>
      <c r="H25" s="72"/>
      <c r="I25" s="43" t="s">
        <v>40</v>
      </c>
      <c r="J25" s="43">
        <v>4</v>
      </c>
      <c r="K25" s="43">
        <v>1</v>
      </c>
      <c r="L25" s="76" t="str">
        <f>IF(I25="EQ",HLOOKUP(J25,Tables!$D$14:$I$15,2,TRUE),IF(I25="EI",HLOOKUP(J25,Tables!$D$2:$I$3,2,TRUE),IF(I25="EO",HLOOKUP(J25,Tables!$D$8:$I$9,2,TRUE),"")))</f>
        <v>D</v>
      </c>
      <c r="M25" s="76">
        <f>IF(I25="EQ",VLOOKUP(K25,Tables!$A$16:$C$18,3,TRUE),IF(I25="EI",VLOOKUP(K25,Tables!$A$4:$C$6,3,TRUE),IF(I25="EO",VLOOKUP(K25,Tables!$A$10:$C$12,3,TRUE),"")))</f>
        <v>4</v>
      </c>
      <c r="N25" s="76" t="str">
        <f t="shared" si="0"/>
        <v>=Tables!D4</v>
      </c>
      <c r="O25" s="78" t="str">
        <f>Tables!D4</f>
        <v>L</v>
      </c>
      <c r="P25" s="76" t="str">
        <f>I25&amp;O25</f>
        <v>EIL</v>
      </c>
      <c r="Q25" s="76">
        <f>VLOOKUP(Input!P25,Tables!$K$4:$M$30,3,FALSE)</f>
        <v>3</v>
      </c>
      <c r="R25" s="77"/>
      <c r="S25" s="79"/>
      <c r="T25" s="80"/>
      <c r="U25" s="80"/>
      <c r="V25" s="80"/>
      <c r="W25" s="76"/>
      <c r="X25" s="76"/>
      <c r="Y25" s="76"/>
      <c r="Z25" s="78"/>
      <c r="AA25" s="76"/>
      <c r="AB25" s="76"/>
    </row>
    <row r="26" spans="1:28" customFormat="1" x14ac:dyDescent="0.25">
      <c r="A26" s="43"/>
      <c r="B26" s="43"/>
      <c r="C26" s="43"/>
      <c r="D26" s="43"/>
      <c r="E26" s="43"/>
      <c r="F26" s="43"/>
      <c r="G26" s="43" t="s">
        <v>121</v>
      </c>
      <c r="H26" s="72"/>
      <c r="I26" s="43" t="s">
        <v>40</v>
      </c>
      <c r="J26" s="43">
        <v>5</v>
      </c>
      <c r="K26" s="43">
        <v>1</v>
      </c>
      <c r="L26" s="76" t="str">
        <f>IF(I26="EQ",HLOOKUP(J26,Tables!$D$14:$I$15,2,TRUE),IF(I26="EI",HLOOKUP(J26,Tables!$D$2:$I$3,2,TRUE),IF(I26="EO",HLOOKUP(J26,Tables!$D$8:$I$9,2,TRUE),"")))</f>
        <v>F</v>
      </c>
      <c r="M26" s="76">
        <f>IF(I26="EQ",VLOOKUP(K26,Tables!$A$16:$C$18,3,TRUE),IF(I26="EI",VLOOKUP(K26,Tables!$A$4:$C$6,3,TRUE),IF(I26="EO",VLOOKUP(K26,Tables!$A$10:$C$12,3,TRUE),"")))</f>
        <v>4</v>
      </c>
      <c r="N26" s="76" t="str">
        <f t="shared" si="0"/>
        <v>=Tables!F4</v>
      </c>
      <c r="O26" s="78" t="str">
        <f>Tables!F4</f>
        <v>L</v>
      </c>
      <c r="P26" s="76" t="str">
        <f>I26&amp;O26</f>
        <v>EIL</v>
      </c>
      <c r="Q26" s="76">
        <f>VLOOKUP(Input!P26,Tables!$K$4:$M$30,3,FALSE)</f>
        <v>3</v>
      </c>
      <c r="R26" s="77"/>
      <c r="S26" s="79"/>
      <c r="T26" s="80"/>
      <c r="U26" s="80"/>
      <c r="V26" s="80"/>
      <c r="W26" s="76"/>
      <c r="X26" s="76"/>
      <c r="Y26" s="76"/>
      <c r="Z26" s="78"/>
      <c r="AA26" s="76"/>
      <c r="AB26" s="76"/>
    </row>
    <row r="27" spans="1:28" customFormat="1" x14ac:dyDescent="0.25">
      <c r="A27" s="43"/>
      <c r="B27" s="43"/>
      <c r="C27" s="43"/>
      <c r="D27" s="43"/>
      <c r="E27" s="43"/>
      <c r="F27" s="43"/>
      <c r="G27" s="43" t="s">
        <v>122</v>
      </c>
      <c r="H27" s="72"/>
      <c r="I27" s="43" t="s">
        <v>40</v>
      </c>
      <c r="J27" s="43">
        <v>5</v>
      </c>
      <c r="K27" s="43">
        <v>1</v>
      </c>
      <c r="L27" s="76" t="str">
        <f>IF(I27="EQ",HLOOKUP(J27,Tables!$D$14:$I$15,2,TRUE),IF(I27="EI",HLOOKUP(J27,Tables!$D$2:$I$3,2,TRUE),IF(I27="EO",HLOOKUP(J27,Tables!$D$8:$I$9,2,TRUE),"")))</f>
        <v>F</v>
      </c>
      <c r="M27" s="76">
        <f>IF(I27="EQ",VLOOKUP(K27,Tables!$A$16:$C$18,3,TRUE),IF(I27="EI",VLOOKUP(K27,Tables!$A$4:$C$6,3,TRUE),IF(I27="EO",VLOOKUP(K27,Tables!$A$10:$C$12,3,TRUE),"")))</f>
        <v>4</v>
      </c>
      <c r="N27" s="76" t="str">
        <f t="shared" si="0"/>
        <v>=Tables!F4</v>
      </c>
      <c r="O27" s="78" t="str">
        <f>Tables!F4</f>
        <v>L</v>
      </c>
      <c r="P27" s="76" t="str">
        <f>I27&amp;O27</f>
        <v>EIL</v>
      </c>
      <c r="Q27" s="76">
        <f>VLOOKUP(Input!P27,Tables!$K$4:$M$30,3,FALSE)</f>
        <v>3</v>
      </c>
      <c r="R27" s="77"/>
      <c r="S27" s="79"/>
      <c r="T27" s="80"/>
      <c r="U27" s="80"/>
      <c r="V27" s="80"/>
      <c r="W27" s="76"/>
      <c r="X27" s="76"/>
      <c r="Y27" s="76"/>
      <c r="Z27" s="78"/>
      <c r="AA27" s="76"/>
      <c r="AB27" s="76"/>
    </row>
    <row r="28" spans="1:28" customFormat="1" x14ac:dyDescent="0.25">
      <c r="A28" s="43"/>
      <c r="B28" s="43"/>
      <c r="C28" s="43"/>
      <c r="D28" s="43"/>
      <c r="E28" s="43"/>
      <c r="F28" s="43"/>
      <c r="G28" s="43" t="s">
        <v>123</v>
      </c>
      <c r="H28" s="72"/>
      <c r="I28" s="43" t="s">
        <v>40</v>
      </c>
      <c r="J28" s="43">
        <v>12</v>
      </c>
      <c r="K28" s="43">
        <v>1</v>
      </c>
      <c r="L28" s="76" t="str">
        <f>IF(I28="EQ",HLOOKUP(J28,Tables!$D$14:$I$15,2,TRUE),IF(I28="EI",HLOOKUP(J28,Tables!$D$2:$I$3,2,TRUE),IF(I28="EO",HLOOKUP(J28,Tables!$D$8:$I$9,2,TRUE),"")))</f>
        <v>F</v>
      </c>
      <c r="M28" s="76">
        <f>IF(I28="EQ",VLOOKUP(K28,Tables!$A$16:$C$18,3,TRUE),IF(I28="EI",VLOOKUP(K28,Tables!$A$4:$C$6,3,TRUE),IF(I28="EO",VLOOKUP(K28,Tables!$A$10:$C$12,3,TRUE),"")))</f>
        <v>4</v>
      </c>
      <c r="N28" s="76" t="str">
        <f t="shared" si="0"/>
        <v>=Tables!F4</v>
      </c>
      <c r="O28" s="78" t="str">
        <f>Tables!F4</f>
        <v>L</v>
      </c>
      <c r="P28" s="76" t="str">
        <f>I28&amp;O28</f>
        <v>EIL</v>
      </c>
      <c r="Q28" s="76">
        <f>VLOOKUP(Input!P28,Tables!$K$4:$M$30,3,FALSE)</f>
        <v>3</v>
      </c>
      <c r="R28" s="77"/>
      <c r="S28" s="79"/>
      <c r="T28" s="80"/>
      <c r="U28" s="80"/>
      <c r="V28" s="80"/>
      <c r="W28" s="76"/>
      <c r="X28" s="76"/>
      <c r="Y28" s="76"/>
      <c r="Z28" s="78"/>
      <c r="AA28" s="76"/>
      <c r="AB28" s="76"/>
    </row>
    <row r="29" spans="1:28" customFormat="1" x14ac:dyDescent="0.25">
      <c r="A29" s="43"/>
      <c r="B29" s="43"/>
      <c r="C29" s="43"/>
      <c r="D29" s="43"/>
      <c r="E29" s="43"/>
      <c r="F29" s="43"/>
      <c r="G29" s="43" t="s">
        <v>124</v>
      </c>
      <c r="H29" s="72"/>
      <c r="I29" s="43" t="s">
        <v>40</v>
      </c>
      <c r="J29" s="43">
        <v>2</v>
      </c>
      <c r="K29" s="43">
        <v>2</v>
      </c>
      <c r="L29" s="76" t="str">
        <f>IF(I29="EQ",HLOOKUP(J29,Tables!$D$14:$I$15,2,TRUE),IF(I29="EI",HLOOKUP(J29,Tables!$D$2:$I$3,2,TRUE),IF(I29="EO",HLOOKUP(J29,Tables!$D$8:$I$9,2,TRUE),"")))</f>
        <v>D</v>
      </c>
      <c r="M29" s="76">
        <f>IF(I29="EQ",VLOOKUP(K29,Tables!$A$16:$C$18,3,TRUE),IF(I29="EI",VLOOKUP(K29,Tables!$A$4:$C$6,3,TRUE),IF(I29="EO",VLOOKUP(K29,Tables!$A$10:$C$12,3,TRUE),"")))</f>
        <v>5</v>
      </c>
      <c r="N29" s="76" t="str">
        <f t="shared" si="0"/>
        <v>=Tables!D5</v>
      </c>
      <c r="O29" s="78" t="str">
        <f>Tables!D5</f>
        <v>L</v>
      </c>
      <c r="P29" s="76" t="str">
        <f>I29&amp;O29</f>
        <v>EIL</v>
      </c>
      <c r="Q29" s="76">
        <f>VLOOKUP(Input!P29,Tables!$K$4:$M$30,3,FALSE)</f>
        <v>3</v>
      </c>
      <c r="R29" s="77"/>
      <c r="S29" s="79"/>
      <c r="T29" s="80"/>
      <c r="U29" s="79"/>
      <c r="V29" s="79"/>
      <c r="W29" s="76"/>
      <c r="X29" s="76"/>
      <c r="Y29" s="76"/>
      <c r="Z29" s="78"/>
      <c r="AA29" s="76"/>
      <c r="AB29" s="76"/>
    </row>
    <row r="30" spans="1:28" customFormat="1" x14ac:dyDescent="0.25">
      <c r="A30" s="43"/>
      <c r="B30" s="43"/>
      <c r="C30" s="43"/>
      <c r="D30" s="43"/>
      <c r="E30" s="43"/>
      <c r="F30" s="43"/>
      <c r="G30" s="43" t="s">
        <v>125</v>
      </c>
      <c r="H30" s="72"/>
      <c r="I30" s="43" t="s">
        <v>40</v>
      </c>
      <c r="J30" s="43">
        <v>2</v>
      </c>
      <c r="K30" s="43">
        <v>2</v>
      </c>
      <c r="L30" s="76" t="str">
        <f>IF(I30="EQ",HLOOKUP(J30,Tables!$D$14:$I$15,2,TRUE),IF(I30="EI",HLOOKUP(J30,Tables!$D$2:$I$3,2,TRUE),IF(I30="EO",HLOOKUP(J30,Tables!$D$8:$I$9,2,TRUE),"")))</f>
        <v>D</v>
      </c>
      <c r="M30" s="76">
        <f>IF(I30="EQ",VLOOKUP(K30,Tables!$A$16:$C$18,3,TRUE),IF(I30="EI",VLOOKUP(K30,Tables!$A$4:$C$6,3,TRUE),IF(I30="EO",VLOOKUP(K30,Tables!$A$10:$C$12,3,TRUE),"")))</f>
        <v>5</v>
      </c>
      <c r="N30" s="76" t="str">
        <f t="shared" si="0"/>
        <v>=Tables!D5</v>
      </c>
      <c r="O30" s="78" t="str">
        <f>Tables!D5</f>
        <v>L</v>
      </c>
      <c r="P30" s="76" t="str">
        <f>I30&amp;O30</f>
        <v>EIL</v>
      </c>
      <c r="Q30" s="76">
        <f>VLOOKUP(Input!P30,Tables!$K$4:$M$30,3,FALSE)</f>
        <v>3</v>
      </c>
      <c r="R30" s="77"/>
      <c r="S30" s="79"/>
      <c r="T30" s="80"/>
      <c r="U30" s="80"/>
      <c r="V30" s="80"/>
      <c r="W30" s="76"/>
      <c r="X30" s="76"/>
      <c r="Y30" s="76"/>
      <c r="Z30" s="78"/>
      <c r="AA30" s="76"/>
      <c r="AB30" s="76"/>
    </row>
    <row r="31" spans="1:28" customFormat="1" x14ac:dyDescent="0.25">
      <c r="A31" s="43"/>
      <c r="B31" s="43"/>
      <c r="C31" s="43"/>
      <c r="D31" s="43"/>
      <c r="E31" s="43"/>
      <c r="F31" s="43"/>
      <c r="G31" s="43" t="s">
        <v>126</v>
      </c>
      <c r="H31" s="72"/>
      <c r="I31" s="43" t="s">
        <v>40</v>
      </c>
      <c r="J31" s="43">
        <v>2</v>
      </c>
      <c r="K31" s="43">
        <v>2</v>
      </c>
      <c r="L31" s="76" t="str">
        <f>IF(I31="EQ",HLOOKUP(J31,Tables!$D$14:$I$15,2,TRUE),IF(I31="EI",HLOOKUP(J31,Tables!$D$2:$I$3,2,TRUE),IF(I31="EO",HLOOKUP(J31,Tables!$D$8:$I$9,2,TRUE),"")))</f>
        <v>D</v>
      </c>
      <c r="M31" s="76">
        <f>IF(I31="EQ",VLOOKUP(K31,Tables!$A$16:$C$18,3,TRUE),IF(I31="EI",VLOOKUP(K31,Tables!$A$4:$C$6,3,TRUE),IF(I31="EO",VLOOKUP(K31,Tables!$A$10:$C$12,3,TRUE),"")))</f>
        <v>5</v>
      </c>
      <c r="N31" s="76" t="str">
        <f t="shared" si="0"/>
        <v>=Tables!D5</v>
      </c>
      <c r="O31" s="78" t="str">
        <f>Tables!D5</f>
        <v>L</v>
      </c>
      <c r="P31" s="76" t="str">
        <f>I31&amp;O31</f>
        <v>EIL</v>
      </c>
      <c r="Q31" s="76">
        <f>VLOOKUP(Input!P31,Tables!$K$4:$M$30,3,FALSE)</f>
        <v>3</v>
      </c>
      <c r="R31" s="77"/>
      <c r="S31" s="79"/>
      <c r="T31" s="80"/>
      <c r="U31" s="80"/>
      <c r="V31" s="80"/>
      <c r="W31" s="76"/>
      <c r="X31" s="76"/>
      <c r="Y31" s="76"/>
      <c r="Z31" s="78"/>
      <c r="AA31" s="76"/>
      <c r="AB31" s="76"/>
    </row>
    <row r="32" spans="1:28" customFormat="1" x14ac:dyDescent="0.25">
      <c r="A32" s="43"/>
      <c r="B32" s="43"/>
      <c r="C32" s="43"/>
      <c r="D32" s="43"/>
      <c r="E32" s="43"/>
      <c r="F32" s="43"/>
      <c r="G32" s="43" t="s">
        <v>127</v>
      </c>
      <c r="H32" s="72"/>
      <c r="I32" s="43" t="s">
        <v>40</v>
      </c>
      <c r="J32" s="43">
        <v>10</v>
      </c>
      <c r="K32" s="43">
        <v>1</v>
      </c>
      <c r="L32" s="76" t="str">
        <f>IF(I32="EQ",HLOOKUP(J32,Tables!$D$14:$I$15,2,TRUE),IF(I32="EI",HLOOKUP(J32,Tables!$D$2:$I$3,2,TRUE),IF(I32="EO",HLOOKUP(J32,Tables!$D$8:$I$9,2,TRUE),"")))</f>
        <v>F</v>
      </c>
      <c r="M32" s="76">
        <f>IF(I32="EQ",VLOOKUP(K32,Tables!$A$16:$C$18,3,TRUE),IF(I32="EI",VLOOKUP(K32,Tables!$A$4:$C$6,3,TRUE),IF(I32="EO",VLOOKUP(K32,Tables!$A$10:$C$12,3,TRUE),"")))</f>
        <v>4</v>
      </c>
      <c r="N32" s="76" t="str">
        <f t="shared" si="0"/>
        <v>=Tables!F4</v>
      </c>
      <c r="O32" s="78" t="str">
        <f>Tables!F4</f>
        <v>L</v>
      </c>
      <c r="P32" s="76" t="str">
        <f>I32&amp;O32</f>
        <v>EIL</v>
      </c>
      <c r="Q32" s="76">
        <f>VLOOKUP(Input!P32,Tables!$K$4:$M$30,3,FALSE)</f>
        <v>3</v>
      </c>
      <c r="R32" s="77"/>
      <c r="S32" s="79"/>
      <c r="T32" s="80"/>
      <c r="U32" s="80"/>
      <c r="V32" s="80"/>
      <c r="W32" s="76"/>
      <c r="X32" s="76"/>
      <c r="Y32" s="76"/>
      <c r="Z32" s="78"/>
      <c r="AA32" s="76"/>
      <c r="AB32" s="76"/>
    </row>
    <row r="33" spans="1:28" customFormat="1" x14ac:dyDescent="0.25">
      <c r="A33" s="43"/>
      <c r="B33" s="43"/>
      <c r="C33" s="43"/>
      <c r="D33" s="43"/>
      <c r="E33" s="43"/>
      <c r="F33" s="43"/>
      <c r="G33" s="43" t="s">
        <v>128</v>
      </c>
      <c r="H33" s="72"/>
      <c r="I33" s="43" t="s">
        <v>40</v>
      </c>
      <c r="J33" s="43">
        <v>9</v>
      </c>
      <c r="K33" s="43">
        <v>1</v>
      </c>
      <c r="L33" s="76" t="str">
        <f>IF(I33="EQ",HLOOKUP(J33,Tables!$D$14:$I$15,2,TRUE),IF(I33="EI",HLOOKUP(J33,Tables!$D$2:$I$3,2,TRUE),IF(I33="EO",HLOOKUP(J33,Tables!$D$8:$I$9,2,TRUE),"")))</f>
        <v>F</v>
      </c>
      <c r="M33" s="76">
        <f>IF(I33="EQ",VLOOKUP(K33,Tables!$A$16:$C$18,3,TRUE),IF(I33="EI",VLOOKUP(K33,Tables!$A$4:$C$6,3,TRUE),IF(I33="EO",VLOOKUP(K33,Tables!$A$10:$C$12,3,TRUE),"")))</f>
        <v>4</v>
      </c>
      <c r="N33" s="76" t="str">
        <f t="shared" si="0"/>
        <v>=Tables!F4</v>
      </c>
      <c r="O33" s="78" t="str">
        <f>Tables!F4</f>
        <v>L</v>
      </c>
      <c r="P33" s="76" t="str">
        <f>I33&amp;O33</f>
        <v>EIL</v>
      </c>
      <c r="Q33" s="76">
        <f>VLOOKUP(Input!P33,Tables!$K$4:$M$30,3,FALSE)</f>
        <v>3</v>
      </c>
      <c r="R33" s="77"/>
      <c r="S33" s="79"/>
      <c r="T33" s="80"/>
      <c r="U33" s="80"/>
      <c r="V33" s="80"/>
      <c r="W33" s="76"/>
      <c r="X33" s="76"/>
      <c r="Y33" s="76"/>
      <c r="Z33" s="78"/>
      <c r="AA33" s="76"/>
      <c r="AB33" s="76"/>
    </row>
    <row r="34" spans="1:28" customFormat="1" x14ac:dyDescent="0.25">
      <c r="A34" s="43"/>
      <c r="B34" s="43"/>
      <c r="C34" s="43"/>
      <c r="D34" s="43"/>
      <c r="E34" s="43"/>
      <c r="F34" s="43"/>
      <c r="G34" s="43" t="s">
        <v>129</v>
      </c>
      <c r="H34" s="72"/>
      <c r="I34" s="43" t="s">
        <v>38</v>
      </c>
      <c r="J34" s="43">
        <v>14</v>
      </c>
      <c r="K34" s="43">
        <v>1</v>
      </c>
      <c r="L34" s="76" t="str">
        <f>IF(I34="EQ",HLOOKUP(J34,Tables!$D$14:$I$15,2,TRUE),IF(I34="EI",HLOOKUP(J34,Tables!$D$2:$I$3,2,TRUE),IF(I34="EO",HLOOKUP(J34,Tables!$D$8:$I$9,2,TRUE),"")))</f>
        <v>F</v>
      </c>
      <c r="M34" s="76">
        <f>IF(I34="EQ",VLOOKUP(K34,Tables!$A$16:$C$18,3,TRUE),IF(I34="EI",VLOOKUP(K34,Tables!$A$4:$C$6,3,TRUE),IF(I34="EO",VLOOKUP(K34,Tables!$A$10:$C$12,3,TRUE),"")))</f>
        <v>16</v>
      </c>
      <c r="N34" s="76" t="str">
        <f t="shared" si="0"/>
        <v>=Tables!F16</v>
      </c>
      <c r="O34" s="78" t="str">
        <f>Tables!F16</f>
        <v>L</v>
      </c>
      <c r="P34" s="76" t="str">
        <f>I34&amp;O34</f>
        <v>EQL</v>
      </c>
      <c r="Q34" s="76">
        <f>VLOOKUP(Input!P34,Tables!$K$4:$M$30,3,FALSE)</f>
        <v>3</v>
      </c>
      <c r="R34" s="77"/>
      <c r="S34" s="79"/>
      <c r="T34" s="80"/>
      <c r="U34" s="80"/>
      <c r="V34" s="80"/>
      <c r="W34" s="76"/>
      <c r="X34" s="76"/>
      <c r="Y34" s="76"/>
      <c r="Z34" s="78"/>
      <c r="AA34" s="76"/>
      <c r="AB34" s="76"/>
    </row>
    <row r="35" spans="1:28" customFormat="1" x14ac:dyDescent="0.25">
      <c r="A35" s="43"/>
      <c r="B35" s="43"/>
      <c r="C35" s="43"/>
      <c r="D35" s="43"/>
      <c r="E35" s="43"/>
      <c r="F35" s="43"/>
      <c r="G35" s="43" t="s">
        <v>130</v>
      </c>
      <c r="H35" s="72"/>
      <c r="I35" s="43" t="s">
        <v>40</v>
      </c>
      <c r="J35" s="43">
        <v>9</v>
      </c>
      <c r="K35" s="43">
        <v>1</v>
      </c>
      <c r="L35" s="76" t="str">
        <f>IF(I35="EQ",HLOOKUP(J35,Tables!$D$14:$I$15,2,TRUE),IF(I35="EI",HLOOKUP(J35,Tables!$D$2:$I$3,2,TRUE),IF(I35="EO",HLOOKUP(J35,Tables!$D$8:$I$9,2,TRUE),"")))</f>
        <v>F</v>
      </c>
      <c r="M35" s="76">
        <f>IF(I35="EQ",VLOOKUP(K35,Tables!$A$16:$C$18,3,TRUE),IF(I35="EI",VLOOKUP(K35,Tables!$A$4:$C$6,3,TRUE),IF(I35="EO",VLOOKUP(K35,Tables!$A$10:$C$12,3,TRUE),"")))</f>
        <v>4</v>
      </c>
      <c r="N35" s="76" t="str">
        <f t="shared" si="0"/>
        <v>=Tables!F4</v>
      </c>
      <c r="O35" s="78" t="str">
        <f>Tables!F4</f>
        <v>L</v>
      </c>
      <c r="P35" s="76" t="str">
        <f>I35&amp;O35</f>
        <v>EIL</v>
      </c>
      <c r="Q35" s="76">
        <f>VLOOKUP(Input!P35,Tables!$K$4:$M$30,3,FALSE)</f>
        <v>3</v>
      </c>
      <c r="R35" s="77"/>
      <c r="S35" s="79"/>
      <c r="T35" s="80"/>
      <c r="U35" s="80"/>
      <c r="V35" s="80"/>
      <c r="W35" s="76"/>
      <c r="X35" s="76"/>
      <c r="Y35" s="76"/>
      <c r="Z35" s="78"/>
      <c r="AA35" s="76"/>
      <c r="AB35" s="76"/>
    </row>
  </sheetData>
  <mergeCells count="6">
    <mergeCell ref="W3:AB3"/>
    <mergeCell ref="L3:Q3"/>
    <mergeCell ref="A1:G1"/>
    <mergeCell ref="I1:AB1"/>
    <mergeCell ref="I2:P2"/>
    <mergeCell ref="S2:AA2"/>
  </mergeCells>
  <conditionalFormatting sqref="S14:S16 T29:T32 S33:T35 T14:Y14 A6:F35 T15:V28 U30:V35 W15:Y35 O6:O35 Z6:Z35 R6:R35">
    <cfRule type="expression" dxfId="5" priority="6" stopIfTrue="1">
      <formula>#REF!="N"</formula>
    </cfRule>
  </conditionalFormatting>
  <conditionalFormatting sqref="S17 U29:V29 S21:S32">
    <cfRule type="expression" dxfId="4" priority="7" stopIfTrue="1">
      <formula>#REF!="N"</formula>
    </cfRule>
  </conditionalFormatting>
  <conditionalFormatting sqref="S18:S20">
    <cfRule type="expression" dxfId="3" priority="8" stopIfTrue="1">
      <formula>#REF!="N"</formula>
    </cfRule>
  </conditionalFormatting>
  <conditionalFormatting sqref="T6:V13">
    <cfRule type="expression" dxfId="2" priority="3" stopIfTrue="1">
      <formula>#REF!="N"</formula>
    </cfRule>
  </conditionalFormatting>
  <conditionalFormatting sqref="G6:H6 G7:G35 J6:K35">
    <cfRule type="expression" dxfId="1" priority="5" stopIfTrue="1">
      <formula>#REF!="N"</formula>
    </cfRule>
  </conditionalFormatting>
  <conditionalFormatting sqref="I6:I35">
    <cfRule type="expression" dxfId="0" priority="4" stopIfTrue="1">
      <formula>#REF!="N"</formula>
    </cfRule>
  </conditionalFormatting>
  <dataValidations disablePrompts="1" count="5">
    <dataValidation type="list" allowBlank="1" showInputMessage="1" showErrorMessage="1" sqref="T15:T32 JQ15:JQ32 TM15:TM32 ADI15:ADI32 ANE15:ANE32 AXA15:AXA32 BGW15:BGW32 BQS15:BQS32 CAO15:CAO32 CKK15:CKK32 CUG15:CUG32 DEC15:DEC32 DNY15:DNY32 DXU15:DXU32 EHQ15:EHQ32 ERM15:ERM32 FBI15:FBI32 FLE15:FLE32 FVA15:FVA32 GEW15:GEW32 GOS15:GOS32 GYO15:GYO32 HIK15:HIK32 HSG15:HSG32 ICC15:ICC32 ILY15:ILY32 IVU15:IVU32 JFQ15:JFQ32 JPM15:JPM32 JZI15:JZI32 KJE15:KJE32 KTA15:KTA32 LCW15:LCW32 LMS15:LMS32 LWO15:LWO32 MGK15:MGK32 MQG15:MQG32 NAC15:NAC32 NJY15:NJY32 NTU15:NTU32 ODQ15:ODQ32 ONM15:ONM32 OXI15:OXI32 PHE15:PHE32 PRA15:PRA32 QAW15:QAW32 QKS15:QKS32 QUO15:QUO32 REK15:REK32 ROG15:ROG32 RYC15:RYC32 SHY15:SHY32 SRU15:SRU32 TBQ15:TBQ32 TLM15:TLM32 TVI15:TVI32 UFE15:UFE32 UPA15:UPA32 UYW15:UYW32 VIS15:VIS32 VSO15:VSO32 WCK15:WCK32 WMG15:WMG32 WWC15:WWC32 T65551:T65568 JQ65551:JQ65568 TM65551:TM65568 ADI65551:ADI65568 ANE65551:ANE65568 AXA65551:AXA65568 BGW65551:BGW65568 BQS65551:BQS65568 CAO65551:CAO65568 CKK65551:CKK65568 CUG65551:CUG65568 DEC65551:DEC65568 DNY65551:DNY65568 DXU65551:DXU65568 EHQ65551:EHQ65568 ERM65551:ERM65568 FBI65551:FBI65568 FLE65551:FLE65568 FVA65551:FVA65568 GEW65551:GEW65568 GOS65551:GOS65568 GYO65551:GYO65568 HIK65551:HIK65568 HSG65551:HSG65568 ICC65551:ICC65568 ILY65551:ILY65568 IVU65551:IVU65568 JFQ65551:JFQ65568 JPM65551:JPM65568 JZI65551:JZI65568 KJE65551:KJE65568 KTA65551:KTA65568 LCW65551:LCW65568 LMS65551:LMS65568 LWO65551:LWO65568 MGK65551:MGK65568 MQG65551:MQG65568 NAC65551:NAC65568 NJY65551:NJY65568 NTU65551:NTU65568 ODQ65551:ODQ65568 ONM65551:ONM65568 OXI65551:OXI65568 PHE65551:PHE65568 PRA65551:PRA65568 QAW65551:QAW65568 QKS65551:QKS65568 QUO65551:QUO65568 REK65551:REK65568 ROG65551:ROG65568 RYC65551:RYC65568 SHY65551:SHY65568 SRU65551:SRU65568 TBQ65551:TBQ65568 TLM65551:TLM65568 TVI65551:TVI65568 UFE65551:UFE65568 UPA65551:UPA65568 UYW65551:UYW65568 VIS65551:VIS65568 VSO65551:VSO65568 WCK65551:WCK65568 WMG65551:WMG65568 WWC65551:WWC65568 T131087:T131104 JQ131087:JQ131104 TM131087:TM131104 ADI131087:ADI131104 ANE131087:ANE131104 AXA131087:AXA131104 BGW131087:BGW131104 BQS131087:BQS131104 CAO131087:CAO131104 CKK131087:CKK131104 CUG131087:CUG131104 DEC131087:DEC131104 DNY131087:DNY131104 DXU131087:DXU131104 EHQ131087:EHQ131104 ERM131087:ERM131104 FBI131087:FBI131104 FLE131087:FLE131104 FVA131087:FVA131104 GEW131087:GEW131104 GOS131087:GOS131104 GYO131087:GYO131104 HIK131087:HIK131104 HSG131087:HSG131104 ICC131087:ICC131104 ILY131087:ILY131104 IVU131087:IVU131104 JFQ131087:JFQ131104 JPM131087:JPM131104 JZI131087:JZI131104 KJE131087:KJE131104 KTA131087:KTA131104 LCW131087:LCW131104 LMS131087:LMS131104 LWO131087:LWO131104 MGK131087:MGK131104 MQG131087:MQG131104 NAC131087:NAC131104 NJY131087:NJY131104 NTU131087:NTU131104 ODQ131087:ODQ131104 ONM131087:ONM131104 OXI131087:OXI131104 PHE131087:PHE131104 PRA131087:PRA131104 QAW131087:QAW131104 QKS131087:QKS131104 QUO131087:QUO131104 REK131087:REK131104 ROG131087:ROG131104 RYC131087:RYC131104 SHY131087:SHY131104 SRU131087:SRU131104 TBQ131087:TBQ131104 TLM131087:TLM131104 TVI131087:TVI131104 UFE131087:UFE131104 UPA131087:UPA131104 UYW131087:UYW131104 VIS131087:VIS131104 VSO131087:VSO131104 WCK131087:WCK131104 WMG131087:WMG131104 WWC131087:WWC131104 T196623:T196640 JQ196623:JQ196640 TM196623:TM196640 ADI196623:ADI196640 ANE196623:ANE196640 AXA196623:AXA196640 BGW196623:BGW196640 BQS196623:BQS196640 CAO196623:CAO196640 CKK196623:CKK196640 CUG196623:CUG196640 DEC196623:DEC196640 DNY196623:DNY196640 DXU196623:DXU196640 EHQ196623:EHQ196640 ERM196623:ERM196640 FBI196623:FBI196640 FLE196623:FLE196640 FVA196623:FVA196640 GEW196623:GEW196640 GOS196623:GOS196640 GYO196623:GYO196640 HIK196623:HIK196640 HSG196623:HSG196640 ICC196623:ICC196640 ILY196623:ILY196640 IVU196623:IVU196640 JFQ196623:JFQ196640 JPM196623:JPM196640 JZI196623:JZI196640 KJE196623:KJE196640 KTA196623:KTA196640 LCW196623:LCW196640 LMS196623:LMS196640 LWO196623:LWO196640 MGK196623:MGK196640 MQG196623:MQG196640 NAC196623:NAC196640 NJY196623:NJY196640 NTU196623:NTU196640 ODQ196623:ODQ196640 ONM196623:ONM196640 OXI196623:OXI196640 PHE196623:PHE196640 PRA196623:PRA196640 QAW196623:QAW196640 QKS196623:QKS196640 QUO196623:QUO196640 REK196623:REK196640 ROG196623:ROG196640 RYC196623:RYC196640 SHY196623:SHY196640 SRU196623:SRU196640 TBQ196623:TBQ196640 TLM196623:TLM196640 TVI196623:TVI196640 UFE196623:UFE196640 UPA196623:UPA196640 UYW196623:UYW196640 VIS196623:VIS196640 VSO196623:VSO196640 WCK196623:WCK196640 WMG196623:WMG196640 WWC196623:WWC196640 T262159:T262176 JQ262159:JQ262176 TM262159:TM262176 ADI262159:ADI262176 ANE262159:ANE262176 AXA262159:AXA262176 BGW262159:BGW262176 BQS262159:BQS262176 CAO262159:CAO262176 CKK262159:CKK262176 CUG262159:CUG262176 DEC262159:DEC262176 DNY262159:DNY262176 DXU262159:DXU262176 EHQ262159:EHQ262176 ERM262159:ERM262176 FBI262159:FBI262176 FLE262159:FLE262176 FVA262159:FVA262176 GEW262159:GEW262176 GOS262159:GOS262176 GYO262159:GYO262176 HIK262159:HIK262176 HSG262159:HSG262176 ICC262159:ICC262176 ILY262159:ILY262176 IVU262159:IVU262176 JFQ262159:JFQ262176 JPM262159:JPM262176 JZI262159:JZI262176 KJE262159:KJE262176 KTA262159:KTA262176 LCW262159:LCW262176 LMS262159:LMS262176 LWO262159:LWO262176 MGK262159:MGK262176 MQG262159:MQG262176 NAC262159:NAC262176 NJY262159:NJY262176 NTU262159:NTU262176 ODQ262159:ODQ262176 ONM262159:ONM262176 OXI262159:OXI262176 PHE262159:PHE262176 PRA262159:PRA262176 QAW262159:QAW262176 QKS262159:QKS262176 QUO262159:QUO262176 REK262159:REK262176 ROG262159:ROG262176 RYC262159:RYC262176 SHY262159:SHY262176 SRU262159:SRU262176 TBQ262159:TBQ262176 TLM262159:TLM262176 TVI262159:TVI262176 UFE262159:UFE262176 UPA262159:UPA262176 UYW262159:UYW262176 VIS262159:VIS262176 VSO262159:VSO262176 WCK262159:WCK262176 WMG262159:WMG262176 WWC262159:WWC262176 T327695:T327712 JQ327695:JQ327712 TM327695:TM327712 ADI327695:ADI327712 ANE327695:ANE327712 AXA327695:AXA327712 BGW327695:BGW327712 BQS327695:BQS327712 CAO327695:CAO327712 CKK327695:CKK327712 CUG327695:CUG327712 DEC327695:DEC327712 DNY327695:DNY327712 DXU327695:DXU327712 EHQ327695:EHQ327712 ERM327695:ERM327712 FBI327695:FBI327712 FLE327695:FLE327712 FVA327695:FVA327712 GEW327695:GEW327712 GOS327695:GOS327712 GYO327695:GYO327712 HIK327695:HIK327712 HSG327695:HSG327712 ICC327695:ICC327712 ILY327695:ILY327712 IVU327695:IVU327712 JFQ327695:JFQ327712 JPM327695:JPM327712 JZI327695:JZI327712 KJE327695:KJE327712 KTA327695:KTA327712 LCW327695:LCW327712 LMS327695:LMS327712 LWO327695:LWO327712 MGK327695:MGK327712 MQG327695:MQG327712 NAC327695:NAC327712 NJY327695:NJY327712 NTU327695:NTU327712 ODQ327695:ODQ327712 ONM327695:ONM327712 OXI327695:OXI327712 PHE327695:PHE327712 PRA327695:PRA327712 QAW327695:QAW327712 QKS327695:QKS327712 QUO327695:QUO327712 REK327695:REK327712 ROG327695:ROG327712 RYC327695:RYC327712 SHY327695:SHY327712 SRU327695:SRU327712 TBQ327695:TBQ327712 TLM327695:TLM327712 TVI327695:TVI327712 UFE327695:UFE327712 UPA327695:UPA327712 UYW327695:UYW327712 VIS327695:VIS327712 VSO327695:VSO327712 WCK327695:WCK327712 WMG327695:WMG327712 WWC327695:WWC327712 T393231:T393248 JQ393231:JQ393248 TM393231:TM393248 ADI393231:ADI393248 ANE393231:ANE393248 AXA393231:AXA393248 BGW393231:BGW393248 BQS393231:BQS393248 CAO393231:CAO393248 CKK393231:CKK393248 CUG393231:CUG393248 DEC393231:DEC393248 DNY393231:DNY393248 DXU393231:DXU393248 EHQ393231:EHQ393248 ERM393231:ERM393248 FBI393231:FBI393248 FLE393231:FLE393248 FVA393231:FVA393248 GEW393231:GEW393248 GOS393231:GOS393248 GYO393231:GYO393248 HIK393231:HIK393248 HSG393231:HSG393248 ICC393231:ICC393248 ILY393231:ILY393248 IVU393231:IVU393248 JFQ393231:JFQ393248 JPM393231:JPM393248 JZI393231:JZI393248 KJE393231:KJE393248 KTA393231:KTA393248 LCW393231:LCW393248 LMS393231:LMS393248 LWO393231:LWO393248 MGK393231:MGK393248 MQG393231:MQG393248 NAC393231:NAC393248 NJY393231:NJY393248 NTU393231:NTU393248 ODQ393231:ODQ393248 ONM393231:ONM393248 OXI393231:OXI393248 PHE393231:PHE393248 PRA393231:PRA393248 QAW393231:QAW393248 QKS393231:QKS393248 QUO393231:QUO393248 REK393231:REK393248 ROG393231:ROG393248 RYC393231:RYC393248 SHY393231:SHY393248 SRU393231:SRU393248 TBQ393231:TBQ393248 TLM393231:TLM393248 TVI393231:TVI393248 UFE393231:UFE393248 UPA393231:UPA393248 UYW393231:UYW393248 VIS393231:VIS393248 VSO393231:VSO393248 WCK393231:WCK393248 WMG393231:WMG393248 WWC393231:WWC393248 T458767:T458784 JQ458767:JQ458784 TM458767:TM458784 ADI458767:ADI458784 ANE458767:ANE458784 AXA458767:AXA458784 BGW458767:BGW458784 BQS458767:BQS458784 CAO458767:CAO458784 CKK458767:CKK458784 CUG458767:CUG458784 DEC458767:DEC458784 DNY458767:DNY458784 DXU458767:DXU458784 EHQ458767:EHQ458784 ERM458767:ERM458784 FBI458767:FBI458784 FLE458767:FLE458784 FVA458767:FVA458784 GEW458767:GEW458784 GOS458767:GOS458784 GYO458767:GYO458784 HIK458767:HIK458784 HSG458767:HSG458784 ICC458767:ICC458784 ILY458767:ILY458784 IVU458767:IVU458784 JFQ458767:JFQ458784 JPM458767:JPM458784 JZI458767:JZI458784 KJE458767:KJE458784 KTA458767:KTA458784 LCW458767:LCW458784 LMS458767:LMS458784 LWO458767:LWO458784 MGK458767:MGK458784 MQG458767:MQG458784 NAC458767:NAC458784 NJY458767:NJY458784 NTU458767:NTU458784 ODQ458767:ODQ458784 ONM458767:ONM458784 OXI458767:OXI458784 PHE458767:PHE458784 PRA458767:PRA458784 QAW458767:QAW458784 QKS458767:QKS458784 QUO458767:QUO458784 REK458767:REK458784 ROG458767:ROG458784 RYC458767:RYC458784 SHY458767:SHY458784 SRU458767:SRU458784 TBQ458767:TBQ458784 TLM458767:TLM458784 TVI458767:TVI458784 UFE458767:UFE458784 UPA458767:UPA458784 UYW458767:UYW458784 VIS458767:VIS458784 VSO458767:VSO458784 WCK458767:WCK458784 WMG458767:WMG458784 WWC458767:WWC458784 T524303:T524320 JQ524303:JQ524320 TM524303:TM524320 ADI524303:ADI524320 ANE524303:ANE524320 AXA524303:AXA524320 BGW524303:BGW524320 BQS524303:BQS524320 CAO524303:CAO524320 CKK524303:CKK524320 CUG524303:CUG524320 DEC524303:DEC524320 DNY524303:DNY524320 DXU524303:DXU524320 EHQ524303:EHQ524320 ERM524303:ERM524320 FBI524303:FBI524320 FLE524303:FLE524320 FVA524303:FVA524320 GEW524303:GEW524320 GOS524303:GOS524320 GYO524303:GYO524320 HIK524303:HIK524320 HSG524303:HSG524320 ICC524303:ICC524320 ILY524303:ILY524320 IVU524303:IVU524320 JFQ524303:JFQ524320 JPM524303:JPM524320 JZI524303:JZI524320 KJE524303:KJE524320 KTA524303:KTA524320 LCW524303:LCW524320 LMS524303:LMS524320 LWO524303:LWO524320 MGK524303:MGK524320 MQG524303:MQG524320 NAC524303:NAC524320 NJY524303:NJY524320 NTU524303:NTU524320 ODQ524303:ODQ524320 ONM524303:ONM524320 OXI524303:OXI524320 PHE524303:PHE524320 PRA524303:PRA524320 QAW524303:QAW524320 QKS524303:QKS524320 QUO524303:QUO524320 REK524303:REK524320 ROG524303:ROG524320 RYC524303:RYC524320 SHY524303:SHY524320 SRU524303:SRU524320 TBQ524303:TBQ524320 TLM524303:TLM524320 TVI524303:TVI524320 UFE524303:UFE524320 UPA524303:UPA524320 UYW524303:UYW524320 VIS524303:VIS524320 VSO524303:VSO524320 WCK524303:WCK524320 WMG524303:WMG524320 WWC524303:WWC524320 T589839:T589856 JQ589839:JQ589856 TM589839:TM589856 ADI589839:ADI589856 ANE589839:ANE589856 AXA589839:AXA589856 BGW589839:BGW589856 BQS589839:BQS589856 CAO589839:CAO589856 CKK589839:CKK589856 CUG589839:CUG589856 DEC589839:DEC589856 DNY589839:DNY589856 DXU589839:DXU589856 EHQ589839:EHQ589856 ERM589839:ERM589856 FBI589839:FBI589856 FLE589839:FLE589856 FVA589839:FVA589856 GEW589839:GEW589856 GOS589839:GOS589856 GYO589839:GYO589856 HIK589839:HIK589856 HSG589839:HSG589856 ICC589839:ICC589856 ILY589839:ILY589856 IVU589839:IVU589856 JFQ589839:JFQ589856 JPM589839:JPM589856 JZI589839:JZI589856 KJE589839:KJE589856 KTA589839:KTA589856 LCW589839:LCW589856 LMS589839:LMS589856 LWO589839:LWO589856 MGK589839:MGK589856 MQG589839:MQG589856 NAC589839:NAC589856 NJY589839:NJY589856 NTU589839:NTU589856 ODQ589839:ODQ589856 ONM589839:ONM589856 OXI589839:OXI589856 PHE589839:PHE589856 PRA589839:PRA589856 QAW589839:QAW589856 QKS589839:QKS589856 QUO589839:QUO589856 REK589839:REK589856 ROG589839:ROG589856 RYC589839:RYC589856 SHY589839:SHY589856 SRU589839:SRU589856 TBQ589839:TBQ589856 TLM589839:TLM589856 TVI589839:TVI589856 UFE589839:UFE589856 UPA589839:UPA589856 UYW589839:UYW589856 VIS589839:VIS589856 VSO589839:VSO589856 WCK589839:WCK589856 WMG589839:WMG589856 WWC589839:WWC589856 T655375:T655392 JQ655375:JQ655392 TM655375:TM655392 ADI655375:ADI655392 ANE655375:ANE655392 AXA655375:AXA655392 BGW655375:BGW655392 BQS655375:BQS655392 CAO655375:CAO655392 CKK655375:CKK655392 CUG655375:CUG655392 DEC655375:DEC655392 DNY655375:DNY655392 DXU655375:DXU655392 EHQ655375:EHQ655392 ERM655375:ERM655392 FBI655375:FBI655392 FLE655375:FLE655392 FVA655375:FVA655392 GEW655375:GEW655392 GOS655375:GOS655392 GYO655375:GYO655392 HIK655375:HIK655392 HSG655375:HSG655392 ICC655375:ICC655392 ILY655375:ILY655392 IVU655375:IVU655392 JFQ655375:JFQ655392 JPM655375:JPM655392 JZI655375:JZI655392 KJE655375:KJE655392 KTA655375:KTA655392 LCW655375:LCW655392 LMS655375:LMS655392 LWO655375:LWO655392 MGK655375:MGK655392 MQG655375:MQG655392 NAC655375:NAC655392 NJY655375:NJY655392 NTU655375:NTU655392 ODQ655375:ODQ655392 ONM655375:ONM655392 OXI655375:OXI655392 PHE655375:PHE655392 PRA655375:PRA655392 QAW655375:QAW655392 QKS655375:QKS655392 QUO655375:QUO655392 REK655375:REK655392 ROG655375:ROG655392 RYC655375:RYC655392 SHY655375:SHY655392 SRU655375:SRU655392 TBQ655375:TBQ655392 TLM655375:TLM655392 TVI655375:TVI655392 UFE655375:UFE655392 UPA655375:UPA655392 UYW655375:UYW655392 VIS655375:VIS655392 VSO655375:VSO655392 WCK655375:WCK655392 WMG655375:WMG655392 WWC655375:WWC655392 T720911:T720928 JQ720911:JQ720928 TM720911:TM720928 ADI720911:ADI720928 ANE720911:ANE720928 AXA720911:AXA720928 BGW720911:BGW720928 BQS720911:BQS720928 CAO720911:CAO720928 CKK720911:CKK720928 CUG720911:CUG720928 DEC720911:DEC720928 DNY720911:DNY720928 DXU720911:DXU720928 EHQ720911:EHQ720928 ERM720911:ERM720928 FBI720911:FBI720928 FLE720911:FLE720928 FVA720911:FVA720928 GEW720911:GEW720928 GOS720911:GOS720928 GYO720911:GYO720928 HIK720911:HIK720928 HSG720911:HSG720928 ICC720911:ICC720928 ILY720911:ILY720928 IVU720911:IVU720928 JFQ720911:JFQ720928 JPM720911:JPM720928 JZI720911:JZI720928 KJE720911:KJE720928 KTA720911:KTA720928 LCW720911:LCW720928 LMS720911:LMS720928 LWO720911:LWO720928 MGK720911:MGK720928 MQG720911:MQG720928 NAC720911:NAC720928 NJY720911:NJY720928 NTU720911:NTU720928 ODQ720911:ODQ720928 ONM720911:ONM720928 OXI720911:OXI720928 PHE720911:PHE720928 PRA720911:PRA720928 QAW720911:QAW720928 QKS720911:QKS720928 QUO720911:QUO720928 REK720911:REK720928 ROG720911:ROG720928 RYC720911:RYC720928 SHY720911:SHY720928 SRU720911:SRU720928 TBQ720911:TBQ720928 TLM720911:TLM720928 TVI720911:TVI720928 UFE720911:UFE720928 UPA720911:UPA720928 UYW720911:UYW720928 VIS720911:VIS720928 VSO720911:VSO720928 WCK720911:WCK720928 WMG720911:WMG720928 WWC720911:WWC720928 T786447:T786464 JQ786447:JQ786464 TM786447:TM786464 ADI786447:ADI786464 ANE786447:ANE786464 AXA786447:AXA786464 BGW786447:BGW786464 BQS786447:BQS786464 CAO786447:CAO786464 CKK786447:CKK786464 CUG786447:CUG786464 DEC786447:DEC786464 DNY786447:DNY786464 DXU786447:DXU786464 EHQ786447:EHQ786464 ERM786447:ERM786464 FBI786447:FBI786464 FLE786447:FLE786464 FVA786447:FVA786464 GEW786447:GEW786464 GOS786447:GOS786464 GYO786447:GYO786464 HIK786447:HIK786464 HSG786447:HSG786464 ICC786447:ICC786464 ILY786447:ILY786464 IVU786447:IVU786464 JFQ786447:JFQ786464 JPM786447:JPM786464 JZI786447:JZI786464 KJE786447:KJE786464 KTA786447:KTA786464 LCW786447:LCW786464 LMS786447:LMS786464 LWO786447:LWO786464 MGK786447:MGK786464 MQG786447:MQG786464 NAC786447:NAC786464 NJY786447:NJY786464 NTU786447:NTU786464 ODQ786447:ODQ786464 ONM786447:ONM786464 OXI786447:OXI786464 PHE786447:PHE786464 PRA786447:PRA786464 QAW786447:QAW786464 QKS786447:QKS786464 QUO786447:QUO786464 REK786447:REK786464 ROG786447:ROG786464 RYC786447:RYC786464 SHY786447:SHY786464 SRU786447:SRU786464 TBQ786447:TBQ786464 TLM786447:TLM786464 TVI786447:TVI786464 UFE786447:UFE786464 UPA786447:UPA786464 UYW786447:UYW786464 VIS786447:VIS786464 VSO786447:VSO786464 WCK786447:WCK786464 WMG786447:WMG786464 WWC786447:WWC786464 T851983:T852000 JQ851983:JQ852000 TM851983:TM852000 ADI851983:ADI852000 ANE851983:ANE852000 AXA851983:AXA852000 BGW851983:BGW852000 BQS851983:BQS852000 CAO851983:CAO852000 CKK851983:CKK852000 CUG851983:CUG852000 DEC851983:DEC852000 DNY851983:DNY852000 DXU851983:DXU852000 EHQ851983:EHQ852000 ERM851983:ERM852000 FBI851983:FBI852000 FLE851983:FLE852000 FVA851983:FVA852000 GEW851983:GEW852000 GOS851983:GOS852000 GYO851983:GYO852000 HIK851983:HIK852000 HSG851983:HSG852000 ICC851983:ICC852000 ILY851983:ILY852000 IVU851983:IVU852000 JFQ851983:JFQ852000 JPM851983:JPM852000 JZI851983:JZI852000 KJE851983:KJE852000 KTA851983:KTA852000 LCW851983:LCW852000 LMS851983:LMS852000 LWO851983:LWO852000 MGK851983:MGK852000 MQG851983:MQG852000 NAC851983:NAC852000 NJY851983:NJY852000 NTU851983:NTU852000 ODQ851983:ODQ852000 ONM851983:ONM852000 OXI851983:OXI852000 PHE851983:PHE852000 PRA851983:PRA852000 QAW851983:QAW852000 QKS851983:QKS852000 QUO851983:QUO852000 REK851983:REK852000 ROG851983:ROG852000 RYC851983:RYC852000 SHY851983:SHY852000 SRU851983:SRU852000 TBQ851983:TBQ852000 TLM851983:TLM852000 TVI851983:TVI852000 UFE851983:UFE852000 UPA851983:UPA852000 UYW851983:UYW852000 VIS851983:VIS852000 VSO851983:VSO852000 WCK851983:WCK852000 WMG851983:WMG852000 WWC851983:WWC852000 T917519:T917536 JQ917519:JQ917536 TM917519:TM917536 ADI917519:ADI917536 ANE917519:ANE917536 AXA917519:AXA917536 BGW917519:BGW917536 BQS917519:BQS917536 CAO917519:CAO917536 CKK917519:CKK917536 CUG917519:CUG917536 DEC917519:DEC917536 DNY917519:DNY917536 DXU917519:DXU917536 EHQ917519:EHQ917536 ERM917519:ERM917536 FBI917519:FBI917536 FLE917519:FLE917536 FVA917519:FVA917536 GEW917519:GEW917536 GOS917519:GOS917536 GYO917519:GYO917536 HIK917519:HIK917536 HSG917519:HSG917536 ICC917519:ICC917536 ILY917519:ILY917536 IVU917519:IVU917536 JFQ917519:JFQ917536 JPM917519:JPM917536 JZI917519:JZI917536 KJE917519:KJE917536 KTA917519:KTA917536 LCW917519:LCW917536 LMS917519:LMS917536 LWO917519:LWO917536 MGK917519:MGK917536 MQG917519:MQG917536 NAC917519:NAC917536 NJY917519:NJY917536 NTU917519:NTU917536 ODQ917519:ODQ917536 ONM917519:ONM917536 OXI917519:OXI917536 PHE917519:PHE917536 PRA917519:PRA917536 QAW917519:QAW917536 QKS917519:QKS917536 QUO917519:QUO917536 REK917519:REK917536 ROG917519:ROG917536 RYC917519:RYC917536 SHY917519:SHY917536 SRU917519:SRU917536 TBQ917519:TBQ917536 TLM917519:TLM917536 TVI917519:TVI917536 UFE917519:UFE917536 UPA917519:UPA917536 UYW917519:UYW917536 VIS917519:VIS917536 VSO917519:VSO917536 WCK917519:WCK917536 WMG917519:WMG917536 WWC917519:WWC917536 T983055:T983072 JQ983055:JQ983072 TM983055:TM983072 ADI983055:ADI983072 ANE983055:ANE983072 AXA983055:AXA983072 BGW983055:BGW983072 BQS983055:BQS983072 CAO983055:CAO983072 CKK983055:CKK983072 CUG983055:CUG983072 DEC983055:DEC983072 DNY983055:DNY983072 DXU983055:DXU983072 EHQ983055:EHQ983072 ERM983055:ERM983072 FBI983055:FBI983072 FLE983055:FLE983072 FVA983055:FVA983072 GEW983055:GEW983072 GOS983055:GOS983072 GYO983055:GYO983072 HIK983055:HIK983072 HSG983055:HSG983072 ICC983055:ICC983072 ILY983055:ILY983072 IVU983055:IVU983072 JFQ983055:JFQ983072 JPM983055:JPM983072 JZI983055:JZI983072 KJE983055:KJE983072 KTA983055:KTA983072 LCW983055:LCW983072 LMS983055:LMS983072 LWO983055:LWO983072 MGK983055:MGK983072 MQG983055:MQG983072 NAC983055:NAC983072 NJY983055:NJY983072 NTU983055:NTU983072 ODQ983055:ODQ983072 ONM983055:ONM983072 OXI983055:OXI983072 PHE983055:PHE983072 PRA983055:PRA983072 QAW983055:QAW983072 QKS983055:QKS983072 QUO983055:QUO983072 REK983055:REK983072 ROG983055:ROG983072 RYC983055:RYC983072 SHY983055:SHY983072 SRU983055:SRU983072 TBQ983055:TBQ983072 TLM983055:TLM983072 TVI983055:TVI983072 UFE983055:UFE983072 UPA983055:UPA983072 UYW983055:UYW983072 VIS983055:VIS983072 VSO983055:VSO983072 WCK983055:WCK983072 WMG983055:WMG983072 WWC983055:WWC983072">
      <formula1>#REF!</formula1>
    </dataValidation>
    <dataValidation type="list" allowBlank="1" showInputMessage="1" showErrorMessage="1" sqref="T6:T13 JQ6:JQ13 TM6:TM13 ADI6:ADI13 ANE6:ANE13 AXA6:AXA13 BGW6:BGW13 BQS6:BQS13 CAO6:CAO13 CKK6:CKK13 CUG6:CUG13 DEC6:DEC13 DNY6:DNY13 DXU6:DXU13 EHQ6:EHQ13 ERM6:ERM13 FBI6:FBI13 FLE6:FLE13 FVA6:FVA13 GEW6:GEW13 GOS6:GOS13 GYO6:GYO13 HIK6:HIK13 HSG6:HSG13 ICC6:ICC13 ILY6:ILY13 IVU6:IVU13 JFQ6:JFQ13 JPM6:JPM13 JZI6:JZI13 KJE6:KJE13 KTA6:KTA13 LCW6:LCW13 LMS6:LMS13 LWO6:LWO13 MGK6:MGK13 MQG6:MQG13 NAC6:NAC13 NJY6:NJY13 NTU6:NTU13 ODQ6:ODQ13 ONM6:ONM13 OXI6:OXI13 PHE6:PHE13 PRA6:PRA13 QAW6:QAW13 QKS6:QKS13 QUO6:QUO13 REK6:REK13 ROG6:ROG13 RYC6:RYC13 SHY6:SHY13 SRU6:SRU13 TBQ6:TBQ13 TLM6:TLM13 TVI6:TVI13 UFE6:UFE13 UPA6:UPA13 UYW6:UYW13 VIS6:VIS13 VSO6:VSO13 WCK6:WCK13 WMG6:WMG13 WWC6:WWC13 T65542:T65549 JQ65542:JQ65549 TM65542:TM65549 ADI65542:ADI65549 ANE65542:ANE65549 AXA65542:AXA65549 BGW65542:BGW65549 BQS65542:BQS65549 CAO65542:CAO65549 CKK65542:CKK65549 CUG65542:CUG65549 DEC65542:DEC65549 DNY65542:DNY65549 DXU65542:DXU65549 EHQ65542:EHQ65549 ERM65542:ERM65549 FBI65542:FBI65549 FLE65542:FLE65549 FVA65542:FVA65549 GEW65542:GEW65549 GOS65542:GOS65549 GYO65542:GYO65549 HIK65542:HIK65549 HSG65542:HSG65549 ICC65542:ICC65549 ILY65542:ILY65549 IVU65542:IVU65549 JFQ65542:JFQ65549 JPM65542:JPM65549 JZI65542:JZI65549 KJE65542:KJE65549 KTA65542:KTA65549 LCW65542:LCW65549 LMS65542:LMS65549 LWO65542:LWO65549 MGK65542:MGK65549 MQG65542:MQG65549 NAC65542:NAC65549 NJY65542:NJY65549 NTU65542:NTU65549 ODQ65542:ODQ65549 ONM65542:ONM65549 OXI65542:OXI65549 PHE65542:PHE65549 PRA65542:PRA65549 QAW65542:QAW65549 QKS65542:QKS65549 QUO65542:QUO65549 REK65542:REK65549 ROG65542:ROG65549 RYC65542:RYC65549 SHY65542:SHY65549 SRU65542:SRU65549 TBQ65542:TBQ65549 TLM65542:TLM65549 TVI65542:TVI65549 UFE65542:UFE65549 UPA65542:UPA65549 UYW65542:UYW65549 VIS65542:VIS65549 VSO65542:VSO65549 WCK65542:WCK65549 WMG65542:WMG65549 WWC65542:WWC65549 T131078:T131085 JQ131078:JQ131085 TM131078:TM131085 ADI131078:ADI131085 ANE131078:ANE131085 AXA131078:AXA131085 BGW131078:BGW131085 BQS131078:BQS131085 CAO131078:CAO131085 CKK131078:CKK131085 CUG131078:CUG131085 DEC131078:DEC131085 DNY131078:DNY131085 DXU131078:DXU131085 EHQ131078:EHQ131085 ERM131078:ERM131085 FBI131078:FBI131085 FLE131078:FLE131085 FVA131078:FVA131085 GEW131078:GEW131085 GOS131078:GOS131085 GYO131078:GYO131085 HIK131078:HIK131085 HSG131078:HSG131085 ICC131078:ICC131085 ILY131078:ILY131085 IVU131078:IVU131085 JFQ131078:JFQ131085 JPM131078:JPM131085 JZI131078:JZI131085 KJE131078:KJE131085 KTA131078:KTA131085 LCW131078:LCW131085 LMS131078:LMS131085 LWO131078:LWO131085 MGK131078:MGK131085 MQG131078:MQG131085 NAC131078:NAC131085 NJY131078:NJY131085 NTU131078:NTU131085 ODQ131078:ODQ131085 ONM131078:ONM131085 OXI131078:OXI131085 PHE131078:PHE131085 PRA131078:PRA131085 QAW131078:QAW131085 QKS131078:QKS131085 QUO131078:QUO131085 REK131078:REK131085 ROG131078:ROG131085 RYC131078:RYC131085 SHY131078:SHY131085 SRU131078:SRU131085 TBQ131078:TBQ131085 TLM131078:TLM131085 TVI131078:TVI131085 UFE131078:UFE131085 UPA131078:UPA131085 UYW131078:UYW131085 VIS131078:VIS131085 VSO131078:VSO131085 WCK131078:WCK131085 WMG131078:WMG131085 WWC131078:WWC131085 T196614:T196621 JQ196614:JQ196621 TM196614:TM196621 ADI196614:ADI196621 ANE196614:ANE196621 AXA196614:AXA196621 BGW196614:BGW196621 BQS196614:BQS196621 CAO196614:CAO196621 CKK196614:CKK196621 CUG196614:CUG196621 DEC196614:DEC196621 DNY196614:DNY196621 DXU196614:DXU196621 EHQ196614:EHQ196621 ERM196614:ERM196621 FBI196614:FBI196621 FLE196614:FLE196621 FVA196614:FVA196621 GEW196614:GEW196621 GOS196614:GOS196621 GYO196614:GYO196621 HIK196614:HIK196621 HSG196614:HSG196621 ICC196614:ICC196621 ILY196614:ILY196621 IVU196614:IVU196621 JFQ196614:JFQ196621 JPM196614:JPM196621 JZI196614:JZI196621 KJE196614:KJE196621 KTA196614:KTA196621 LCW196614:LCW196621 LMS196614:LMS196621 LWO196614:LWO196621 MGK196614:MGK196621 MQG196614:MQG196621 NAC196614:NAC196621 NJY196614:NJY196621 NTU196614:NTU196621 ODQ196614:ODQ196621 ONM196614:ONM196621 OXI196614:OXI196621 PHE196614:PHE196621 PRA196614:PRA196621 QAW196614:QAW196621 QKS196614:QKS196621 QUO196614:QUO196621 REK196614:REK196621 ROG196614:ROG196621 RYC196614:RYC196621 SHY196614:SHY196621 SRU196614:SRU196621 TBQ196614:TBQ196621 TLM196614:TLM196621 TVI196614:TVI196621 UFE196614:UFE196621 UPA196614:UPA196621 UYW196614:UYW196621 VIS196614:VIS196621 VSO196614:VSO196621 WCK196614:WCK196621 WMG196614:WMG196621 WWC196614:WWC196621 T262150:T262157 JQ262150:JQ262157 TM262150:TM262157 ADI262150:ADI262157 ANE262150:ANE262157 AXA262150:AXA262157 BGW262150:BGW262157 BQS262150:BQS262157 CAO262150:CAO262157 CKK262150:CKK262157 CUG262150:CUG262157 DEC262150:DEC262157 DNY262150:DNY262157 DXU262150:DXU262157 EHQ262150:EHQ262157 ERM262150:ERM262157 FBI262150:FBI262157 FLE262150:FLE262157 FVA262150:FVA262157 GEW262150:GEW262157 GOS262150:GOS262157 GYO262150:GYO262157 HIK262150:HIK262157 HSG262150:HSG262157 ICC262150:ICC262157 ILY262150:ILY262157 IVU262150:IVU262157 JFQ262150:JFQ262157 JPM262150:JPM262157 JZI262150:JZI262157 KJE262150:KJE262157 KTA262150:KTA262157 LCW262150:LCW262157 LMS262150:LMS262157 LWO262150:LWO262157 MGK262150:MGK262157 MQG262150:MQG262157 NAC262150:NAC262157 NJY262150:NJY262157 NTU262150:NTU262157 ODQ262150:ODQ262157 ONM262150:ONM262157 OXI262150:OXI262157 PHE262150:PHE262157 PRA262150:PRA262157 QAW262150:QAW262157 QKS262150:QKS262157 QUO262150:QUO262157 REK262150:REK262157 ROG262150:ROG262157 RYC262150:RYC262157 SHY262150:SHY262157 SRU262150:SRU262157 TBQ262150:TBQ262157 TLM262150:TLM262157 TVI262150:TVI262157 UFE262150:UFE262157 UPA262150:UPA262157 UYW262150:UYW262157 VIS262150:VIS262157 VSO262150:VSO262157 WCK262150:WCK262157 WMG262150:WMG262157 WWC262150:WWC262157 T327686:T327693 JQ327686:JQ327693 TM327686:TM327693 ADI327686:ADI327693 ANE327686:ANE327693 AXA327686:AXA327693 BGW327686:BGW327693 BQS327686:BQS327693 CAO327686:CAO327693 CKK327686:CKK327693 CUG327686:CUG327693 DEC327686:DEC327693 DNY327686:DNY327693 DXU327686:DXU327693 EHQ327686:EHQ327693 ERM327686:ERM327693 FBI327686:FBI327693 FLE327686:FLE327693 FVA327686:FVA327693 GEW327686:GEW327693 GOS327686:GOS327693 GYO327686:GYO327693 HIK327686:HIK327693 HSG327686:HSG327693 ICC327686:ICC327693 ILY327686:ILY327693 IVU327686:IVU327693 JFQ327686:JFQ327693 JPM327686:JPM327693 JZI327686:JZI327693 KJE327686:KJE327693 KTA327686:KTA327693 LCW327686:LCW327693 LMS327686:LMS327693 LWO327686:LWO327693 MGK327686:MGK327693 MQG327686:MQG327693 NAC327686:NAC327693 NJY327686:NJY327693 NTU327686:NTU327693 ODQ327686:ODQ327693 ONM327686:ONM327693 OXI327686:OXI327693 PHE327686:PHE327693 PRA327686:PRA327693 QAW327686:QAW327693 QKS327686:QKS327693 QUO327686:QUO327693 REK327686:REK327693 ROG327686:ROG327693 RYC327686:RYC327693 SHY327686:SHY327693 SRU327686:SRU327693 TBQ327686:TBQ327693 TLM327686:TLM327693 TVI327686:TVI327693 UFE327686:UFE327693 UPA327686:UPA327693 UYW327686:UYW327693 VIS327686:VIS327693 VSO327686:VSO327693 WCK327686:WCK327693 WMG327686:WMG327693 WWC327686:WWC327693 T393222:T393229 JQ393222:JQ393229 TM393222:TM393229 ADI393222:ADI393229 ANE393222:ANE393229 AXA393222:AXA393229 BGW393222:BGW393229 BQS393222:BQS393229 CAO393222:CAO393229 CKK393222:CKK393229 CUG393222:CUG393229 DEC393222:DEC393229 DNY393222:DNY393229 DXU393222:DXU393229 EHQ393222:EHQ393229 ERM393222:ERM393229 FBI393222:FBI393229 FLE393222:FLE393229 FVA393222:FVA393229 GEW393222:GEW393229 GOS393222:GOS393229 GYO393222:GYO393229 HIK393222:HIK393229 HSG393222:HSG393229 ICC393222:ICC393229 ILY393222:ILY393229 IVU393222:IVU393229 JFQ393222:JFQ393229 JPM393222:JPM393229 JZI393222:JZI393229 KJE393222:KJE393229 KTA393222:KTA393229 LCW393222:LCW393229 LMS393222:LMS393229 LWO393222:LWO393229 MGK393222:MGK393229 MQG393222:MQG393229 NAC393222:NAC393229 NJY393222:NJY393229 NTU393222:NTU393229 ODQ393222:ODQ393229 ONM393222:ONM393229 OXI393222:OXI393229 PHE393222:PHE393229 PRA393222:PRA393229 QAW393222:QAW393229 QKS393222:QKS393229 QUO393222:QUO393229 REK393222:REK393229 ROG393222:ROG393229 RYC393222:RYC393229 SHY393222:SHY393229 SRU393222:SRU393229 TBQ393222:TBQ393229 TLM393222:TLM393229 TVI393222:TVI393229 UFE393222:UFE393229 UPA393222:UPA393229 UYW393222:UYW393229 VIS393222:VIS393229 VSO393222:VSO393229 WCK393222:WCK393229 WMG393222:WMG393229 WWC393222:WWC393229 T458758:T458765 JQ458758:JQ458765 TM458758:TM458765 ADI458758:ADI458765 ANE458758:ANE458765 AXA458758:AXA458765 BGW458758:BGW458765 BQS458758:BQS458765 CAO458758:CAO458765 CKK458758:CKK458765 CUG458758:CUG458765 DEC458758:DEC458765 DNY458758:DNY458765 DXU458758:DXU458765 EHQ458758:EHQ458765 ERM458758:ERM458765 FBI458758:FBI458765 FLE458758:FLE458765 FVA458758:FVA458765 GEW458758:GEW458765 GOS458758:GOS458765 GYO458758:GYO458765 HIK458758:HIK458765 HSG458758:HSG458765 ICC458758:ICC458765 ILY458758:ILY458765 IVU458758:IVU458765 JFQ458758:JFQ458765 JPM458758:JPM458765 JZI458758:JZI458765 KJE458758:KJE458765 KTA458758:KTA458765 LCW458758:LCW458765 LMS458758:LMS458765 LWO458758:LWO458765 MGK458758:MGK458765 MQG458758:MQG458765 NAC458758:NAC458765 NJY458758:NJY458765 NTU458758:NTU458765 ODQ458758:ODQ458765 ONM458758:ONM458765 OXI458758:OXI458765 PHE458758:PHE458765 PRA458758:PRA458765 QAW458758:QAW458765 QKS458758:QKS458765 QUO458758:QUO458765 REK458758:REK458765 ROG458758:ROG458765 RYC458758:RYC458765 SHY458758:SHY458765 SRU458758:SRU458765 TBQ458758:TBQ458765 TLM458758:TLM458765 TVI458758:TVI458765 UFE458758:UFE458765 UPA458758:UPA458765 UYW458758:UYW458765 VIS458758:VIS458765 VSO458758:VSO458765 WCK458758:WCK458765 WMG458758:WMG458765 WWC458758:WWC458765 T524294:T524301 JQ524294:JQ524301 TM524294:TM524301 ADI524294:ADI524301 ANE524294:ANE524301 AXA524294:AXA524301 BGW524294:BGW524301 BQS524294:BQS524301 CAO524294:CAO524301 CKK524294:CKK524301 CUG524294:CUG524301 DEC524294:DEC524301 DNY524294:DNY524301 DXU524294:DXU524301 EHQ524294:EHQ524301 ERM524294:ERM524301 FBI524294:FBI524301 FLE524294:FLE524301 FVA524294:FVA524301 GEW524294:GEW524301 GOS524294:GOS524301 GYO524294:GYO524301 HIK524294:HIK524301 HSG524294:HSG524301 ICC524294:ICC524301 ILY524294:ILY524301 IVU524294:IVU524301 JFQ524294:JFQ524301 JPM524294:JPM524301 JZI524294:JZI524301 KJE524294:KJE524301 KTA524294:KTA524301 LCW524294:LCW524301 LMS524294:LMS524301 LWO524294:LWO524301 MGK524294:MGK524301 MQG524294:MQG524301 NAC524294:NAC524301 NJY524294:NJY524301 NTU524294:NTU524301 ODQ524294:ODQ524301 ONM524294:ONM524301 OXI524294:OXI524301 PHE524294:PHE524301 PRA524294:PRA524301 QAW524294:QAW524301 QKS524294:QKS524301 QUO524294:QUO524301 REK524294:REK524301 ROG524294:ROG524301 RYC524294:RYC524301 SHY524294:SHY524301 SRU524294:SRU524301 TBQ524294:TBQ524301 TLM524294:TLM524301 TVI524294:TVI524301 UFE524294:UFE524301 UPA524294:UPA524301 UYW524294:UYW524301 VIS524294:VIS524301 VSO524294:VSO524301 WCK524294:WCK524301 WMG524294:WMG524301 WWC524294:WWC524301 T589830:T589837 JQ589830:JQ589837 TM589830:TM589837 ADI589830:ADI589837 ANE589830:ANE589837 AXA589830:AXA589837 BGW589830:BGW589837 BQS589830:BQS589837 CAO589830:CAO589837 CKK589830:CKK589837 CUG589830:CUG589837 DEC589830:DEC589837 DNY589830:DNY589837 DXU589830:DXU589837 EHQ589830:EHQ589837 ERM589830:ERM589837 FBI589830:FBI589837 FLE589830:FLE589837 FVA589830:FVA589837 GEW589830:GEW589837 GOS589830:GOS589837 GYO589830:GYO589837 HIK589830:HIK589837 HSG589830:HSG589837 ICC589830:ICC589837 ILY589830:ILY589837 IVU589830:IVU589837 JFQ589830:JFQ589837 JPM589830:JPM589837 JZI589830:JZI589837 KJE589830:KJE589837 KTA589830:KTA589837 LCW589830:LCW589837 LMS589830:LMS589837 LWO589830:LWO589837 MGK589830:MGK589837 MQG589830:MQG589837 NAC589830:NAC589837 NJY589830:NJY589837 NTU589830:NTU589837 ODQ589830:ODQ589837 ONM589830:ONM589837 OXI589830:OXI589837 PHE589830:PHE589837 PRA589830:PRA589837 QAW589830:QAW589837 QKS589830:QKS589837 QUO589830:QUO589837 REK589830:REK589837 ROG589830:ROG589837 RYC589830:RYC589837 SHY589830:SHY589837 SRU589830:SRU589837 TBQ589830:TBQ589837 TLM589830:TLM589837 TVI589830:TVI589837 UFE589830:UFE589837 UPA589830:UPA589837 UYW589830:UYW589837 VIS589830:VIS589837 VSO589830:VSO589837 WCK589830:WCK589837 WMG589830:WMG589837 WWC589830:WWC589837 T655366:T655373 JQ655366:JQ655373 TM655366:TM655373 ADI655366:ADI655373 ANE655366:ANE655373 AXA655366:AXA655373 BGW655366:BGW655373 BQS655366:BQS655373 CAO655366:CAO655373 CKK655366:CKK655373 CUG655366:CUG655373 DEC655366:DEC655373 DNY655366:DNY655373 DXU655366:DXU655373 EHQ655366:EHQ655373 ERM655366:ERM655373 FBI655366:FBI655373 FLE655366:FLE655373 FVA655366:FVA655373 GEW655366:GEW655373 GOS655366:GOS655373 GYO655366:GYO655373 HIK655366:HIK655373 HSG655366:HSG655373 ICC655366:ICC655373 ILY655366:ILY655373 IVU655366:IVU655373 JFQ655366:JFQ655373 JPM655366:JPM655373 JZI655366:JZI655373 KJE655366:KJE655373 KTA655366:KTA655373 LCW655366:LCW655373 LMS655366:LMS655373 LWO655366:LWO655373 MGK655366:MGK655373 MQG655366:MQG655373 NAC655366:NAC655373 NJY655366:NJY655373 NTU655366:NTU655373 ODQ655366:ODQ655373 ONM655366:ONM655373 OXI655366:OXI655373 PHE655366:PHE655373 PRA655366:PRA655373 QAW655366:QAW655373 QKS655366:QKS655373 QUO655366:QUO655373 REK655366:REK655373 ROG655366:ROG655373 RYC655366:RYC655373 SHY655366:SHY655373 SRU655366:SRU655373 TBQ655366:TBQ655373 TLM655366:TLM655373 TVI655366:TVI655373 UFE655366:UFE655373 UPA655366:UPA655373 UYW655366:UYW655373 VIS655366:VIS655373 VSO655366:VSO655373 WCK655366:WCK655373 WMG655366:WMG655373 WWC655366:WWC655373 T720902:T720909 JQ720902:JQ720909 TM720902:TM720909 ADI720902:ADI720909 ANE720902:ANE720909 AXA720902:AXA720909 BGW720902:BGW720909 BQS720902:BQS720909 CAO720902:CAO720909 CKK720902:CKK720909 CUG720902:CUG720909 DEC720902:DEC720909 DNY720902:DNY720909 DXU720902:DXU720909 EHQ720902:EHQ720909 ERM720902:ERM720909 FBI720902:FBI720909 FLE720902:FLE720909 FVA720902:FVA720909 GEW720902:GEW720909 GOS720902:GOS720909 GYO720902:GYO720909 HIK720902:HIK720909 HSG720902:HSG720909 ICC720902:ICC720909 ILY720902:ILY720909 IVU720902:IVU720909 JFQ720902:JFQ720909 JPM720902:JPM720909 JZI720902:JZI720909 KJE720902:KJE720909 KTA720902:KTA720909 LCW720902:LCW720909 LMS720902:LMS720909 LWO720902:LWO720909 MGK720902:MGK720909 MQG720902:MQG720909 NAC720902:NAC720909 NJY720902:NJY720909 NTU720902:NTU720909 ODQ720902:ODQ720909 ONM720902:ONM720909 OXI720902:OXI720909 PHE720902:PHE720909 PRA720902:PRA720909 QAW720902:QAW720909 QKS720902:QKS720909 QUO720902:QUO720909 REK720902:REK720909 ROG720902:ROG720909 RYC720902:RYC720909 SHY720902:SHY720909 SRU720902:SRU720909 TBQ720902:TBQ720909 TLM720902:TLM720909 TVI720902:TVI720909 UFE720902:UFE720909 UPA720902:UPA720909 UYW720902:UYW720909 VIS720902:VIS720909 VSO720902:VSO720909 WCK720902:WCK720909 WMG720902:WMG720909 WWC720902:WWC720909 T786438:T786445 JQ786438:JQ786445 TM786438:TM786445 ADI786438:ADI786445 ANE786438:ANE786445 AXA786438:AXA786445 BGW786438:BGW786445 BQS786438:BQS786445 CAO786438:CAO786445 CKK786438:CKK786445 CUG786438:CUG786445 DEC786438:DEC786445 DNY786438:DNY786445 DXU786438:DXU786445 EHQ786438:EHQ786445 ERM786438:ERM786445 FBI786438:FBI786445 FLE786438:FLE786445 FVA786438:FVA786445 GEW786438:GEW786445 GOS786438:GOS786445 GYO786438:GYO786445 HIK786438:HIK786445 HSG786438:HSG786445 ICC786438:ICC786445 ILY786438:ILY786445 IVU786438:IVU786445 JFQ786438:JFQ786445 JPM786438:JPM786445 JZI786438:JZI786445 KJE786438:KJE786445 KTA786438:KTA786445 LCW786438:LCW786445 LMS786438:LMS786445 LWO786438:LWO786445 MGK786438:MGK786445 MQG786438:MQG786445 NAC786438:NAC786445 NJY786438:NJY786445 NTU786438:NTU786445 ODQ786438:ODQ786445 ONM786438:ONM786445 OXI786438:OXI786445 PHE786438:PHE786445 PRA786438:PRA786445 QAW786438:QAW786445 QKS786438:QKS786445 QUO786438:QUO786445 REK786438:REK786445 ROG786438:ROG786445 RYC786438:RYC786445 SHY786438:SHY786445 SRU786438:SRU786445 TBQ786438:TBQ786445 TLM786438:TLM786445 TVI786438:TVI786445 UFE786438:UFE786445 UPA786438:UPA786445 UYW786438:UYW786445 VIS786438:VIS786445 VSO786438:VSO786445 WCK786438:WCK786445 WMG786438:WMG786445 WWC786438:WWC786445 T851974:T851981 JQ851974:JQ851981 TM851974:TM851981 ADI851974:ADI851981 ANE851974:ANE851981 AXA851974:AXA851981 BGW851974:BGW851981 BQS851974:BQS851981 CAO851974:CAO851981 CKK851974:CKK851981 CUG851974:CUG851981 DEC851974:DEC851981 DNY851974:DNY851981 DXU851974:DXU851981 EHQ851974:EHQ851981 ERM851974:ERM851981 FBI851974:FBI851981 FLE851974:FLE851981 FVA851974:FVA851981 GEW851974:GEW851981 GOS851974:GOS851981 GYO851974:GYO851981 HIK851974:HIK851981 HSG851974:HSG851981 ICC851974:ICC851981 ILY851974:ILY851981 IVU851974:IVU851981 JFQ851974:JFQ851981 JPM851974:JPM851981 JZI851974:JZI851981 KJE851974:KJE851981 KTA851974:KTA851981 LCW851974:LCW851981 LMS851974:LMS851981 LWO851974:LWO851981 MGK851974:MGK851981 MQG851974:MQG851981 NAC851974:NAC851981 NJY851974:NJY851981 NTU851974:NTU851981 ODQ851974:ODQ851981 ONM851974:ONM851981 OXI851974:OXI851981 PHE851974:PHE851981 PRA851974:PRA851981 QAW851974:QAW851981 QKS851974:QKS851981 QUO851974:QUO851981 REK851974:REK851981 ROG851974:ROG851981 RYC851974:RYC851981 SHY851974:SHY851981 SRU851974:SRU851981 TBQ851974:TBQ851981 TLM851974:TLM851981 TVI851974:TVI851981 UFE851974:UFE851981 UPA851974:UPA851981 UYW851974:UYW851981 VIS851974:VIS851981 VSO851974:VSO851981 WCK851974:WCK851981 WMG851974:WMG851981 WWC851974:WWC851981 T917510:T917517 JQ917510:JQ917517 TM917510:TM917517 ADI917510:ADI917517 ANE917510:ANE917517 AXA917510:AXA917517 BGW917510:BGW917517 BQS917510:BQS917517 CAO917510:CAO917517 CKK917510:CKK917517 CUG917510:CUG917517 DEC917510:DEC917517 DNY917510:DNY917517 DXU917510:DXU917517 EHQ917510:EHQ917517 ERM917510:ERM917517 FBI917510:FBI917517 FLE917510:FLE917517 FVA917510:FVA917517 GEW917510:GEW917517 GOS917510:GOS917517 GYO917510:GYO917517 HIK917510:HIK917517 HSG917510:HSG917517 ICC917510:ICC917517 ILY917510:ILY917517 IVU917510:IVU917517 JFQ917510:JFQ917517 JPM917510:JPM917517 JZI917510:JZI917517 KJE917510:KJE917517 KTA917510:KTA917517 LCW917510:LCW917517 LMS917510:LMS917517 LWO917510:LWO917517 MGK917510:MGK917517 MQG917510:MQG917517 NAC917510:NAC917517 NJY917510:NJY917517 NTU917510:NTU917517 ODQ917510:ODQ917517 ONM917510:ONM917517 OXI917510:OXI917517 PHE917510:PHE917517 PRA917510:PRA917517 QAW917510:QAW917517 QKS917510:QKS917517 QUO917510:QUO917517 REK917510:REK917517 ROG917510:ROG917517 RYC917510:RYC917517 SHY917510:SHY917517 SRU917510:SRU917517 TBQ917510:TBQ917517 TLM917510:TLM917517 TVI917510:TVI917517 UFE917510:UFE917517 UPA917510:UPA917517 UYW917510:UYW917517 VIS917510:VIS917517 VSO917510:VSO917517 WCK917510:WCK917517 WMG917510:WMG917517 WWC917510:WWC917517 T983046:T983053 JQ983046:JQ983053 TM983046:TM983053 ADI983046:ADI983053 ANE983046:ANE983053 AXA983046:AXA983053 BGW983046:BGW983053 BQS983046:BQS983053 CAO983046:CAO983053 CKK983046:CKK983053 CUG983046:CUG983053 DEC983046:DEC983053 DNY983046:DNY983053 DXU983046:DXU983053 EHQ983046:EHQ983053 ERM983046:ERM983053 FBI983046:FBI983053 FLE983046:FLE983053 FVA983046:FVA983053 GEW983046:GEW983053 GOS983046:GOS983053 GYO983046:GYO983053 HIK983046:HIK983053 HSG983046:HSG983053 ICC983046:ICC983053 ILY983046:ILY983053 IVU983046:IVU983053 JFQ983046:JFQ983053 JPM983046:JPM983053 JZI983046:JZI983053 KJE983046:KJE983053 KTA983046:KTA983053 LCW983046:LCW983053 LMS983046:LMS983053 LWO983046:LWO983053 MGK983046:MGK983053 MQG983046:MQG983053 NAC983046:NAC983053 NJY983046:NJY983053 NTU983046:NTU983053 ODQ983046:ODQ983053 ONM983046:ONM983053 OXI983046:OXI983053 PHE983046:PHE983053 PRA983046:PRA983053 QAW983046:QAW983053 QKS983046:QKS983053 QUO983046:QUO983053 REK983046:REK983053 ROG983046:ROG983053 RYC983046:RYC983053 SHY983046:SHY983053 SRU983046:SRU983053 TBQ983046:TBQ983053 TLM983046:TLM983053 TVI983046:TVI983053 UFE983046:UFE983053 UPA983046:UPA983053 UYW983046:UYW983053 VIS983046:VIS983053 VSO983046:VSO983053 WCK983046:WCK983053 WMG983046:WMG983053 WWC983046:WWC983053">
      <formula1>#REF!</formula1>
    </dataValidation>
    <dataValidation type="list" allowBlank="1" showInputMessage="1" showErrorMessage="1" sqref="I6:I35 WVS983046:WVS983075 WLW983046:WLW983075 WCA983046:WCA983075 VSE983046:VSE983075 VII983046:VII983075 UYM983046:UYM983075 UOQ983046:UOQ983075 UEU983046:UEU983075 TUY983046:TUY983075 TLC983046:TLC983075 TBG983046:TBG983075 SRK983046:SRK983075 SHO983046:SHO983075 RXS983046:RXS983075 RNW983046:RNW983075 REA983046:REA983075 QUE983046:QUE983075 QKI983046:QKI983075 QAM983046:QAM983075 PQQ983046:PQQ983075 PGU983046:PGU983075 OWY983046:OWY983075 ONC983046:ONC983075 ODG983046:ODG983075 NTK983046:NTK983075 NJO983046:NJO983075 MZS983046:MZS983075 MPW983046:MPW983075 MGA983046:MGA983075 LWE983046:LWE983075 LMI983046:LMI983075 LCM983046:LCM983075 KSQ983046:KSQ983075 KIU983046:KIU983075 JYY983046:JYY983075 JPC983046:JPC983075 JFG983046:JFG983075 IVK983046:IVK983075 ILO983046:ILO983075 IBS983046:IBS983075 HRW983046:HRW983075 HIA983046:HIA983075 GYE983046:GYE983075 GOI983046:GOI983075 GEM983046:GEM983075 FUQ983046:FUQ983075 FKU983046:FKU983075 FAY983046:FAY983075 ERC983046:ERC983075 EHG983046:EHG983075 DXK983046:DXK983075 DNO983046:DNO983075 DDS983046:DDS983075 CTW983046:CTW983075 CKA983046:CKA983075 CAE983046:CAE983075 BQI983046:BQI983075 BGM983046:BGM983075 AWQ983046:AWQ983075 AMU983046:AMU983075 ACY983046:ACY983075 TC983046:TC983075 JG983046:JG983075 I983046:I983075 WVS917510:WVS917539 WLW917510:WLW917539 WCA917510:WCA917539 VSE917510:VSE917539 VII917510:VII917539 UYM917510:UYM917539 UOQ917510:UOQ917539 UEU917510:UEU917539 TUY917510:TUY917539 TLC917510:TLC917539 TBG917510:TBG917539 SRK917510:SRK917539 SHO917510:SHO917539 RXS917510:RXS917539 RNW917510:RNW917539 REA917510:REA917539 QUE917510:QUE917539 QKI917510:QKI917539 QAM917510:QAM917539 PQQ917510:PQQ917539 PGU917510:PGU917539 OWY917510:OWY917539 ONC917510:ONC917539 ODG917510:ODG917539 NTK917510:NTK917539 NJO917510:NJO917539 MZS917510:MZS917539 MPW917510:MPW917539 MGA917510:MGA917539 LWE917510:LWE917539 LMI917510:LMI917539 LCM917510:LCM917539 KSQ917510:KSQ917539 KIU917510:KIU917539 JYY917510:JYY917539 JPC917510:JPC917539 JFG917510:JFG917539 IVK917510:IVK917539 ILO917510:ILO917539 IBS917510:IBS917539 HRW917510:HRW917539 HIA917510:HIA917539 GYE917510:GYE917539 GOI917510:GOI917539 GEM917510:GEM917539 FUQ917510:FUQ917539 FKU917510:FKU917539 FAY917510:FAY917539 ERC917510:ERC917539 EHG917510:EHG917539 DXK917510:DXK917539 DNO917510:DNO917539 DDS917510:DDS917539 CTW917510:CTW917539 CKA917510:CKA917539 CAE917510:CAE917539 BQI917510:BQI917539 BGM917510:BGM917539 AWQ917510:AWQ917539 AMU917510:AMU917539 ACY917510:ACY917539 TC917510:TC917539 JG917510:JG917539 I917510:I917539 WVS851974:WVS852003 WLW851974:WLW852003 WCA851974:WCA852003 VSE851974:VSE852003 VII851974:VII852003 UYM851974:UYM852003 UOQ851974:UOQ852003 UEU851974:UEU852003 TUY851974:TUY852003 TLC851974:TLC852003 TBG851974:TBG852003 SRK851974:SRK852003 SHO851974:SHO852003 RXS851974:RXS852003 RNW851974:RNW852003 REA851974:REA852003 QUE851974:QUE852003 QKI851974:QKI852003 QAM851974:QAM852003 PQQ851974:PQQ852003 PGU851974:PGU852003 OWY851974:OWY852003 ONC851974:ONC852003 ODG851974:ODG852003 NTK851974:NTK852003 NJO851974:NJO852003 MZS851974:MZS852003 MPW851974:MPW852003 MGA851974:MGA852003 LWE851974:LWE852003 LMI851974:LMI852003 LCM851974:LCM852003 KSQ851974:KSQ852003 KIU851974:KIU852003 JYY851974:JYY852003 JPC851974:JPC852003 JFG851974:JFG852003 IVK851974:IVK852003 ILO851974:ILO852003 IBS851974:IBS852003 HRW851974:HRW852003 HIA851974:HIA852003 GYE851974:GYE852003 GOI851974:GOI852003 GEM851974:GEM852003 FUQ851974:FUQ852003 FKU851974:FKU852003 FAY851974:FAY852003 ERC851974:ERC852003 EHG851974:EHG852003 DXK851974:DXK852003 DNO851974:DNO852003 DDS851974:DDS852003 CTW851974:CTW852003 CKA851974:CKA852003 CAE851974:CAE852003 BQI851974:BQI852003 BGM851974:BGM852003 AWQ851974:AWQ852003 AMU851974:AMU852003 ACY851974:ACY852003 TC851974:TC852003 JG851974:JG852003 I851974:I852003 WVS786438:WVS786467 WLW786438:WLW786467 WCA786438:WCA786467 VSE786438:VSE786467 VII786438:VII786467 UYM786438:UYM786467 UOQ786438:UOQ786467 UEU786438:UEU786467 TUY786438:TUY786467 TLC786438:TLC786467 TBG786438:TBG786467 SRK786438:SRK786467 SHO786438:SHO786467 RXS786438:RXS786467 RNW786438:RNW786467 REA786438:REA786467 QUE786438:QUE786467 QKI786438:QKI786467 QAM786438:QAM786467 PQQ786438:PQQ786467 PGU786438:PGU786467 OWY786438:OWY786467 ONC786438:ONC786467 ODG786438:ODG786467 NTK786438:NTK786467 NJO786438:NJO786467 MZS786438:MZS786467 MPW786438:MPW786467 MGA786438:MGA786467 LWE786438:LWE786467 LMI786438:LMI786467 LCM786438:LCM786467 KSQ786438:KSQ786467 KIU786438:KIU786467 JYY786438:JYY786467 JPC786438:JPC786467 JFG786438:JFG786467 IVK786438:IVK786467 ILO786438:ILO786467 IBS786438:IBS786467 HRW786438:HRW786467 HIA786438:HIA786467 GYE786438:GYE786467 GOI786438:GOI786467 GEM786438:GEM786467 FUQ786438:FUQ786467 FKU786438:FKU786467 FAY786438:FAY786467 ERC786438:ERC786467 EHG786438:EHG786467 DXK786438:DXK786467 DNO786438:DNO786467 DDS786438:DDS786467 CTW786438:CTW786467 CKA786438:CKA786467 CAE786438:CAE786467 BQI786438:BQI786467 BGM786438:BGM786467 AWQ786438:AWQ786467 AMU786438:AMU786467 ACY786438:ACY786467 TC786438:TC786467 JG786438:JG786467 I786438:I786467 WVS720902:WVS720931 WLW720902:WLW720931 WCA720902:WCA720931 VSE720902:VSE720931 VII720902:VII720931 UYM720902:UYM720931 UOQ720902:UOQ720931 UEU720902:UEU720931 TUY720902:TUY720931 TLC720902:TLC720931 TBG720902:TBG720931 SRK720902:SRK720931 SHO720902:SHO720931 RXS720902:RXS720931 RNW720902:RNW720931 REA720902:REA720931 QUE720902:QUE720931 QKI720902:QKI720931 QAM720902:QAM720931 PQQ720902:PQQ720931 PGU720902:PGU720931 OWY720902:OWY720931 ONC720902:ONC720931 ODG720902:ODG720931 NTK720902:NTK720931 NJO720902:NJO720931 MZS720902:MZS720931 MPW720902:MPW720931 MGA720902:MGA720931 LWE720902:LWE720931 LMI720902:LMI720931 LCM720902:LCM720931 KSQ720902:KSQ720931 KIU720902:KIU720931 JYY720902:JYY720931 JPC720902:JPC720931 JFG720902:JFG720931 IVK720902:IVK720931 ILO720902:ILO720931 IBS720902:IBS720931 HRW720902:HRW720931 HIA720902:HIA720931 GYE720902:GYE720931 GOI720902:GOI720931 GEM720902:GEM720931 FUQ720902:FUQ720931 FKU720902:FKU720931 FAY720902:FAY720931 ERC720902:ERC720931 EHG720902:EHG720931 DXK720902:DXK720931 DNO720902:DNO720931 DDS720902:DDS720931 CTW720902:CTW720931 CKA720902:CKA720931 CAE720902:CAE720931 BQI720902:BQI720931 BGM720902:BGM720931 AWQ720902:AWQ720931 AMU720902:AMU720931 ACY720902:ACY720931 TC720902:TC720931 JG720902:JG720931 I720902:I720931 WVS655366:WVS655395 WLW655366:WLW655395 WCA655366:WCA655395 VSE655366:VSE655395 VII655366:VII655395 UYM655366:UYM655395 UOQ655366:UOQ655395 UEU655366:UEU655395 TUY655366:TUY655395 TLC655366:TLC655395 TBG655366:TBG655395 SRK655366:SRK655395 SHO655366:SHO655395 RXS655366:RXS655395 RNW655366:RNW655395 REA655366:REA655395 QUE655366:QUE655395 QKI655366:QKI655395 QAM655366:QAM655395 PQQ655366:PQQ655395 PGU655366:PGU655395 OWY655366:OWY655395 ONC655366:ONC655395 ODG655366:ODG655395 NTK655366:NTK655395 NJO655366:NJO655395 MZS655366:MZS655395 MPW655366:MPW655395 MGA655366:MGA655395 LWE655366:LWE655395 LMI655366:LMI655395 LCM655366:LCM655395 KSQ655366:KSQ655395 KIU655366:KIU655395 JYY655366:JYY655395 JPC655366:JPC655395 JFG655366:JFG655395 IVK655366:IVK655395 ILO655366:ILO655395 IBS655366:IBS655395 HRW655366:HRW655395 HIA655366:HIA655395 GYE655366:GYE655395 GOI655366:GOI655395 GEM655366:GEM655395 FUQ655366:FUQ655395 FKU655366:FKU655395 FAY655366:FAY655395 ERC655366:ERC655395 EHG655366:EHG655395 DXK655366:DXK655395 DNO655366:DNO655395 DDS655366:DDS655395 CTW655366:CTW655395 CKA655366:CKA655395 CAE655366:CAE655395 BQI655366:BQI655395 BGM655366:BGM655395 AWQ655366:AWQ655395 AMU655366:AMU655395 ACY655366:ACY655395 TC655366:TC655395 JG655366:JG655395 I655366:I655395 WVS589830:WVS589859 WLW589830:WLW589859 WCA589830:WCA589859 VSE589830:VSE589859 VII589830:VII589859 UYM589830:UYM589859 UOQ589830:UOQ589859 UEU589830:UEU589859 TUY589830:TUY589859 TLC589830:TLC589859 TBG589830:TBG589859 SRK589830:SRK589859 SHO589830:SHO589859 RXS589830:RXS589859 RNW589830:RNW589859 REA589830:REA589859 QUE589830:QUE589859 QKI589830:QKI589859 QAM589830:QAM589859 PQQ589830:PQQ589859 PGU589830:PGU589859 OWY589830:OWY589859 ONC589830:ONC589859 ODG589830:ODG589859 NTK589830:NTK589859 NJO589830:NJO589859 MZS589830:MZS589859 MPW589830:MPW589859 MGA589830:MGA589859 LWE589830:LWE589859 LMI589830:LMI589859 LCM589830:LCM589859 KSQ589830:KSQ589859 KIU589830:KIU589859 JYY589830:JYY589859 JPC589830:JPC589859 JFG589830:JFG589859 IVK589830:IVK589859 ILO589830:ILO589859 IBS589830:IBS589859 HRW589830:HRW589859 HIA589830:HIA589859 GYE589830:GYE589859 GOI589830:GOI589859 GEM589830:GEM589859 FUQ589830:FUQ589859 FKU589830:FKU589859 FAY589830:FAY589859 ERC589830:ERC589859 EHG589830:EHG589859 DXK589830:DXK589859 DNO589830:DNO589859 DDS589830:DDS589859 CTW589830:CTW589859 CKA589830:CKA589859 CAE589830:CAE589859 BQI589830:BQI589859 BGM589830:BGM589859 AWQ589830:AWQ589859 AMU589830:AMU589859 ACY589830:ACY589859 TC589830:TC589859 JG589830:JG589859 I589830:I589859 WVS524294:WVS524323 WLW524294:WLW524323 WCA524294:WCA524323 VSE524294:VSE524323 VII524294:VII524323 UYM524294:UYM524323 UOQ524294:UOQ524323 UEU524294:UEU524323 TUY524294:TUY524323 TLC524294:TLC524323 TBG524294:TBG524323 SRK524294:SRK524323 SHO524294:SHO524323 RXS524294:RXS524323 RNW524294:RNW524323 REA524294:REA524323 QUE524294:QUE524323 QKI524294:QKI524323 QAM524294:QAM524323 PQQ524294:PQQ524323 PGU524294:PGU524323 OWY524294:OWY524323 ONC524294:ONC524323 ODG524294:ODG524323 NTK524294:NTK524323 NJO524294:NJO524323 MZS524294:MZS524323 MPW524294:MPW524323 MGA524294:MGA524323 LWE524294:LWE524323 LMI524294:LMI524323 LCM524294:LCM524323 KSQ524294:KSQ524323 KIU524294:KIU524323 JYY524294:JYY524323 JPC524294:JPC524323 JFG524294:JFG524323 IVK524294:IVK524323 ILO524294:ILO524323 IBS524294:IBS524323 HRW524294:HRW524323 HIA524294:HIA524323 GYE524294:GYE524323 GOI524294:GOI524323 GEM524294:GEM524323 FUQ524294:FUQ524323 FKU524294:FKU524323 FAY524294:FAY524323 ERC524294:ERC524323 EHG524294:EHG524323 DXK524294:DXK524323 DNO524294:DNO524323 DDS524294:DDS524323 CTW524294:CTW524323 CKA524294:CKA524323 CAE524294:CAE524323 BQI524294:BQI524323 BGM524294:BGM524323 AWQ524294:AWQ524323 AMU524294:AMU524323 ACY524294:ACY524323 TC524294:TC524323 JG524294:JG524323 I524294:I524323 WVS458758:WVS458787 WLW458758:WLW458787 WCA458758:WCA458787 VSE458758:VSE458787 VII458758:VII458787 UYM458758:UYM458787 UOQ458758:UOQ458787 UEU458758:UEU458787 TUY458758:TUY458787 TLC458758:TLC458787 TBG458758:TBG458787 SRK458758:SRK458787 SHO458758:SHO458787 RXS458758:RXS458787 RNW458758:RNW458787 REA458758:REA458787 QUE458758:QUE458787 QKI458758:QKI458787 QAM458758:QAM458787 PQQ458758:PQQ458787 PGU458758:PGU458787 OWY458758:OWY458787 ONC458758:ONC458787 ODG458758:ODG458787 NTK458758:NTK458787 NJO458758:NJO458787 MZS458758:MZS458787 MPW458758:MPW458787 MGA458758:MGA458787 LWE458758:LWE458787 LMI458758:LMI458787 LCM458758:LCM458787 KSQ458758:KSQ458787 KIU458758:KIU458787 JYY458758:JYY458787 JPC458758:JPC458787 JFG458758:JFG458787 IVK458758:IVK458787 ILO458758:ILO458787 IBS458758:IBS458787 HRW458758:HRW458787 HIA458758:HIA458787 GYE458758:GYE458787 GOI458758:GOI458787 GEM458758:GEM458787 FUQ458758:FUQ458787 FKU458758:FKU458787 FAY458758:FAY458787 ERC458758:ERC458787 EHG458758:EHG458787 DXK458758:DXK458787 DNO458758:DNO458787 DDS458758:DDS458787 CTW458758:CTW458787 CKA458758:CKA458787 CAE458758:CAE458787 BQI458758:BQI458787 BGM458758:BGM458787 AWQ458758:AWQ458787 AMU458758:AMU458787 ACY458758:ACY458787 TC458758:TC458787 JG458758:JG458787 I458758:I458787 WVS393222:WVS393251 WLW393222:WLW393251 WCA393222:WCA393251 VSE393222:VSE393251 VII393222:VII393251 UYM393222:UYM393251 UOQ393222:UOQ393251 UEU393222:UEU393251 TUY393222:TUY393251 TLC393222:TLC393251 TBG393222:TBG393251 SRK393222:SRK393251 SHO393222:SHO393251 RXS393222:RXS393251 RNW393222:RNW393251 REA393222:REA393251 QUE393222:QUE393251 QKI393222:QKI393251 QAM393222:QAM393251 PQQ393222:PQQ393251 PGU393222:PGU393251 OWY393222:OWY393251 ONC393222:ONC393251 ODG393222:ODG393251 NTK393222:NTK393251 NJO393222:NJO393251 MZS393222:MZS393251 MPW393222:MPW393251 MGA393222:MGA393251 LWE393222:LWE393251 LMI393222:LMI393251 LCM393222:LCM393251 KSQ393222:KSQ393251 KIU393222:KIU393251 JYY393222:JYY393251 JPC393222:JPC393251 JFG393222:JFG393251 IVK393222:IVK393251 ILO393222:ILO393251 IBS393222:IBS393251 HRW393222:HRW393251 HIA393222:HIA393251 GYE393222:GYE393251 GOI393222:GOI393251 GEM393222:GEM393251 FUQ393222:FUQ393251 FKU393222:FKU393251 FAY393222:FAY393251 ERC393222:ERC393251 EHG393222:EHG393251 DXK393222:DXK393251 DNO393222:DNO393251 DDS393222:DDS393251 CTW393222:CTW393251 CKA393222:CKA393251 CAE393222:CAE393251 BQI393222:BQI393251 BGM393222:BGM393251 AWQ393222:AWQ393251 AMU393222:AMU393251 ACY393222:ACY393251 TC393222:TC393251 JG393222:JG393251 I393222:I393251 WVS327686:WVS327715 WLW327686:WLW327715 WCA327686:WCA327715 VSE327686:VSE327715 VII327686:VII327715 UYM327686:UYM327715 UOQ327686:UOQ327715 UEU327686:UEU327715 TUY327686:TUY327715 TLC327686:TLC327715 TBG327686:TBG327715 SRK327686:SRK327715 SHO327686:SHO327715 RXS327686:RXS327715 RNW327686:RNW327715 REA327686:REA327715 QUE327686:QUE327715 QKI327686:QKI327715 QAM327686:QAM327715 PQQ327686:PQQ327715 PGU327686:PGU327715 OWY327686:OWY327715 ONC327686:ONC327715 ODG327686:ODG327715 NTK327686:NTK327715 NJO327686:NJO327715 MZS327686:MZS327715 MPW327686:MPW327715 MGA327686:MGA327715 LWE327686:LWE327715 LMI327686:LMI327715 LCM327686:LCM327715 KSQ327686:KSQ327715 KIU327686:KIU327715 JYY327686:JYY327715 JPC327686:JPC327715 JFG327686:JFG327715 IVK327686:IVK327715 ILO327686:ILO327715 IBS327686:IBS327715 HRW327686:HRW327715 HIA327686:HIA327715 GYE327686:GYE327715 GOI327686:GOI327715 GEM327686:GEM327715 FUQ327686:FUQ327715 FKU327686:FKU327715 FAY327686:FAY327715 ERC327686:ERC327715 EHG327686:EHG327715 DXK327686:DXK327715 DNO327686:DNO327715 DDS327686:DDS327715 CTW327686:CTW327715 CKA327686:CKA327715 CAE327686:CAE327715 BQI327686:BQI327715 BGM327686:BGM327715 AWQ327686:AWQ327715 AMU327686:AMU327715 ACY327686:ACY327715 TC327686:TC327715 JG327686:JG327715 I327686:I327715 WVS262150:WVS262179 WLW262150:WLW262179 WCA262150:WCA262179 VSE262150:VSE262179 VII262150:VII262179 UYM262150:UYM262179 UOQ262150:UOQ262179 UEU262150:UEU262179 TUY262150:TUY262179 TLC262150:TLC262179 TBG262150:TBG262179 SRK262150:SRK262179 SHO262150:SHO262179 RXS262150:RXS262179 RNW262150:RNW262179 REA262150:REA262179 QUE262150:QUE262179 QKI262150:QKI262179 QAM262150:QAM262179 PQQ262150:PQQ262179 PGU262150:PGU262179 OWY262150:OWY262179 ONC262150:ONC262179 ODG262150:ODG262179 NTK262150:NTK262179 NJO262150:NJO262179 MZS262150:MZS262179 MPW262150:MPW262179 MGA262150:MGA262179 LWE262150:LWE262179 LMI262150:LMI262179 LCM262150:LCM262179 KSQ262150:KSQ262179 KIU262150:KIU262179 JYY262150:JYY262179 JPC262150:JPC262179 JFG262150:JFG262179 IVK262150:IVK262179 ILO262150:ILO262179 IBS262150:IBS262179 HRW262150:HRW262179 HIA262150:HIA262179 GYE262150:GYE262179 GOI262150:GOI262179 GEM262150:GEM262179 FUQ262150:FUQ262179 FKU262150:FKU262179 FAY262150:FAY262179 ERC262150:ERC262179 EHG262150:EHG262179 DXK262150:DXK262179 DNO262150:DNO262179 DDS262150:DDS262179 CTW262150:CTW262179 CKA262150:CKA262179 CAE262150:CAE262179 BQI262150:BQI262179 BGM262150:BGM262179 AWQ262150:AWQ262179 AMU262150:AMU262179 ACY262150:ACY262179 TC262150:TC262179 JG262150:JG262179 I262150:I262179 WVS196614:WVS196643 WLW196614:WLW196643 WCA196614:WCA196643 VSE196614:VSE196643 VII196614:VII196643 UYM196614:UYM196643 UOQ196614:UOQ196643 UEU196614:UEU196643 TUY196614:TUY196643 TLC196614:TLC196643 TBG196614:TBG196643 SRK196614:SRK196643 SHO196614:SHO196643 RXS196614:RXS196643 RNW196614:RNW196643 REA196614:REA196643 QUE196614:QUE196643 QKI196614:QKI196643 QAM196614:QAM196643 PQQ196614:PQQ196643 PGU196614:PGU196643 OWY196614:OWY196643 ONC196614:ONC196643 ODG196614:ODG196643 NTK196614:NTK196643 NJO196614:NJO196643 MZS196614:MZS196643 MPW196614:MPW196643 MGA196614:MGA196643 LWE196614:LWE196643 LMI196614:LMI196643 LCM196614:LCM196643 KSQ196614:KSQ196643 KIU196614:KIU196643 JYY196614:JYY196643 JPC196614:JPC196643 JFG196614:JFG196643 IVK196614:IVK196643 ILO196614:ILO196643 IBS196614:IBS196643 HRW196614:HRW196643 HIA196614:HIA196643 GYE196614:GYE196643 GOI196614:GOI196643 GEM196614:GEM196643 FUQ196614:FUQ196643 FKU196614:FKU196643 FAY196614:FAY196643 ERC196614:ERC196643 EHG196614:EHG196643 DXK196614:DXK196643 DNO196614:DNO196643 DDS196614:DDS196643 CTW196614:CTW196643 CKA196614:CKA196643 CAE196614:CAE196643 BQI196614:BQI196643 BGM196614:BGM196643 AWQ196614:AWQ196643 AMU196614:AMU196643 ACY196614:ACY196643 TC196614:TC196643 JG196614:JG196643 I196614:I196643 WVS131078:WVS131107 WLW131078:WLW131107 WCA131078:WCA131107 VSE131078:VSE131107 VII131078:VII131107 UYM131078:UYM131107 UOQ131078:UOQ131107 UEU131078:UEU131107 TUY131078:TUY131107 TLC131078:TLC131107 TBG131078:TBG131107 SRK131078:SRK131107 SHO131078:SHO131107 RXS131078:RXS131107 RNW131078:RNW131107 REA131078:REA131107 QUE131078:QUE131107 QKI131078:QKI131107 QAM131078:QAM131107 PQQ131078:PQQ131107 PGU131078:PGU131107 OWY131078:OWY131107 ONC131078:ONC131107 ODG131078:ODG131107 NTK131078:NTK131107 NJO131078:NJO131107 MZS131078:MZS131107 MPW131078:MPW131107 MGA131078:MGA131107 LWE131078:LWE131107 LMI131078:LMI131107 LCM131078:LCM131107 KSQ131078:KSQ131107 KIU131078:KIU131107 JYY131078:JYY131107 JPC131078:JPC131107 JFG131078:JFG131107 IVK131078:IVK131107 ILO131078:ILO131107 IBS131078:IBS131107 HRW131078:HRW131107 HIA131078:HIA131107 GYE131078:GYE131107 GOI131078:GOI131107 GEM131078:GEM131107 FUQ131078:FUQ131107 FKU131078:FKU131107 FAY131078:FAY131107 ERC131078:ERC131107 EHG131078:EHG131107 DXK131078:DXK131107 DNO131078:DNO131107 DDS131078:DDS131107 CTW131078:CTW131107 CKA131078:CKA131107 CAE131078:CAE131107 BQI131078:BQI131107 BGM131078:BGM131107 AWQ131078:AWQ131107 AMU131078:AMU131107 ACY131078:ACY131107 TC131078:TC131107 JG131078:JG131107 I131078:I131107 WVS65542:WVS65571 WLW65542:WLW65571 WCA65542:WCA65571 VSE65542:VSE65571 VII65542:VII65571 UYM65542:UYM65571 UOQ65542:UOQ65571 UEU65542:UEU65571 TUY65542:TUY65571 TLC65542:TLC65571 TBG65542:TBG65571 SRK65542:SRK65571 SHO65542:SHO65571 RXS65542:RXS65571 RNW65542:RNW65571 REA65542:REA65571 QUE65542:QUE65571 QKI65542:QKI65571 QAM65542:QAM65571 PQQ65542:PQQ65571 PGU65542:PGU65571 OWY65542:OWY65571 ONC65542:ONC65571 ODG65542:ODG65571 NTK65542:NTK65571 NJO65542:NJO65571 MZS65542:MZS65571 MPW65542:MPW65571 MGA65542:MGA65571 LWE65542:LWE65571 LMI65542:LMI65571 LCM65542:LCM65571 KSQ65542:KSQ65571 KIU65542:KIU65571 JYY65542:JYY65571 JPC65542:JPC65571 JFG65542:JFG65571 IVK65542:IVK65571 ILO65542:ILO65571 IBS65542:IBS65571 HRW65542:HRW65571 HIA65542:HIA65571 GYE65542:GYE65571 GOI65542:GOI65571 GEM65542:GEM65571 FUQ65542:FUQ65571 FKU65542:FKU65571 FAY65542:FAY65571 ERC65542:ERC65571 EHG65542:EHG65571 DXK65542:DXK65571 DNO65542:DNO65571 DDS65542:DDS65571 CTW65542:CTW65571 CKA65542:CKA65571 CAE65542:CAE65571 BQI65542:BQI65571 BGM65542:BGM65571 AWQ65542:AWQ65571 AMU65542:AMU65571 ACY65542:ACY65571 TC65542:TC65571 JG65542:JG65571 I65542:I65571 WVS6:WVS35 WLW6:WLW35 WCA6:WCA35 VSE6:VSE35 VII6:VII35 UYM6:UYM35 UOQ6:UOQ35 UEU6:UEU35 TUY6:TUY35 TLC6:TLC35 TBG6:TBG35 SRK6:SRK35 SHO6:SHO35 RXS6:RXS35 RNW6:RNW35 REA6:REA35 QUE6:QUE35 QKI6:QKI35 QAM6:QAM35 PQQ6:PQQ35 PGU6:PGU35 OWY6:OWY35 ONC6:ONC35 ODG6:ODG35 NTK6:NTK35 NJO6:NJO35 MZS6:MZS35 MPW6:MPW35 MGA6:MGA35 LWE6:LWE35 LMI6:LMI35 LCM6:LCM35 KSQ6:KSQ35 KIU6:KIU35 JYY6:JYY35 JPC6:JPC35 JFG6:JFG35 IVK6:IVK35 ILO6:ILO35 IBS6:IBS35 HRW6:HRW35 HIA6:HIA35 GYE6:GYE35 GOI6:GOI35 GEM6:GEM35 FUQ6:FUQ35 FKU6:FKU35 FAY6:FAY35 ERC6:ERC35 EHG6:EHG35 DXK6:DXK35 DNO6:DNO35 DDS6:DDS35 CTW6:CTW35 CKA6:CKA35 CAE6:CAE35 BQI6:BQI35 BGM6:BGM35 AWQ6:AWQ35 AMU6:AMU35 ACY6:ACY35 TC6:TC35 JG6:JG35">
      <formula1>$AC$2:$AC$5</formula1>
    </dataValidation>
    <dataValidation type="list" allowBlank="1" showInputMessage="1" showErrorMessage="1" sqref="I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I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I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I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I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I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I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I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I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I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I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I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I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I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I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I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"EI, EQ, EO"</formula1>
    </dataValidation>
    <dataValidation type="list" allowBlank="1" showInputMessage="1" showErrorMessage="1" sqref="T5 JQ5 TM5 ADI5 ANE5 AXA5 BGW5 BQS5 CAO5 CKK5 CUG5 DEC5 DNY5 DXU5 EHQ5 ERM5 FBI5 FLE5 FVA5 GEW5 GOS5 GYO5 HIK5 HSG5 ICC5 ILY5 IVU5 JFQ5 JPM5 JZI5 KJE5 KTA5 LCW5 LMS5 LWO5 MGK5 MQG5 NAC5 NJY5 NTU5 ODQ5 ONM5 OXI5 PHE5 PRA5 QAW5 QKS5 QUO5 REK5 ROG5 RYC5 SHY5 SRU5 TBQ5 TLM5 TVI5 UFE5 UPA5 UYW5 VIS5 VSO5 WCK5 WMG5 WWC5 T65541 JQ65541 TM65541 ADI65541 ANE65541 AXA65541 BGW65541 BQS65541 CAO65541 CKK65541 CUG65541 DEC65541 DNY65541 DXU65541 EHQ65541 ERM65541 FBI65541 FLE65541 FVA65541 GEW65541 GOS65541 GYO65541 HIK65541 HSG65541 ICC65541 ILY65541 IVU65541 JFQ65541 JPM65541 JZI65541 KJE65541 KTA65541 LCW65541 LMS65541 LWO65541 MGK65541 MQG65541 NAC65541 NJY65541 NTU65541 ODQ65541 ONM65541 OXI65541 PHE65541 PRA65541 QAW65541 QKS65541 QUO65541 REK65541 ROG65541 RYC65541 SHY65541 SRU65541 TBQ65541 TLM65541 TVI65541 UFE65541 UPA65541 UYW65541 VIS65541 VSO65541 WCK65541 WMG65541 WWC65541 T131077 JQ131077 TM131077 ADI131077 ANE131077 AXA131077 BGW131077 BQS131077 CAO131077 CKK131077 CUG131077 DEC131077 DNY131077 DXU131077 EHQ131077 ERM131077 FBI131077 FLE131077 FVA131077 GEW131077 GOS131077 GYO131077 HIK131077 HSG131077 ICC131077 ILY131077 IVU131077 JFQ131077 JPM131077 JZI131077 KJE131077 KTA131077 LCW131077 LMS131077 LWO131077 MGK131077 MQG131077 NAC131077 NJY131077 NTU131077 ODQ131077 ONM131077 OXI131077 PHE131077 PRA131077 QAW131077 QKS131077 QUO131077 REK131077 ROG131077 RYC131077 SHY131077 SRU131077 TBQ131077 TLM131077 TVI131077 UFE131077 UPA131077 UYW131077 VIS131077 VSO131077 WCK131077 WMG131077 WWC131077 T196613 JQ196613 TM196613 ADI196613 ANE196613 AXA196613 BGW196613 BQS196613 CAO196613 CKK196613 CUG196613 DEC196613 DNY196613 DXU196613 EHQ196613 ERM196613 FBI196613 FLE196613 FVA196613 GEW196613 GOS196613 GYO196613 HIK196613 HSG196613 ICC196613 ILY196613 IVU196613 JFQ196613 JPM196613 JZI196613 KJE196613 KTA196613 LCW196613 LMS196613 LWO196613 MGK196613 MQG196613 NAC196613 NJY196613 NTU196613 ODQ196613 ONM196613 OXI196613 PHE196613 PRA196613 QAW196613 QKS196613 QUO196613 REK196613 ROG196613 RYC196613 SHY196613 SRU196613 TBQ196613 TLM196613 TVI196613 UFE196613 UPA196613 UYW196613 VIS196613 VSO196613 WCK196613 WMG196613 WWC196613 T262149 JQ262149 TM262149 ADI262149 ANE262149 AXA262149 BGW262149 BQS262149 CAO262149 CKK262149 CUG262149 DEC262149 DNY262149 DXU262149 EHQ262149 ERM262149 FBI262149 FLE262149 FVA262149 GEW262149 GOS262149 GYO262149 HIK262149 HSG262149 ICC262149 ILY262149 IVU262149 JFQ262149 JPM262149 JZI262149 KJE262149 KTA262149 LCW262149 LMS262149 LWO262149 MGK262149 MQG262149 NAC262149 NJY262149 NTU262149 ODQ262149 ONM262149 OXI262149 PHE262149 PRA262149 QAW262149 QKS262149 QUO262149 REK262149 ROG262149 RYC262149 SHY262149 SRU262149 TBQ262149 TLM262149 TVI262149 UFE262149 UPA262149 UYW262149 VIS262149 VSO262149 WCK262149 WMG262149 WWC262149 T327685 JQ327685 TM327685 ADI327685 ANE327685 AXA327685 BGW327685 BQS327685 CAO327685 CKK327685 CUG327685 DEC327685 DNY327685 DXU327685 EHQ327685 ERM327685 FBI327685 FLE327685 FVA327685 GEW327685 GOS327685 GYO327685 HIK327685 HSG327685 ICC327685 ILY327685 IVU327685 JFQ327685 JPM327685 JZI327685 KJE327685 KTA327685 LCW327685 LMS327685 LWO327685 MGK327685 MQG327685 NAC327685 NJY327685 NTU327685 ODQ327685 ONM327685 OXI327685 PHE327685 PRA327685 QAW327685 QKS327685 QUO327685 REK327685 ROG327685 RYC327685 SHY327685 SRU327685 TBQ327685 TLM327685 TVI327685 UFE327685 UPA327685 UYW327685 VIS327685 VSO327685 WCK327685 WMG327685 WWC327685 T393221 JQ393221 TM393221 ADI393221 ANE393221 AXA393221 BGW393221 BQS393221 CAO393221 CKK393221 CUG393221 DEC393221 DNY393221 DXU393221 EHQ393221 ERM393221 FBI393221 FLE393221 FVA393221 GEW393221 GOS393221 GYO393221 HIK393221 HSG393221 ICC393221 ILY393221 IVU393221 JFQ393221 JPM393221 JZI393221 KJE393221 KTA393221 LCW393221 LMS393221 LWO393221 MGK393221 MQG393221 NAC393221 NJY393221 NTU393221 ODQ393221 ONM393221 OXI393221 PHE393221 PRA393221 QAW393221 QKS393221 QUO393221 REK393221 ROG393221 RYC393221 SHY393221 SRU393221 TBQ393221 TLM393221 TVI393221 UFE393221 UPA393221 UYW393221 VIS393221 VSO393221 WCK393221 WMG393221 WWC393221 T458757 JQ458757 TM458757 ADI458757 ANE458757 AXA458757 BGW458757 BQS458757 CAO458757 CKK458757 CUG458757 DEC458757 DNY458757 DXU458757 EHQ458757 ERM458757 FBI458757 FLE458757 FVA458757 GEW458757 GOS458757 GYO458757 HIK458757 HSG458757 ICC458757 ILY458757 IVU458757 JFQ458757 JPM458757 JZI458757 KJE458757 KTA458757 LCW458757 LMS458757 LWO458757 MGK458757 MQG458757 NAC458757 NJY458757 NTU458757 ODQ458757 ONM458757 OXI458757 PHE458757 PRA458757 QAW458757 QKS458757 QUO458757 REK458757 ROG458757 RYC458757 SHY458757 SRU458757 TBQ458757 TLM458757 TVI458757 UFE458757 UPA458757 UYW458757 VIS458757 VSO458757 WCK458757 WMG458757 WWC458757 T524293 JQ524293 TM524293 ADI524293 ANE524293 AXA524293 BGW524293 BQS524293 CAO524293 CKK524293 CUG524293 DEC524293 DNY524293 DXU524293 EHQ524293 ERM524293 FBI524293 FLE524293 FVA524293 GEW524293 GOS524293 GYO524293 HIK524293 HSG524293 ICC524293 ILY524293 IVU524293 JFQ524293 JPM524293 JZI524293 KJE524293 KTA524293 LCW524293 LMS524293 LWO524293 MGK524293 MQG524293 NAC524293 NJY524293 NTU524293 ODQ524293 ONM524293 OXI524293 PHE524293 PRA524293 QAW524293 QKS524293 QUO524293 REK524293 ROG524293 RYC524293 SHY524293 SRU524293 TBQ524293 TLM524293 TVI524293 UFE524293 UPA524293 UYW524293 VIS524293 VSO524293 WCK524293 WMG524293 WWC524293 T589829 JQ589829 TM589829 ADI589829 ANE589829 AXA589829 BGW589829 BQS589829 CAO589829 CKK589829 CUG589829 DEC589829 DNY589829 DXU589829 EHQ589829 ERM589829 FBI589829 FLE589829 FVA589829 GEW589829 GOS589829 GYO589829 HIK589829 HSG589829 ICC589829 ILY589829 IVU589829 JFQ589829 JPM589829 JZI589829 KJE589829 KTA589829 LCW589829 LMS589829 LWO589829 MGK589829 MQG589829 NAC589829 NJY589829 NTU589829 ODQ589829 ONM589829 OXI589829 PHE589829 PRA589829 QAW589829 QKS589829 QUO589829 REK589829 ROG589829 RYC589829 SHY589829 SRU589829 TBQ589829 TLM589829 TVI589829 UFE589829 UPA589829 UYW589829 VIS589829 VSO589829 WCK589829 WMG589829 WWC589829 T655365 JQ655365 TM655365 ADI655365 ANE655365 AXA655365 BGW655365 BQS655365 CAO655365 CKK655365 CUG655365 DEC655365 DNY655365 DXU655365 EHQ655365 ERM655365 FBI655365 FLE655365 FVA655365 GEW655365 GOS655365 GYO655365 HIK655365 HSG655365 ICC655365 ILY655365 IVU655365 JFQ655365 JPM655365 JZI655365 KJE655365 KTA655365 LCW655365 LMS655365 LWO655365 MGK655365 MQG655365 NAC655365 NJY655365 NTU655365 ODQ655365 ONM655365 OXI655365 PHE655365 PRA655365 QAW655365 QKS655365 QUO655365 REK655365 ROG655365 RYC655365 SHY655365 SRU655365 TBQ655365 TLM655365 TVI655365 UFE655365 UPA655365 UYW655365 VIS655365 VSO655365 WCK655365 WMG655365 WWC655365 T720901 JQ720901 TM720901 ADI720901 ANE720901 AXA720901 BGW720901 BQS720901 CAO720901 CKK720901 CUG720901 DEC720901 DNY720901 DXU720901 EHQ720901 ERM720901 FBI720901 FLE720901 FVA720901 GEW720901 GOS720901 GYO720901 HIK720901 HSG720901 ICC720901 ILY720901 IVU720901 JFQ720901 JPM720901 JZI720901 KJE720901 KTA720901 LCW720901 LMS720901 LWO720901 MGK720901 MQG720901 NAC720901 NJY720901 NTU720901 ODQ720901 ONM720901 OXI720901 PHE720901 PRA720901 QAW720901 QKS720901 QUO720901 REK720901 ROG720901 RYC720901 SHY720901 SRU720901 TBQ720901 TLM720901 TVI720901 UFE720901 UPA720901 UYW720901 VIS720901 VSO720901 WCK720901 WMG720901 WWC720901 T786437 JQ786437 TM786437 ADI786437 ANE786437 AXA786437 BGW786437 BQS786437 CAO786437 CKK786437 CUG786437 DEC786437 DNY786437 DXU786437 EHQ786437 ERM786437 FBI786437 FLE786437 FVA786437 GEW786437 GOS786437 GYO786437 HIK786437 HSG786437 ICC786437 ILY786437 IVU786437 JFQ786437 JPM786437 JZI786437 KJE786437 KTA786437 LCW786437 LMS786437 LWO786437 MGK786437 MQG786437 NAC786437 NJY786437 NTU786437 ODQ786437 ONM786437 OXI786437 PHE786437 PRA786437 QAW786437 QKS786437 QUO786437 REK786437 ROG786437 RYC786437 SHY786437 SRU786437 TBQ786437 TLM786437 TVI786437 UFE786437 UPA786437 UYW786437 VIS786437 VSO786437 WCK786437 WMG786437 WWC786437 T851973 JQ851973 TM851973 ADI851973 ANE851973 AXA851973 BGW851973 BQS851973 CAO851973 CKK851973 CUG851973 DEC851973 DNY851973 DXU851973 EHQ851973 ERM851973 FBI851973 FLE851973 FVA851973 GEW851973 GOS851973 GYO851973 HIK851973 HSG851973 ICC851973 ILY851973 IVU851973 JFQ851973 JPM851973 JZI851973 KJE851973 KTA851973 LCW851973 LMS851973 LWO851973 MGK851973 MQG851973 NAC851973 NJY851973 NTU851973 ODQ851973 ONM851973 OXI851973 PHE851973 PRA851973 QAW851973 QKS851973 QUO851973 REK851973 ROG851973 RYC851973 SHY851973 SRU851973 TBQ851973 TLM851973 TVI851973 UFE851973 UPA851973 UYW851973 VIS851973 VSO851973 WCK851973 WMG851973 WWC851973 T917509 JQ917509 TM917509 ADI917509 ANE917509 AXA917509 BGW917509 BQS917509 CAO917509 CKK917509 CUG917509 DEC917509 DNY917509 DXU917509 EHQ917509 ERM917509 FBI917509 FLE917509 FVA917509 GEW917509 GOS917509 GYO917509 HIK917509 HSG917509 ICC917509 ILY917509 IVU917509 JFQ917509 JPM917509 JZI917509 KJE917509 KTA917509 LCW917509 LMS917509 LWO917509 MGK917509 MQG917509 NAC917509 NJY917509 NTU917509 ODQ917509 ONM917509 OXI917509 PHE917509 PRA917509 QAW917509 QKS917509 QUO917509 REK917509 ROG917509 RYC917509 SHY917509 SRU917509 TBQ917509 TLM917509 TVI917509 UFE917509 UPA917509 UYW917509 VIS917509 VSO917509 WCK917509 WMG917509 WWC917509 T983045 JQ983045 TM983045 ADI983045 ANE983045 AXA983045 BGW983045 BQS983045 CAO983045 CKK983045 CUG983045 DEC983045 DNY983045 DXU983045 EHQ983045 ERM983045 FBI983045 FLE983045 FVA983045 GEW983045 GOS983045 GYO983045 HIK983045 HSG983045 ICC983045 ILY983045 IVU983045 JFQ983045 JPM983045 JZI983045 KJE983045 KTA983045 LCW983045 LMS983045 LWO983045 MGK983045 MQG983045 NAC983045 NJY983045 NTU983045 ODQ983045 ONM983045 OXI983045 PHE983045 PRA983045 QAW983045 QKS983045 QUO983045 REK983045 ROG983045 RYC983045 SHY983045 SRU983045 TBQ983045 TLM983045 TVI983045 UFE983045 UPA983045 UYW983045 VIS983045 VSO983045 WCK983045 WMG983045 WWC983045 T14 JQ14 TM14 ADI14 ANE14 AXA14 BGW14 BQS14 CAO14 CKK14 CUG14 DEC14 DNY14 DXU14 EHQ14 ERM14 FBI14 FLE14 FVA14 GEW14 GOS14 GYO14 HIK14 HSG14 ICC14 ILY14 IVU14 JFQ14 JPM14 JZI14 KJE14 KTA14 LCW14 LMS14 LWO14 MGK14 MQG14 NAC14 NJY14 NTU14 ODQ14 ONM14 OXI14 PHE14 PRA14 QAW14 QKS14 QUO14 REK14 ROG14 RYC14 SHY14 SRU14 TBQ14 TLM14 TVI14 UFE14 UPA14 UYW14 VIS14 VSO14 WCK14 WMG14 WWC14 T65550 JQ65550 TM65550 ADI65550 ANE65550 AXA65550 BGW65550 BQS65550 CAO65550 CKK65550 CUG65550 DEC65550 DNY65550 DXU65550 EHQ65550 ERM65550 FBI65550 FLE65550 FVA65550 GEW65550 GOS65550 GYO65550 HIK65550 HSG65550 ICC65550 ILY65550 IVU65550 JFQ65550 JPM65550 JZI65550 KJE65550 KTA65550 LCW65550 LMS65550 LWO65550 MGK65550 MQG65550 NAC65550 NJY65550 NTU65550 ODQ65550 ONM65550 OXI65550 PHE65550 PRA65550 QAW65550 QKS65550 QUO65550 REK65550 ROG65550 RYC65550 SHY65550 SRU65550 TBQ65550 TLM65550 TVI65550 UFE65550 UPA65550 UYW65550 VIS65550 VSO65550 WCK65550 WMG65550 WWC65550 T131086 JQ131086 TM131086 ADI131086 ANE131086 AXA131086 BGW131086 BQS131086 CAO131086 CKK131086 CUG131086 DEC131086 DNY131086 DXU131086 EHQ131086 ERM131086 FBI131086 FLE131086 FVA131086 GEW131086 GOS131086 GYO131086 HIK131086 HSG131086 ICC131086 ILY131086 IVU131086 JFQ131086 JPM131086 JZI131086 KJE131086 KTA131086 LCW131086 LMS131086 LWO131086 MGK131086 MQG131086 NAC131086 NJY131086 NTU131086 ODQ131086 ONM131086 OXI131086 PHE131086 PRA131086 QAW131086 QKS131086 QUO131086 REK131086 ROG131086 RYC131086 SHY131086 SRU131086 TBQ131086 TLM131086 TVI131086 UFE131086 UPA131086 UYW131086 VIS131086 VSO131086 WCK131086 WMG131086 WWC131086 T196622 JQ196622 TM196622 ADI196622 ANE196622 AXA196622 BGW196622 BQS196622 CAO196622 CKK196622 CUG196622 DEC196622 DNY196622 DXU196622 EHQ196622 ERM196622 FBI196622 FLE196622 FVA196622 GEW196622 GOS196622 GYO196622 HIK196622 HSG196622 ICC196622 ILY196622 IVU196622 JFQ196622 JPM196622 JZI196622 KJE196622 KTA196622 LCW196622 LMS196622 LWO196622 MGK196622 MQG196622 NAC196622 NJY196622 NTU196622 ODQ196622 ONM196622 OXI196622 PHE196622 PRA196622 QAW196622 QKS196622 QUO196622 REK196622 ROG196622 RYC196622 SHY196622 SRU196622 TBQ196622 TLM196622 TVI196622 UFE196622 UPA196622 UYW196622 VIS196622 VSO196622 WCK196622 WMG196622 WWC196622 T262158 JQ262158 TM262158 ADI262158 ANE262158 AXA262158 BGW262158 BQS262158 CAO262158 CKK262158 CUG262158 DEC262158 DNY262158 DXU262158 EHQ262158 ERM262158 FBI262158 FLE262158 FVA262158 GEW262158 GOS262158 GYO262158 HIK262158 HSG262158 ICC262158 ILY262158 IVU262158 JFQ262158 JPM262158 JZI262158 KJE262158 KTA262158 LCW262158 LMS262158 LWO262158 MGK262158 MQG262158 NAC262158 NJY262158 NTU262158 ODQ262158 ONM262158 OXI262158 PHE262158 PRA262158 QAW262158 QKS262158 QUO262158 REK262158 ROG262158 RYC262158 SHY262158 SRU262158 TBQ262158 TLM262158 TVI262158 UFE262158 UPA262158 UYW262158 VIS262158 VSO262158 WCK262158 WMG262158 WWC262158 T327694 JQ327694 TM327694 ADI327694 ANE327694 AXA327694 BGW327694 BQS327694 CAO327694 CKK327694 CUG327694 DEC327694 DNY327694 DXU327694 EHQ327694 ERM327694 FBI327694 FLE327694 FVA327694 GEW327694 GOS327694 GYO327694 HIK327694 HSG327694 ICC327694 ILY327694 IVU327694 JFQ327694 JPM327694 JZI327694 KJE327694 KTA327694 LCW327694 LMS327694 LWO327694 MGK327694 MQG327694 NAC327694 NJY327694 NTU327694 ODQ327694 ONM327694 OXI327694 PHE327694 PRA327694 QAW327694 QKS327694 QUO327694 REK327694 ROG327694 RYC327694 SHY327694 SRU327694 TBQ327694 TLM327694 TVI327694 UFE327694 UPA327694 UYW327694 VIS327694 VSO327694 WCK327694 WMG327694 WWC327694 T393230 JQ393230 TM393230 ADI393230 ANE393230 AXA393230 BGW393230 BQS393230 CAO393230 CKK393230 CUG393230 DEC393230 DNY393230 DXU393230 EHQ393230 ERM393230 FBI393230 FLE393230 FVA393230 GEW393230 GOS393230 GYO393230 HIK393230 HSG393230 ICC393230 ILY393230 IVU393230 JFQ393230 JPM393230 JZI393230 KJE393230 KTA393230 LCW393230 LMS393230 LWO393230 MGK393230 MQG393230 NAC393230 NJY393230 NTU393230 ODQ393230 ONM393230 OXI393230 PHE393230 PRA393230 QAW393230 QKS393230 QUO393230 REK393230 ROG393230 RYC393230 SHY393230 SRU393230 TBQ393230 TLM393230 TVI393230 UFE393230 UPA393230 UYW393230 VIS393230 VSO393230 WCK393230 WMG393230 WWC393230 T458766 JQ458766 TM458766 ADI458766 ANE458766 AXA458766 BGW458766 BQS458766 CAO458766 CKK458766 CUG458766 DEC458766 DNY458766 DXU458766 EHQ458766 ERM458766 FBI458766 FLE458766 FVA458766 GEW458766 GOS458766 GYO458766 HIK458766 HSG458766 ICC458766 ILY458766 IVU458766 JFQ458766 JPM458766 JZI458766 KJE458766 KTA458766 LCW458766 LMS458766 LWO458766 MGK458766 MQG458766 NAC458766 NJY458766 NTU458766 ODQ458766 ONM458766 OXI458766 PHE458766 PRA458766 QAW458766 QKS458766 QUO458766 REK458766 ROG458766 RYC458766 SHY458766 SRU458766 TBQ458766 TLM458766 TVI458766 UFE458766 UPA458766 UYW458766 VIS458766 VSO458766 WCK458766 WMG458766 WWC458766 T524302 JQ524302 TM524302 ADI524302 ANE524302 AXA524302 BGW524302 BQS524302 CAO524302 CKK524302 CUG524302 DEC524302 DNY524302 DXU524302 EHQ524302 ERM524302 FBI524302 FLE524302 FVA524302 GEW524302 GOS524302 GYO524302 HIK524302 HSG524302 ICC524302 ILY524302 IVU524302 JFQ524302 JPM524302 JZI524302 KJE524302 KTA524302 LCW524302 LMS524302 LWO524302 MGK524302 MQG524302 NAC524302 NJY524302 NTU524302 ODQ524302 ONM524302 OXI524302 PHE524302 PRA524302 QAW524302 QKS524302 QUO524302 REK524302 ROG524302 RYC524302 SHY524302 SRU524302 TBQ524302 TLM524302 TVI524302 UFE524302 UPA524302 UYW524302 VIS524302 VSO524302 WCK524302 WMG524302 WWC524302 T589838 JQ589838 TM589838 ADI589838 ANE589838 AXA589838 BGW589838 BQS589838 CAO589838 CKK589838 CUG589838 DEC589838 DNY589838 DXU589838 EHQ589838 ERM589838 FBI589838 FLE589838 FVA589838 GEW589838 GOS589838 GYO589838 HIK589838 HSG589838 ICC589838 ILY589838 IVU589838 JFQ589838 JPM589838 JZI589838 KJE589838 KTA589838 LCW589838 LMS589838 LWO589838 MGK589838 MQG589838 NAC589838 NJY589838 NTU589838 ODQ589838 ONM589838 OXI589838 PHE589838 PRA589838 QAW589838 QKS589838 QUO589838 REK589838 ROG589838 RYC589838 SHY589838 SRU589838 TBQ589838 TLM589838 TVI589838 UFE589838 UPA589838 UYW589838 VIS589838 VSO589838 WCK589838 WMG589838 WWC589838 T655374 JQ655374 TM655374 ADI655374 ANE655374 AXA655374 BGW655374 BQS655374 CAO655374 CKK655374 CUG655374 DEC655374 DNY655374 DXU655374 EHQ655374 ERM655374 FBI655374 FLE655374 FVA655374 GEW655374 GOS655374 GYO655374 HIK655374 HSG655374 ICC655374 ILY655374 IVU655374 JFQ655374 JPM655374 JZI655374 KJE655374 KTA655374 LCW655374 LMS655374 LWO655374 MGK655374 MQG655374 NAC655374 NJY655374 NTU655374 ODQ655374 ONM655374 OXI655374 PHE655374 PRA655374 QAW655374 QKS655374 QUO655374 REK655374 ROG655374 RYC655374 SHY655374 SRU655374 TBQ655374 TLM655374 TVI655374 UFE655374 UPA655374 UYW655374 VIS655374 VSO655374 WCK655374 WMG655374 WWC655374 T720910 JQ720910 TM720910 ADI720910 ANE720910 AXA720910 BGW720910 BQS720910 CAO720910 CKK720910 CUG720910 DEC720910 DNY720910 DXU720910 EHQ720910 ERM720910 FBI720910 FLE720910 FVA720910 GEW720910 GOS720910 GYO720910 HIK720910 HSG720910 ICC720910 ILY720910 IVU720910 JFQ720910 JPM720910 JZI720910 KJE720910 KTA720910 LCW720910 LMS720910 LWO720910 MGK720910 MQG720910 NAC720910 NJY720910 NTU720910 ODQ720910 ONM720910 OXI720910 PHE720910 PRA720910 QAW720910 QKS720910 QUO720910 REK720910 ROG720910 RYC720910 SHY720910 SRU720910 TBQ720910 TLM720910 TVI720910 UFE720910 UPA720910 UYW720910 VIS720910 VSO720910 WCK720910 WMG720910 WWC720910 T786446 JQ786446 TM786446 ADI786446 ANE786446 AXA786446 BGW786446 BQS786446 CAO786446 CKK786446 CUG786446 DEC786446 DNY786446 DXU786446 EHQ786446 ERM786446 FBI786446 FLE786446 FVA786446 GEW786446 GOS786446 GYO786446 HIK786446 HSG786446 ICC786446 ILY786446 IVU786446 JFQ786446 JPM786446 JZI786446 KJE786446 KTA786446 LCW786446 LMS786446 LWO786446 MGK786446 MQG786446 NAC786446 NJY786446 NTU786446 ODQ786446 ONM786446 OXI786446 PHE786446 PRA786446 QAW786446 QKS786446 QUO786446 REK786446 ROG786446 RYC786446 SHY786446 SRU786446 TBQ786446 TLM786446 TVI786446 UFE786446 UPA786446 UYW786446 VIS786446 VSO786446 WCK786446 WMG786446 WWC786446 T851982 JQ851982 TM851982 ADI851982 ANE851982 AXA851982 BGW851982 BQS851982 CAO851982 CKK851982 CUG851982 DEC851982 DNY851982 DXU851982 EHQ851982 ERM851982 FBI851982 FLE851982 FVA851982 GEW851982 GOS851982 GYO851982 HIK851982 HSG851982 ICC851982 ILY851982 IVU851982 JFQ851982 JPM851982 JZI851982 KJE851982 KTA851982 LCW851982 LMS851982 LWO851982 MGK851982 MQG851982 NAC851982 NJY851982 NTU851982 ODQ851982 ONM851982 OXI851982 PHE851982 PRA851982 QAW851982 QKS851982 QUO851982 REK851982 ROG851982 RYC851982 SHY851982 SRU851982 TBQ851982 TLM851982 TVI851982 UFE851982 UPA851982 UYW851982 VIS851982 VSO851982 WCK851982 WMG851982 WWC851982 T917518 JQ917518 TM917518 ADI917518 ANE917518 AXA917518 BGW917518 BQS917518 CAO917518 CKK917518 CUG917518 DEC917518 DNY917518 DXU917518 EHQ917518 ERM917518 FBI917518 FLE917518 FVA917518 GEW917518 GOS917518 GYO917518 HIK917518 HSG917518 ICC917518 ILY917518 IVU917518 JFQ917518 JPM917518 JZI917518 KJE917518 KTA917518 LCW917518 LMS917518 LWO917518 MGK917518 MQG917518 NAC917518 NJY917518 NTU917518 ODQ917518 ONM917518 OXI917518 PHE917518 PRA917518 QAW917518 QKS917518 QUO917518 REK917518 ROG917518 RYC917518 SHY917518 SRU917518 TBQ917518 TLM917518 TVI917518 UFE917518 UPA917518 UYW917518 VIS917518 VSO917518 WCK917518 WMG917518 WWC917518 T983054 JQ983054 TM983054 ADI983054 ANE983054 AXA983054 BGW983054 BQS983054 CAO983054 CKK983054 CUG983054 DEC983054 DNY983054 DXU983054 EHQ983054 ERM983054 FBI983054 FLE983054 FVA983054 GEW983054 GOS983054 GYO983054 HIK983054 HSG983054 ICC983054 ILY983054 IVU983054 JFQ983054 JPM983054 JZI983054 KJE983054 KTA983054 LCW983054 LMS983054 LWO983054 MGK983054 MQG983054 NAC983054 NJY983054 NTU983054 ODQ983054 ONM983054 OXI983054 PHE983054 PRA983054 QAW983054 QKS983054 QUO983054 REK983054 ROG983054 RYC983054 SHY983054 SRU983054 TBQ983054 TLM983054 TVI983054 UFE983054 UPA983054 UYW983054 VIS983054 VSO983054 WCK983054 WMG983054 WWC983054">
      <formula1>"ILF, EIF"</formula1>
    </dataValidation>
  </dataValidation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5"/>
  <sheetViews>
    <sheetView topLeftCell="A19" workbookViewId="0">
      <selection activeCell="Q28" sqref="Q28"/>
    </sheetView>
  </sheetViews>
  <sheetFormatPr defaultColWidth="4.28515625" defaultRowHeight="12" x14ac:dyDescent="0.2"/>
  <cols>
    <col min="1" max="10" width="4.28515625" style="45" customWidth="1"/>
    <col min="11" max="13" width="5.85546875" style="45" bestFit="1" customWidth="1"/>
    <col min="14" max="14" width="4.28515625" style="45" customWidth="1"/>
    <col min="15" max="15" width="7.140625" style="45" bestFit="1" customWidth="1"/>
    <col min="16" max="16" width="6.42578125" style="45" bestFit="1" customWidth="1"/>
    <col min="17" max="18" width="4.28515625" style="45" customWidth="1"/>
    <col min="19" max="19" width="26.85546875" style="45" customWidth="1"/>
    <col min="20" max="20" width="6.7109375" style="45" customWidth="1"/>
    <col min="21" max="257" width="4.28515625" style="45"/>
    <col min="258" max="267" width="4.28515625" style="45" customWidth="1"/>
    <col min="268" max="269" width="5.85546875" style="45" bestFit="1" customWidth="1"/>
    <col min="270" max="270" width="4.28515625" style="45" customWidth="1"/>
    <col min="271" max="271" width="7.140625" style="45" bestFit="1" customWidth="1"/>
    <col min="272" max="272" width="6.42578125" style="45" bestFit="1" customWidth="1"/>
    <col min="273" max="274" width="4.28515625" style="45" customWidth="1"/>
    <col min="275" max="275" width="26.85546875" style="45" customWidth="1"/>
    <col min="276" max="276" width="6.7109375" style="45" customWidth="1"/>
    <col min="277" max="513" width="4.28515625" style="45"/>
    <col min="514" max="523" width="4.28515625" style="45" customWidth="1"/>
    <col min="524" max="525" width="5.85546875" style="45" bestFit="1" customWidth="1"/>
    <col min="526" max="526" width="4.28515625" style="45" customWidth="1"/>
    <col min="527" max="527" width="7.140625" style="45" bestFit="1" customWidth="1"/>
    <col min="528" max="528" width="6.42578125" style="45" bestFit="1" customWidth="1"/>
    <col min="529" max="530" width="4.28515625" style="45" customWidth="1"/>
    <col min="531" max="531" width="26.85546875" style="45" customWidth="1"/>
    <col min="532" max="532" width="6.7109375" style="45" customWidth="1"/>
    <col min="533" max="769" width="4.28515625" style="45"/>
    <col min="770" max="779" width="4.28515625" style="45" customWidth="1"/>
    <col min="780" max="781" width="5.85546875" style="45" bestFit="1" customWidth="1"/>
    <col min="782" max="782" width="4.28515625" style="45" customWidth="1"/>
    <col min="783" max="783" width="7.140625" style="45" bestFit="1" customWidth="1"/>
    <col min="784" max="784" width="6.42578125" style="45" bestFit="1" customWidth="1"/>
    <col min="785" max="786" width="4.28515625" style="45" customWidth="1"/>
    <col min="787" max="787" width="26.85546875" style="45" customWidth="1"/>
    <col min="788" max="788" width="6.7109375" style="45" customWidth="1"/>
    <col min="789" max="1025" width="4.28515625" style="45"/>
    <col min="1026" max="1035" width="4.28515625" style="45" customWidth="1"/>
    <col min="1036" max="1037" width="5.85546875" style="45" bestFit="1" customWidth="1"/>
    <col min="1038" max="1038" width="4.28515625" style="45" customWidth="1"/>
    <col min="1039" max="1039" width="7.140625" style="45" bestFit="1" customWidth="1"/>
    <col min="1040" max="1040" width="6.42578125" style="45" bestFit="1" customWidth="1"/>
    <col min="1041" max="1042" width="4.28515625" style="45" customWidth="1"/>
    <col min="1043" max="1043" width="26.85546875" style="45" customWidth="1"/>
    <col min="1044" max="1044" width="6.7109375" style="45" customWidth="1"/>
    <col min="1045" max="1281" width="4.28515625" style="45"/>
    <col min="1282" max="1291" width="4.28515625" style="45" customWidth="1"/>
    <col min="1292" max="1293" width="5.85546875" style="45" bestFit="1" customWidth="1"/>
    <col min="1294" max="1294" width="4.28515625" style="45" customWidth="1"/>
    <col min="1295" max="1295" width="7.140625" style="45" bestFit="1" customWidth="1"/>
    <col min="1296" max="1296" width="6.42578125" style="45" bestFit="1" customWidth="1"/>
    <col min="1297" max="1298" width="4.28515625" style="45" customWidth="1"/>
    <col min="1299" max="1299" width="26.85546875" style="45" customWidth="1"/>
    <col min="1300" max="1300" width="6.7109375" style="45" customWidth="1"/>
    <col min="1301" max="1537" width="4.28515625" style="45"/>
    <col min="1538" max="1547" width="4.28515625" style="45" customWidth="1"/>
    <col min="1548" max="1549" width="5.85546875" style="45" bestFit="1" customWidth="1"/>
    <col min="1550" max="1550" width="4.28515625" style="45" customWidth="1"/>
    <col min="1551" max="1551" width="7.140625" style="45" bestFit="1" customWidth="1"/>
    <col min="1552" max="1552" width="6.42578125" style="45" bestFit="1" customWidth="1"/>
    <col min="1553" max="1554" width="4.28515625" style="45" customWidth="1"/>
    <col min="1555" max="1555" width="26.85546875" style="45" customWidth="1"/>
    <col min="1556" max="1556" width="6.7109375" style="45" customWidth="1"/>
    <col min="1557" max="1793" width="4.28515625" style="45"/>
    <col min="1794" max="1803" width="4.28515625" style="45" customWidth="1"/>
    <col min="1804" max="1805" width="5.85546875" style="45" bestFit="1" customWidth="1"/>
    <col min="1806" max="1806" width="4.28515625" style="45" customWidth="1"/>
    <col min="1807" max="1807" width="7.140625" style="45" bestFit="1" customWidth="1"/>
    <col min="1808" max="1808" width="6.42578125" style="45" bestFit="1" customWidth="1"/>
    <col min="1809" max="1810" width="4.28515625" style="45" customWidth="1"/>
    <col min="1811" max="1811" width="26.85546875" style="45" customWidth="1"/>
    <col min="1812" max="1812" width="6.7109375" style="45" customWidth="1"/>
    <col min="1813" max="2049" width="4.28515625" style="45"/>
    <col min="2050" max="2059" width="4.28515625" style="45" customWidth="1"/>
    <col min="2060" max="2061" width="5.85546875" style="45" bestFit="1" customWidth="1"/>
    <col min="2062" max="2062" width="4.28515625" style="45" customWidth="1"/>
    <col min="2063" max="2063" width="7.140625" style="45" bestFit="1" customWidth="1"/>
    <col min="2064" max="2064" width="6.42578125" style="45" bestFit="1" customWidth="1"/>
    <col min="2065" max="2066" width="4.28515625" style="45" customWidth="1"/>
    <col min="2067" max="2067" width="26.85546875" style="45" customWidth="1"/>
    <col min="2068" max="2068" width="6.7109375" style="45" customWidth="1"/>
    <col min="2069" max="2305" width="4.28515625" style="45"/>
    <col min="2306" max="2315" width="4.28515625" style="45" customWidth="1"/>
    <col min="2316" max="2317" width="5.85546875" style="45" bestFit="1" customWidth="1"/>
    <col min="2318" max="2318" width="4.28515625" style="45" customWidth="1"/>
    <col min="2319" max="2319" width="7.140625" style="45" bestFit="1" customWidth="1"/>
    <col min="2320" max="2320" width="6.42578125" style="45" bestFit="1" customWidth="1"/>
    <col min="2321" max="2322" width="4.28515625" style="45" customWidth="1"/>
    <col min="2323" max="2323" width="26.85546875" style="45" customWidth="1"/>
    <col min="2324" max="2324" width="6.7109375" style="45" customWidth="1"/>
    <col min="2325" max="2561" width="4.28515625" style="45"/>
    <col min="2562" max="2571" width="4.28515625" style="45" customWidth="1"/>
    <col min="2572" max="2573" width="5.85546875" style="45" bestFit="1" customWidth="1"/>
    <col min="2574" max="2574" width="4.28515625" style="45" customWidth="1"/>
    <col min="2575" max="2575" width="7.140625" style="45" bestFit="1" customWidth="1"/>
    <col min="2576" max="2576" width="6.42578125" style="45" bestFit="1" customWidth="1"/>
    <col min="2577" max="2578" width="4.28515625" style="45" customWidth="1"/>
    <col min="2579" max="2579" width="26.85546875" style="45" customWidth="1"/>
    <col min="2580" max="2580" width="6.7109375" style="45" customWidth="1"/>
    <col min="2581" max="2817" width="4.28515625" style="45"/>
    <col min="2818" max="2827" width="4.28515625" style="45" customWidth="1"/>
    <col min="2828" max="2829" width="5.85546875" style="45" bestFit="1" customWidth="1"/>
    <col min="2830" max="2830" width="4.28515625" style="45" customWidth="1"/>
    <col min="2831" max="2831" width="7.140625" style="45" bestFit="1" customWidth="1"/>
    <col min="2832" max="2832" width="6.42578125" style="45" bestFit="1" customWidth="1"/>
    <col min="2833" max="2834" width="4.28515625" style="45" customWidth="1"/>
    <col min="2835" max="2835" width="26.85546875" style="45" customWidth="1"/>
    <col min="2836" max="2836" width="6.7109375" style="45" customWidth="1"/>
    <col min="2837" max="3073" width="4.28515625" style="45"/>
    <col min="3074" max="3083" width="4.28515625" style="45" customWidth="1"/>
    <col min="3084" max="3085" width="5.85546875" style="45" bestFit="1" customWidth="1"/>
    <col min="3086" max="3086" width="4.28515625" style="45" customWidth="1"/>
    <col min="3087" max="3087" width="7.140625" style="45" bestFit="1" customWidth="1"/>
    <col min="3088" max="3088" width="6.42578125" style="45" bestFit="1" customWidth="1"/>
    <col min="3089" max="3090" width="4.28515625" style="45" customWidth="1"/>
    <col min="3091" max="3091" width="26.85546875" style="45" customWidth="1"/>
    <col min="3092" max="3092" width="6.7109375" style="45" customWidth="1"/>
    <col min="3093" max="3329" width="4.28515625" style="45"/>
    <col min="3330" max="3339" width="4.28515625" style="45" customWidth="1"/>
    <col min="3340" max="3341" width="5.85546875" style="45" bestFit="1" customWidth="1"/>
    <col min="3342" max="3342" width="4.28515625" style="45" customWidth="1"/>
    <col min="3343" max="3343" width="7.140625" style="45" bestFit="1" customWidth="1"/>
    <col min="3344" max="3344" width="6.42578125" style="45" bestFit="1" customWidth="1"/>
    <col min="3345" max="3346" width="4.28515625" style="45" customWidth="1"/>
    <col min="3347" max="3347" width="26.85546875" style="45" customWidth="1"/>
    <col min="3348" max="3348" width="6.7109375" style="45" customWidth="1"/>
    <col min="3349" max="3585" width="4.28515625" style="45"/>
    <col min="3586" max="3595" width="4.28515625" style="45" customWidth="1"/>
    <col min="3596" max="3597" width="5.85546875" style="45" bestFit="1" customWidth="1"/>
    <col min="3598" max="3598" width="4.28515625" style="45" customWidth="1"/>
    <col min="3599" max="3599" width="7.140625" style="45" bestFit="1" customWidth="1"/>
    <col min="3600" max="3600" width="6.42578125" style="45" bestFit="1" customWidth="1"/>
    <col min="3601" max="3602" width="4.28515625" style="45" customWidth="1"/>
    <col min="3603" max="3603" width="26.85546875" style="45" customWidth="1"/>
    <col min="3604" max="3604" width="6.7109375" style="45" customWidth="1"/>
    <col min="3605" max="3841" width="4.28515625" style="45"/>
    <col min="3842" max="3851" width="4.28515625" style="45" customWidth="1"/>
    <col min="3852" max="3853" width="5.85546875" style="45" bestFit="1" customWidth="1"/>
    <col min="3854" max="3854" width="4.28515625" style="45" customWidth="1"/>
    <col min="3855" max="3855" width="7.140625" style="45" bestFit="1" customWidth="1"/>
    <col min="3856" max="3856" width="6.42578125" style="45" bestFit="1" customWidth="1"/>
    <col min="3857" max="3858" width="4.28515625" style="45" customWidth="1"/>
    <col min="3859" max="3859" width="26.85546875" style="45" customWidth="1"/>
    <col min="3860" max="3860" width="6.7109375" style="45" customWidth="1"/>
    <col min="3861" max="4097" width="4.28515625" style="45"/>
    <col min="4098" max="4107" width="4.28515625" style="45" customWidth="1"/>
    <col min="4108" max="4109" width="5.85546875" style="45" bestFit="1" customWidth="1"/>
    <col min="4110" max="4110" width="4.28515625" style="45" customWidth="1"/>
    <col min="4111" max="4111" width="7.140625" style="45" bestFit="1" customWidth="1"/>
    <col min="4112" max="4112" width="6.42578125" style="45" bestFit="1" customWidth="1"/>
    <col min="4113" max="4114" width="4.28515625" style="45" customWidth="1"/>
    <col min="4115" max="4115" width="26.85546875" style="45" customWidth="1"/>
    <col min="4116" max="4116" width="6.7109375" style="45" customWidth="1"/>
    <col min="4117" max="4353" width="4.28515625" style="45"/>
    <col min="4354" max="4363" width="4.28515625" style="45" customWidth="1"/>
    <col min="4364" max="4365" width="5.85546875" style="45" bestFit="1" customWidth="1"/>
    <col min="4366" max="4366" width="4.28515625" style="45" customWidth="1"/>
    <col min="4367" max="4367" width="7.140625" style="45" bestFit="1" customWidth="1"/>
    <col min="4368" max="4368" width="6.42578125" style="45" bestFit="1" customWidth="1"/>
    <col min="4369" max="4370" width="4.28515625" style="45" customWidth="1"/>
    <col min="4371" max="4371" width="26.85546875" style="45" customWidth="1"/>
    <col min="4372" max="4372" width="6.7109375" style="45" customWidth="1"/>
    <col min="4373" max="4609" width="4.28515625" style="45"/>
    <col min="4610" max="4619" width="4.28515625" style="45" customWidth="1"/>
    <col min="4620" max="4621" width="5.85546875" style="45" bestFit="1" customWidth="1"/>
    <col min="4622" max="4622" width="4.28515625" style="45" customWidth="1"/>
    <col min="4623" max="4623" width="7.140625" style="45" bestFit="1" customWidth="1"/>
    <col min="4624" max="4624" width="6.42578125" style="45" bestFit="1" customWidth="1"/>
    <col min="4625" max="4626" width="4.28515625" style="45" customWidth="1"/>
    <col min="4627" max="4627" width="26.85546875" style="45" customWidth="1"/>
    <col min="4628" max="4628" width="6.7109375" style="45" customWidth="1"/>
    <col min="4629" max="4865" width="4.28515625" style="45"/>
    <col min="4866" max="4875" width="4.28515625" style="45" customWidth="1"/>
    <col min="4876" max="4877" width="5.85546875" style="45" bestFit="1" customWidth="1"/>
    <col min="4878" max="4878" width="4.28515625" style="45" customWidth="1"/>
    <col min="4879" max="4879" width="7.140625" style="45" bestFit="1" customWidth="1"/>
    <col min="4880" max="4880" width="6.42578125" style="45" bestFit="1" customWidth="1"/>
    <col min="4881" max="4882" width="4.28515625" style="45" customWidth="1"/>
    <col min="4883" max="4883" width="26.85546875" style="45" customWidth="1"/>
    <col min="4884" max="4884" width="6.7109375" style="45" customWidth="1"/>
    <col min="4885" max="5121" width="4.28515625" style="45"/>
    <col min="5122" max="5131" width="4.28515625" style="45" customWidth="1"/>
    <col min="5132" max="5133" width="5.85546875" style="45" bestFit="1" customWidth="1"/>
    <col min="5134" max="5134" width="4.28515625" style="45" customWidth="1"/>
    <col min="5135" max="5135" width="7.140625" style="45" bestFit="1" customWidth="1"/>
    <col min="5136" max="5136" width="6.42578125" style="45" bestFit="1" customWidth="1"/>
    <col min="5137" max="5138" width="4.28515625" style="45" customWidth="1"/>
    <col min="5139" max="5139" width="26.85546875" style="45" customWidth="1"/>
    <col min="5140" max="5140" width="6.7109375" style="45" customWidth="1"/>
    <col min="5141" max="5377" width="4.28515625" style="45"/>
    <col min="5378" max="5387" width="4.28515625" style="45" customWidth="1"/>
    <col min="5388" max="5389" width="5.85546875" style="45" bestFit="1" customWidth="1"/>
    <col min="5390" max="5390" width="4.28515625" style="45" customWidth="1"/>
    <col min="5391" max="5391" width="7.140625" style="45" bestFit="1" customWidth="1"/>
    <col min="5392" max="5392" width="6.42578125" style="45" bestFit="1" customWidth="1"/>
    <col min="5393" max="5394" width="4.28515625" style="45" customWidth="1"/>
    <col min="5395" max="5395" width="26.85546875" style="45" customWidth="1"/>
    <col min="5396" max="5396" width="6.7109375" style="45" customWidth="1"/>
    <col min="5397" max="5633" width="4.28515625" style="45"/>
    <col min="5634" max="5643" width="4.28515625" style="45" customWidth="1"/>
    <col min="5644" max="5645" width="5.85546875" style="45" bestFit="1" customWidth="1"/>
    <col min="5646" max="5646" width="4.28515625" style="45" customWidth="1"/>
    <col min="5647" max="5647" width="7.140625" style="45" bestFit="1" customWidth="1"/>
    <col min="5648" max="5648" width="6.42578125" style="45" bestFit="1" customWidth="1"/>
    <col min="5649" max="5650" width="4.28515625" style="45" customWidth="1"/>
    <col min="5651" max="5651" width="26.85546875" style="45" customWidth="1"/>
    <col min="5652" max="5652" width="6.7109375" style="45" customWidth="1"/>
    <col min="5653" max="5889" width="4.28515625" style="45"/>
    <col min="5890" max="5899" width="4.28515625" style="45" customWidth="1"/>
    <col min="5900" max="5901" width="5.85546875" style="45" bestFit="1" customWidth="1"/>
    <col min="5902" max="5902" width="4.28515625" style="45" customWidth="1"/>
    <col min="5903" max="5903" width="7.140625" style="45" bestFit="1" customWidth="1"/>
    <col min="5904" max="5904" width="6.42578125" style="45" bestFit="1" customWidth="1"/>
    <col min="5905" max="5906" width="4.28515625" style="45" customWidth="1"/>
    <col min="5907" max="5907" width="26.85546875" style="45" customWidth="1"/>
    <col min="5908" max="5908" width="6.7109375" style="45" customWidth="1"/>
    <col min="5909" max="6145" width="4.28515625" style="45"/>
    <col min="6146" max="6155" width="4.28515625" style="45" customWidth="1"/>
    <col min="6156" max="6157" width="5.85546875" style="45" bestFit="1" customWidth="1"/>
    <col min="6158" max="6158" width="4.28515625" style="45" customWidth="1"/>
    <col min="6159" max="6159" width="7.140625" style="45" bestFit="1" customWidth="1"/>
    <col min="6160" max="6160" width="6.42578125" style="45" bestFit="1" customWidth="1"/>
    <col min="6161" max="6162" width="4.28515625" style="45" customWidth="1"/>
    <col min="6163" max="6163" width="26.85546875" style="45" customWidth="1"/>
    <col min="6164" max="6164" width="6.7109375" style="45" customWidth="1"/>
    <col min="6165" max="6401" width="4.28515625" style="45"/>
    <col min="6402" max="6411" width="4.28515625" style="45" customWidth="1"/>
    <col min="6412" max="6413" width="5.85546875" style="45" bestFit="1" customWidth="1"/>
    <col min="6414" max="6414" width="4.28515625" style="45" customWidth="1"/>
    <col min="6415" max="6415" width="7.140625" style="45" bestFit="1" customWidth="1"/>
    <col min="6416" max="6416" width="6.42578125" style="45" bestFit="1" customWidth="1"/>
    <col min="6417" max="6418" width="4.28515625" style="45" customWidth="1"/>
    <col min="6419" max="6419" width="26.85546875" style="45" customWidth="1"/>
    <col min="6420" max="6420" width="6.7109375" style="45" customWidth="1"/>
    <col min="6421" max="6657" width="4.28515625" style="45"/>
    <col min="6658" max="6667" width="4.28515625" style="45" customWidth="1"/>
    <col min="6668" max="6669" width="5.85546875" style="45" bestFit="1" customWidth="1"/>
    <col min="6670" max="6670" width="4.28515625" style="45" customWidth="1"/>
    <col min="6671" max="6671" width="7.140625" style="45" bestFit="1" customWidth="1"/>
    <col min="6672" max="6672" width="6.42578125" style="45" bestFit="1" customWidth="1"/>
    <col min="6673" max="6674" width="4.28515625" style="45" customWidth="1"/>
    <col min="6675" max="6675" width="26.85546875" style="45" customWidth="1"/>
    <col min="6676" max="6676" width="6.7109375" style="45" customWidth="1"/>
    <col min="6677" max="6913" width="4.28515625" style="45"/>
    <col min="6914" max="6923" width="4.28515625" style="45" customWidth="1"/>
    <col min="6924" max="6925" width="5.85546875" style="45" bestFit="1" customWidth="1"/>
    <col min="6926" max="6926" width="4.28515625" style="45" customWidth="1"/>
    <col min="6927" max="6927" width="7.140625" style="45" bestFit="1" customWidth="1"/>
    <col min="6928" max="6928" width="6.42578125" style="45" bestFit="1" customWidth="1"/>
    <col min="6929" max="6930" width="4.28515625" style="45" customWidth="1"/>
    <col min="6931" max="6931" width="26.85546875" style="45" customWidth="1"/>
    <col min="6932" max="6932" width="6.7109375" style="45" customWidth="1"/>
    <col min="6933" max="7169" width="4.28515625" style="45"/>
    <col min="7170" max="7179" width="4.28515625" style="45" customWidth="1"/>
    <col min="7180" max="7181" width="5.85546875" style="45" bestFit="1" customWidth="1"/>
    <col min="7182" max="7182" width="4.28515625" style="45" customWidth="1"/>
    <col min="7183" max="7183" width="7.140625" style="45" bestFit="1" customWidth="1"/>
    <col min="7184" max="7184" width="6.42578125" style="45" bestFit="1" customWidth="1"/>
    <col min="7185" max="7186" width="4.28515625" style="45" customWidth="1"/>
    <col min="7187" max="7187" width="26.85546875" style="45" customWidth="1"/>
    <col min="7188" max="7188" width="6.7109375" style="45" customWidth="1"/>
    <col min="7189" max="7425" width="4.28515625" style="45"/>
    <col min="7426" max="7435" width="4.28515625" style="45" customWidth="1"/>
    <col min="7436" max="7437" width="5.85546875" style="45" bestFit="1" customWidth="1"/>
    <col min="7438" max="7438" width="4.28515625" style="45" customWidth="1"/>
    <col min="7439" max="7439" width="7.140625" style="45" bestFit="1" customWidth="1"/>
    <col min="7440" max="7440" width="6.42578125" style="45" bestFit="1" customWidth="1"/>
    <col min="7441" max="7442" width="4.28515625" style="45" customWidth="1"/>
    <col min="7443" max="7443" width="26.85546875" style="45" customWidth="1"/>
    <col min="7444" max="7444" width="6.7109375" style="45" customWidth="1"/>
    <col min="7445" max="7681" width="4.28515625" style="45"/>
    <col min="7682" max="7691" width="4.28515625" style="45" customWidth="1"/>
    <col min="7692" max="7693" width="5.85546875" style="45" bestFit="1" customWidth="1"/>
    <col min="7694" max="7694" width="4.28515625" style="45" customWidth="1"/>
    <col min="7695" max="7695" width="7.140625" style="45" bestFit="1" customWidth="1"/>
    <col min="7696" max="7696" width="6.42578125" style="45" bestFit="1" customWidth="1"/>
    <col min="7697" max="7698" width="4.28515625" style="45" customWidth="1"/>
    <col min="7699" max="7699" width="26.85546875" style="45" customWidth="1"/>
    <col min="7700" max="7700" width="6.7109375" style="45" customWidth="1"/>
    <col min="7701" max="7937" width="4.28515625" style="45"/>
    <col min="7938" max="7947" width="4.28515625" style="45" customWidth="1"/>
    <col min="7948" max="7949" width="5.85546875" style="45" bestFit="1" customWidth="1"/>
    <col min="7950" max="7950" width="4.28515625" style="45" customWidth="1"/>
    <col min="7951" max="7951" width="7.140625" style="45" bestFit="1" customWidth="1"/>
    <col min="7952" max="7952" width="6.42578125" style="45" bestFit="1" customWidth="1"/>
    <col min="7953" max="7954" width="4.28515625" style="45" customWidth="1"/>
    <col min="7955" max="7955" width="26.85546875" style="45" customWidth="1"/>
    <col min="7956" max="7956" width="6.7109375" style="45" customWidth="1"/>
    <col min="7957" max="8193" width="4.28515625" style="45"/>
    <col min="8194" max="8203" width="4.28515625" style="45" customWidth="1"/>
    <col min="8204" max="8205" width="5.85546875" style="45" bestFit="1" customWidth="1"/>
    <col min="8206" max="8206" width="4.28515625" style="45" customWidth="1"/>
    <col min="8207" max="8207" width="7.140625" style="45" bestFit="1" customWidth="1"/>
    <col min="8208" max="8208" width="6.42578125" style="45" bestFit="1" customWidth="1"/>
    <col min="8209" max="8210" width="4.28515625" style="45" customWidth="1"/>
    <col min="8211" max="8211" width="26.85546875" style="45" customWidth="1"/>
    <col min="8212" max="8212" width="6.7109375" style="45" customWidth="1"/>
    <col min="8213" max="8449" width="4.28515625" style="45"/>
    <col min="8450" max="8459" width="4.28515625" style="45" customWidth="1"/>
    <col min="8460" max="8461" width="5.85546875" style="45" bestFit="1" customWidth="1"/>
    <col min="8462" max="8462" width="4.28515625" style="45" customWidth="1"/>
    <col min="8463" max="8463" width="7.140625" style="45" bestFit="1" customWidth="1"/>
    <col min="8464" max="8464" width="6.42578125" style="45" bestFit="1" customWidth="1"/>
    <col min="8465" max="8466" width="4.28515625" style="45" customWidth="1"/>
    <col min="8467" max="8467" width="26.85546875" style="45" customWidth="1"/>
    <col min="8468" max="8468" width="6.7109375" style="45" customWidth="1"/>
    <col min="8469" max="8705" width="4.28515625" style="45"/>
    <col min="8706" max="8715" width="4.28515625" style="45" customWidth="1"/>
    <col min="8716" max="8717" width="5.85546875" style="45" bestFit="1" customWidth="1"/>
    <col min="8718" max="8718" width="4.28515625" style="45" customWidth="1"/>
    <col min="8719" max="8719" width="7.140625" style="45" bestFit="1" customWidth="1"/>
    <col min="8720" max="8720" width="6.42578125" style="45" bestFit="1" customWidth="1"/>
    <col min="8721" max="8722" width="4.28515625" style="45" customWidth="1"/>
    <col min="8723" max="8723" width="26.85546875" style="45" customWidth="1"/>
    <col min="8724" max="8724" width="6.7109375" style="45" customWidth="1"/>
    <col min="8725" max="8961" width="4.28515625" style="45"/>
    <col min="8962" max="8971" width="4.28515625" style="45" customWidth="1"/>
    <col min="8972" max="8973" width="5.85546875" style="45" bestFit="1" customWidth="1"/>
    <col min="8974" max="8974" width="4.28515625" style="45" customWidth="1"/>
    <col min="8975" max="8975" width="7.140625" style="45" bestFit="1" customWidth="1"/>
    <col min="8976" max="8976" width="6.42578125" style="45" bestFit="1" customWidth="1"/>
    <col min="8977" max="8978" width="4.28515625" style="45" customWidth="1"/>
    <col min="8979" max="8979" width="26.85546875" style="45" customWidth="1"/>
    <col min="8980" max="8980" width="6.7109375" style="45" customWidth="1"/>
    <col min="8981" max="9217" width="4.28515625" style="45"/>
    <col min="9218" max="9227" width="4.28515625" style="45" customWidth="1"/>
    <col min="9228" max="9229" width="5.85546875" style="45" bestFit="1" customWidth="1"/>
    <col min="9230" max="9230" width="4.28515625" style="45" customWidth="1"/>
    <col min="9231" max="9231" width="7.140625" style="45" bestFit="1" customWidth="1"/>
    <col min="9232" max="9232" width="6.42578125" style="45" bestFit="1" customWidth="1"/>
    <col min="9233" max="9234" width="4.28515625" style="45" customWidth="1"/>
    <col min="9235" max="9235" width="26.85546875" style="45" customWidth="1"/>
    <col min="9236" max="9236" width="6.7109375" style="45" customWidth="1"/>
    <col min="9237" max="9473" width="4.28515625" style="45"/>
    <col min="9474" max="9483" width="4.28515625" style="45" customWidth="1"/>
    <col min="9484" max="9485" width="5.85546875" style="45" bestFit="1" customWidth="1"/>
    <col min="9486" max="9486" width="4.28515625" style="45" customWidth="1"/>
    <col min="9487" max="9487" width="7.140625" style="45" bestFit="1" customWidth="1"/>
    <col min="9488" max="9488" width="6.42578125" style="45" bestFit="1" customWidth="1"/>
    <col min="9489" max="9490" width="4.28515625" style="45" customWidth="1"/>
    <col min="9491" max="9491" width="26.85546875" style="45" customWidth="1"/>
    <col min="9492" max="9492" width="6.7109375" style="45" customWidth="1"/>
    <col min="9493" max="9729" width="4.28515625" style="45"/>
    <col min="9730" max="9739" width="4.28515625" style="45" customWidth="1"/>
    <col min="9740" max="9741" width="5.85546875" style="45" bestFit="1" customWidth="1"/>
    <col min="9742" max="9742" width="4.28515625" style="45" customWidth="1"/>
    <col min="9743" max="9743" width="7.140625" style="45" bestFit="1" customWidth="1"/>
    <col min="9744" max="9744" width="6.42578125" style="45" bestFit="1" customWidth="1"/>
    <col min="9745" max="9746" width="4.28515625" style="45" customWidth="1"/>
    <col min="9747" max="9747" width="26.85546875" style="45" customWidth="1"/>
    <col min="9748" max="9748" width="6.7109375" style="45" customWidth="1"/>
    <col min="9749" max="9985" width="4.28515625" style="45"/>
    <col min="9986" max="9995" width="4.28515625" style="45" customWidth="1"/>
    <col min="9996" max="9997" width="5.85546875" style="45" bestFit="1" customWidth="1"/>
    <col min="9998" max="9998" width="4.28515625" style="45" customWidth="1"/>
    <col min="9999" max="9999" width="7.140625" style="45" bestFit="1" customWidth="1"/>
    <col min="10000" max="10000" width="6.42578125" style="45" bestFit="1" customWidth="1"/>
    <col min="10001" max="10002" width="4.28515625" style="45" customWidth="1"/>
    <col min="10003" max="10003" width="26.85546875" style="45" customWidth="1"/>
    <col min="10004" max="10004" width="6.7109375" style="45" customWidth="1"/>
    <col min="10005" max="10241" width="4.28515625" style="45"/>
    <col min="10242" max="10251" width="4.28515625" style="45" customWidth="1"/>
    <col min="10252" max="10253" width="5.85546875" style="45" bestFit="1" customWidth="1"/>
    <col min="10254" max="10254" width="4.28515625" style="45" customWidth="1"/>
    <col min="10255" max="10255" width="7.140625" style="45" bestFit="1" customWidth="1"/>
    <col min="10256" max="10256" width="6.42578125" style="45" bestFit="1" customWidth="1"/>
    <col min="10257" max="10258" width="4.28515625" style="45" customWidth="1"/>
    <col min="10259" max="10259" width="26.85546875" style="45" customWidth="1"/>
    <col min="10260" max="10260" width="6.7109375" style="45" customWidth="1"/>
    <col min="10261" max="10497" width="4.28515625" style="45"/>
    <col min="10498" max="10507" width="4.28515625" style="45" customWidth="1"/>
    <col min="10508" max="10509" width="5.85546875" style="45" bestFit="1" customWidth="1"/>
    <col min="10510" max="10510" width="4.28515625" style="45" customWidth="1"/>
    <col min="10511" max="10511" width="7.140625" style="45" bestFit="1" customWidth="1"/>
    <col min="10512" max="10512" width="6.42578125" style="45" bestFit="1" customWidth="1"/>
    <col min="10513" max="10514" width="4.28515625" style="45" customWidth="1"/>
    <col min="10515" max="10515" width="26.85546875" style="45" customWidth="1"/>
    <col min="10516" max="10516" width="6.7109375" style="45" customWidth="1"/>
    <col min="10517" max="10753" width="4.28515625" style="45"/>
    <col min="10754" max="10763" width="4.28515625" style="45" customWidth="1"/>
    <col min="10764" max="10765" width="5.85546875" style="45" bestFit="1" customWidth="1"/>
    <col min="10766" max="10766" width="4.28515625" style="45" customWidth="1"/>
    <col min="10767" max="10767" width="7.140625" style="45" bestFit="1" customWidth="1"/>
    <col min="10768" max="10768" width="6.42578125" style="45" bestFit="1" customWidth="1"/>
    <col min="10769" max="10770" width="4.28515625" style="45" customWidth="1"/>
    <col min="10771" max="10771" width="26.85546875" style="45" customWidth="1"/>
    <col min="10772" max="10772" width="6.7109375" style="45" customWidth="1"/>
    <col min="10773" max="11009" width="4.28515625" style="45"/>
    <col min="11010" max="11019" width="4.28515625" style="45" customWidth="1"/>
    <col min="11020" max="11021" width="5.85546875" style="45" bestFit="1" customWidth="1"/>
    <col min="11022" max="11022" width="4.28515625" style="45" customWidth="1"/>
    <col min="11023" max="11023" width="7.140625" style="45" bestFit="1" customWidth="1"/>
    <col min="11024" max="11024" width="6.42578125" style="45" bestFit="1" customWidth="1"/>
    <col min="11025" max="11026" width="4.28515625" style="45" customWidth="1"/>
    <col min="11027" max="11027" width="26.85546875" style="45" customWidth="1"/>
    <col min="11028" max="11028" width="6.7109375" style="45" customWidth="1"/>
    <col min="11029" max="11265" width="4.28515625" style="45"/>
    <col min="11266" max="11275" width="4.28515625" style="45" customWidth="1"/>
    <col min="11276" max="11277" width="5.85546875" style="45" bestFit="1" customWidth="1"/>
    <col min="11278" max="11278" width="4.28515625" style="45" customWidth="1"/>
    <col min="11279" max="11279" width="7.140625" style="45" bestFit="1" customWidth="1"/>
    <col min="11280" max="11280" width="6.42578125" style="45" bestFit="1" customWidth="1"/>
    <col min="11281" max="11282" width="4.28515625" style="45" customWidth="1"/>
    <col min="11283" max="11283" width="26.85546875" style="45" customWidth="1"/>
    <col min="11284" max="11284" width="6.7109375" style="45" customWidth="1"/>
    <col min="11285" max="11521" width="4.28515625" style="45"/>
    <col min="11522" max="11531" width="4.28515625" style="45" customWidth="1"/>
    <col min="11532" max="11533" width="5.85546875" style="45" bestFit="1" customWidth="1"/>
    <col min="11534" max="11534" width="4.28515625" style="45" customWidth="1"/>
    <col min="11535" max="11535" width="7.140625" style="45" bestFit="1" customWidth="1"/>
    <col min="11536" max="11536" width="6.42578125" style="45" bestFit="1" customWidth="1"/>
    <col min="11537" max="11538" width="4.28515625" style="45" customWidth="1"/>
    <col min="11539" max="11539" width="26.85546875" style="45" customWidth="1"/>
    <col min="11540" max="11540" width="6.7109375" style="45" customWidth="1"/>
    <col min="11541" max="11777" width="4.28515625" style="45"/>
    <col min="11778" max="11787" width="4.28515625" style="45" customWidth="1"/>
    <col min="11788" max="11789" width="5.85546875" style="45" bestFit="1" customWidth="1"/>
    <col min="11790" max="11790" width="4.28515625" style="45" customWidth="1"/>
    <col min="11791" max="11791" width="7.140625" style="45" bestFit="1" customWidth="1"/>
    <col min="11792" max="11792" width="6.42578125" style="45" bestFit="1" customWidth="1"/>
    <col min="11793" max="11794" width="4.28515625" style="45" customWidth="1"/>
    <col min="11795" max="11795" width="26.85546875" style="45" customWidth="1"/>
    <col min="11796" max="11796" width="6.7109375" style="45" customWidth="1"/>
    <col min="11797" max="12033" width="4.28515625" style="45"/>
    <col min="12034" max="12043" width="4.28515625" style="45" customWidth="1"/>
    <col min="12044" max="12045" width="5.85546875" style="45" bestFit="1" customWidth="1"/>
    <col min="12046" max="12046" width="4.28515625" style="45" customWidth="1"/>
    <col min="12047" max="12047" width="7.140625" style="45" bestFit="1" customWidth="1"/>
    <col min="12048" max="12048" width="6.42578125" style="45" bestFit="1" customWidth="1"/>
    <col min="12049" max="12050" width="4.28515625" style="45" customWidth="1"/>
    <col min="12051" max="12051" width="26.85546875" style="45" customWidth="1"/>
    <col min="12052" max="12052" width="6.7109375" style="45" customWidth="1"/>
    <col min="12053" max="12289" width="4.28515625" style="45"/>
    <col min="12290" max="12299" width="4.28515625" style="45" customWidth="1"/>
    <col min="12300" max="12301" width="5.85546875" style="45" bestFit="1" customWidth="1"/>
    <col min="12302" max="12302" width="4.28515625" style="45" customWidth="1"/>
    <col min="12303" max="12303" width="7.140625" style="45" bestFit="1" customWidth="1"/>
    <col min="12304" max="12304" width="6.42578125" style="45" bestFit="1" customWidth="1"/>
    <col min="12305" max="12306" width="4.28515625" style="45" customWidth="1"/>
    <col min="12307" max="12307" width="26.85546875" style="45" customWidth="1"/>
    <col min="12308" max="12308" width="6.7109375" style="45" customWidth="1"/>
    <col min="12309" max="12545" width="4.28515625" style="45"/>
    <col min="12546" max="12555" width="4.28515625" style="45" customWidth="1"/>
    <col min="12556" max="12557" width="5.85546875" style="45" bestFit="1" customWidth="1"/>
    <col min="12558" max="12558" width="4.28515625" style="45" customWidth="1"/>
    <col min="12559" max="12559" width="7.140625" style="45" bestFit="1" customWidth="1"/>
    <col min="12560" max="12560" width="6.42578125" style="45" bestFit="1" customWidth="1"/>
    <col min="12561" max="12562" width="4.28515625" style="45" customWidth="1"/>
    <col min="12563" max="12563" width="26.85546875" style="45" customWidth="1"/>
    <col min="12564" max="12564" width="6.7109375" style="45" customWidth="1"/>
    <col min="12565" max="12801" width="4.28515625" style="45"/>
    <col min="12802" max="12811" width="4.28515625" style="45" customWidth="1"/>
    <col min="12812" max="12813" width="5.85546875" style="45" bestFit="1" customWidth="1"/>
    <col min="12814" max="12814" width="4.28515625" style="45" customWidth="1"/>
    <col min="12815" max="12815" width="7.140625" style="45" bestFit="1" customWidth="1"/>
    <col min="12816" max="12816" width="6.42578125" style="45" bestFit="1" customWidth="1"/>
    <col min="12817" max="12818" width="4.28515625" style="45" customWidth="1"/>
    <col min="12819" max="12819" width="26.85546875" style="45" customWidth="1"/>
    <col min="12820" max="12820" width="6.7109375" style="45" customWidth="1"/>
    <col min="12821" max="13057" width="4.28515625" style="45"/>
    <col min="13058" max="13067" width="4.28515625" style="45" customWidth="1"/>
    <col min="13068" max="13069" width="5.85546875" style="45" bestFit="1" customWidth="1"/>
    <col min="13070" max="13070" width="4.28515625" style="45" customWidth="1"/>
    <col min="13071" max="13071" width="7.140625" style="45" bestFit="1" customWidth="1"/>
    <col min="13072" max="13072" width="6.42578125" style="45" bestFit="1" customWidth="1"/>
    <col min="13073" max="13074" width="4.28515625" style="45" customWidth="1"/>
    <col min="13075" max="13075" width="26.85546875" style="45" customWidth="1"/>
    <col min="13076" max="13076" width="6.7109375" style="45" customWidth="1"/>
    <col min="13077" max="13313" width="4.28515625" style="45"/>
    <col min="13314" max="13323" width="4.28515625" style="45" customWidth="1"/>
    <col min="13324" max="13325" width="5.85546875" style="45" bestFit="1" customWidth="1"/>
    <col min="13326" max="13326" width="4.28515625" style="45" customWidth="1"/>
    <col min="13327" max="13327" width="7.140625" style="45" bestFit="1" customWidth="1"/>
    <col min="13328" max="13328" width="6.42578125" style="45" bestFit="1" customWidth="1"/>
    <col min="13329" max="13330" width="4.28515625" style="45" customWidth="1"/>
    <col min="13331" max="13331" width="26.85546875" style="45" customWidth="1"/>
    <col min="13332" max="13332" width="6.7109375" style="45" customWidth="1"/>
    <col min="13333" max="13569" width="4.28515625" style="45"/>
    <col min="13570" max="13579" width="4.28515625" style="45" customWidth="1"/>
    <col min="13580" max="13581" width="5.85546875" style="45" bestFit="1" customWidth="1"/>
    <col min="13582" max="13582" width="4.28515625" style="45" customWidth="1"/>
    <col min="13583" max="13583" width="7.140625" style="45" bestFit="1" customWidth="1"/>
    <col min="13584" max="13584" width="6.42578125" style="45" bestFit="1" customWidth="1"/>
    <col min="13585" max="13586" width="4.28515625" style="45" customWidth="1"/>
    <col min="13587" max="13587" width="26.85546875" style="45" customWidth="1"/>
    <col min="13588" max="13588" width="6.7109375" style="45" customWidth="1"/>
    <col min="13589" max="13825" width="4.28515625" style="45"/>
    <col min="13826" max="13835" width="4.28515625" style="45" customWidth="1"/>
    <col min="13836" max="13837" width="5.85546875" style="45" bestFit="1" customWidth="1"/>
    <col min="13838" max="13838" width="4.28515625" style="45" customWidth="1"/>
    <col min="13839" max="13839" width="7.140625" style="45" bestFit="1" customWidth="1"/>
    <col min="13840" max="13840" width="6.42578125" style="45" bestFit="1" customWidth="1"/>
    <col min="13841" max="13842" width="4.28515625" style="45" customWidth="1"/>
    <col min="13843" max="13843" width="26.85546875" style="45" customWidth="1"/>
    <col min="13844" max="13844" width="6.7109375" style="45" customWidth="1"/>
    <col min="13845" max="14081" width="4.28515625" style="45"/>
    <col min="14082" max="14091" width="4.28515625" style="45" customWidth="1"/>
    <col min="14092" max="14093" width="5.85546875" style="45" bestFit="1" customWidth="1"/>
    <col min="14094" max="14094" width="4.28515625" style="45" customWidth="1"/>
    <col min="14095" max="14095" width="7.140625" style="45" bestFit="1" customWidth="1"/>
    <col min="14096" max="14096" width="6.42578125" style="45" bestFit="1" customWidth="1"/>
    <col min="14097" max="14098" width="4.28515625" style="45" customWidth="1"/>
    <col min="14099" max="14099" width="26.85546875" style="45" customWidth="1"/>
    <col min="14100" max="14100" width="6.7109375" style="45" customWidth="1"/>
    <col min="14101" max="14337" width="4.28515625" style="45"/>
    <col min="14338" max="14347" width="4.28515625" style="45" customWidth="1"/>
    <col min="14348" max="14349" width="5.85546875" style="45" bestFit="1" customWidth="1"/>
    <col min="14350" max="14350" width="4.28515625" style="45" customWidth="1"/>
    <col min="14351" max="14351" width="7.140625" style="45" bestFit="1" customWidth="1"/>
    <col min="14352" max="14352" width="6.42578125" style="45" bestFit="1" customWidth="1"/>
    <col min="14353" max="14354" width="4.28515625" style="45" customWidth="1"/>
    <col min="14355" max="14355" width="26.85546875" style="45" customWidth="1"/>
    <col min="14356" max="14356" width="6.7109375" style="45" customWidth="1"/>
    <col min="14357" max="14593" width="4.28515625" style="45"/>
    <col min="14594" max="14603" width="4.28515625" style="45" customWidth="1"/>
    <col min="14604" max="14605" width="5.85546875" style="45" bestFit="1" customWidth="1"/>
    <col min="14606" max="14606" width="4.28515625" style="45" customWidth="1"/>
    <col min="14607" max="14607" width="7.140625" style="45" bestFit="1" customWidth="1"/>
    <col min="14608" max="14608" width="6.42578125" style="45" bestFit="1" customWidth="1"/>
    <col min="14609" max="14610" width="4.28515625" style="45" customWidth="1"/>
    <col min="14611" max="14611" width="26.85546875" style="45" customWidth="1"/>
    <col min="14612" max="14612" width="6.7109375" style="45" customWidth="1"/>
    <col min="14613" max="14849" width="4.28515625" style="45"/>
    <col min="14850" max="14859" width="4.28515625" style="45" customWidth="1"/>
    <col min="14860" max="14861" width="5.85546875" style="45" bestFit="1" customWidth="1"/>
    <col min="14862" max="14862" width="4.28515625" style="45" customWidth="1"/>
    <col min="14863" max="14863" width="7.140625" style="45" bestFit="1" customWidth="1"/>
    <col min="14864" max="14864" width="6.42578125" style="45" bestFit="1" customWidth="1"/>
    <col min="14865" max="14866" width="4.28515625" style="45" customWidth="1"/>
    <col min="14867" max="14867" width="26.85546875" style="45" customWidth="1"/>
    <col min="14868" max="14868" width="6.7109375" style="45" customWidth="1"/>
    <col min="14869" max="15105" width="4.28515625" style="45"/>
    <col min="15106" max="15115" width="4.28515625" style="45" customWidth="1"/>
    <col min="15116" max="15117" width="5.85546875" style="45" bestFit="1" customWidth="1"/>
    <col min="15118" max="15118" width="4.28515625" style="45" customWidth="1"/>
    <col min="15119" max="15119" width="7.140625" style="45" bestFit="1" customWidth="1"/>
    <col min="15120" max="15120" width="6.42578125" style="45" bestFit="1" customWidth="1"/>
    <col min="15121" max="15122" width="4.28515625" style="45" customWidth="1"/>
    <col min="15123" max="15123" width="26.85546875" style="45" customWidth="1"/>
    <col min="15124" max="15124" width="6.7109375" style="45" customWidth="1"/>
    <col min="15125" max="15361" width="4.28515625" style="45"/>
    <col min="15362" max="15371" width="4.28515625" style="45" customWidth="1"/>
    <col min="15372" max="15373" width="5.85546875" style="45" bestFit="1" customWidth="1"/>
    <col min="15374" max="15374" width="4.28515625" style="45" customWidth="1"/>
    <col min="15375" max="15375" width="7.140625" style="45" bestFit="1" customWidth="1"/>
    <col min="15376" max="15376" width="6.42578125" style="45" bestFit="1" customWidth="1"/>
    <col min="15377" max="15378" width="4.28515625" style="45" customWidth="1"/>
    <col min="15379" max="15379" width="26.85546875" style="45" customWidth="1"/>
    <col min="15380" max="15380" width="6.7109375" style="45" customWidth="1"/>
    <col min="15381" max="15617" width="4.28515625" style="45"/>
    <col min="15618" max="15627" width="4.28515625" style="45" customWidth="1"/>
    <col min="15628" max="15629" width="5.85546875" style="45" bestFit="1" customWidth="1"/>
    <col min="15630" max="15630" width="4.28515625" style="45" customWidth="1"/>
    <col min="15631" max="15631" width="7.140625" style="45" bestFit="1" customWidth="1"/>
    <col min="15632" max="15632" width="6.42578125" style="45" bestFit="1" customWidth="1"/>
    <col min="15633" max="15634" width="4.28515625" style="45" customWidth="1"/>
    <col min="15635" max="15635" width="26.85546875" style="45" customWidth="1"/>
    <col min="15636" max="15636" width="6.7109375" style="45" customWidth="1"/>
    <col min="15637" max="15873" width="4.28515625" style="45"/>
    <col min="15874" max="15883" width="4.28515625" style="45" customWidth="1"/>
    <col min="15884" max="15885" width="5.85546875" style="45" bestFit="1" customWidth="1"/>
    <col min="15886" max="15886" width="4.28515625" style="45" customWidth="1"/>
    <col min="15887" max="15887" width="7.140625" style="45" bestFit="1" customWidth="1"/>
    <col min="15888" max="15888" width="6.42578125" style="45" bestFit="1" customWidth="1"/>
    <col min="15889" max="15890" width="4.28515625" style="45" customWidth="1"/>
    <col min="15891" max="15891" width="26.85546875" style="45" customWidth="1"/>
    <col min="15892" max="15892" width="6.7109375" style="45" customWidth="1"/>
    <col min="15893" max="16129" width="4.28515625" style="45"/>
    <col min="16130" max="16139" width="4.28515625" style="45" customWidth="1"/>
    <col min="16140" max="16141" width="5.85546875" style="45" bestFit="1" customWidth="1"/>
    <col min="16142" max="16142" width="4.28515625" style="45" customWidth="1"/>
    <col min="16143" max="16143" width="7.140625" style="45" bestFit="1" customWidth="1"/>
    <col min="16144" max="16144" width="6.42578125" style="45" bestFit="1" customWidth="1"/>
    <col min="16145" max="16146" width="4.28515625" style="45" customWidth="1"/>
    <col min="16147" max="16147" width="26.85546875" style="45" customWidth="1"/>
    <col min="16148" max="16148" width="6.7109375" style="45" customWidth="1"/>
    <col min="16149" max="16384" width="4.28515625" style="45"/>
  </cols>
  <sheetData>
    <row r="1" spans="1:20" x14ac:dyDescent="0.2">
      <c r="D1" s="46"/>
      <c r="E1" s="46"/>
      <c r="F1" s="46"/>
      <c r="G1" s="46"/>
      <c r="H1" s="46"/>
    </row>
    <row r="2" spans="1:20" x14ac:dyDescent="0.2">
      <c r="A2" s="47" t="s">
        <v>40</v>
      </c>
      <c r="B2" s="47"/>
      <c r="C2" s="47"/>
      <c r="D2" s="48">
        <v>1</v>
      </c>
      <c r="E2" s="48">
        <v>4</v>
      </c>
      <c r="F2" s="49">
        <v>5</v>
      </c>
      <c r="G2" s="49">
        <v>15</v>
      </c>
      <c r="H2" s="50">
        <v>16</v>
      </c>
      <c r="I2" s="50">
        <v>100</v>
      </c>
      <c r="K2" s="51"/>
      <c r="L2" s="51" t="s">
        <v>42</v>
      </c>
      <c r="M2" s="51" t="s">
        <v>43</v>
      </c>
      <c r="O2" s="52" t="s">
        <v>44</v>
      </c>
      <c r="P2" s="52" t="s">
        <v>45</v>
      </c>
      <c r="S2" s="53" t="s">
        <v>46</v>
      </c>
      <c r="T2" s="53"/>
    </row>
    <row r="3" spans="1:20" x14ac:dyDescent="0.2">
      <c r="A3" s="47"/>
      <c r="B3" s="47"/>
      <c r="C3" s="54"/>
      <c r="D3" s="54" t="s">
        <v>47</v>
      </c>
      <c r="E3" s="54" t="s">
        <v>47</v>
      </c>
      <c r="F3" s="54" t="s">
        <v>48</v>
      </c>
      <c r="G3" s="54" t="s">
        <v>48</v>
      </c>
      <c r="H3" s="54" t="s">
        <v>49</v>
      </c>
      <c r="I3" s="54" t="s">
        <v>49</v>
      </c>
      <c r="K3" s="51"/>
      <c r="L3" s="51"/>
      <c r="M3" s="51"/>
      <c r="O3" s="52"/>
      <c r="P3" s="52"/>
      <c r="S3" s="55" t="s">
        <v>50</v>
      </c>
      <c r="T3" s="56" t="s">
        <v>51</v>
      </c>
    </row>
    <row r="4" spans="1:20" ht="12.75" x14ac:dyDescent="0.2">
      <c r="A4" s="47">
        <v>0</v>
      </c>
      <c r="B4" s="47">
        <v>1</v>
      </c>
      <c r="C4" s="54">
        <v>4</v>
      </c>
      <c r="D4" s="57" t="s">
        <v>52</v>
      </c>
      <c r="E4" s="57"/>
      <c r="F4" s="58" t="s">
        <v>52</v>
      </c>
      <c r="G4" s="58"/>
      <c r="H4" s="59" t="s">
        <v>53</v>
      </c>
      <c r="I4" s="59"/>
      <c r="K4" s="60" t="s">
        <v>201</v>
      </c>
      <c r="L4" s="60" t="s">
        <v>52</v>
      </c>
      <c r="M4" s="51">
        <v>3</v>
      </c>
      <c r="O4" s="52">
        <f>COUNTIF(Input!$P$6:$P$35,"EIL")</f>
        <v>22</v>
      </c>
      <c r="P4" s="52">
        <f>O4*M4</f>
        <v>66</v>
      </c>
      <c r="S4" s="61" t="s">
        <v>54</v>
      </c>
      <c r="T4" s="62">
        <v>1</v>
      </c>
    </row>
    <row r="5" spans="1:20" ht="12.75" x14ac:dyDescent="0.2">
      <c r="A5" s="47">
        <v>2</v>
      </c>
      <c r="B5" s="47">
        <v>2</v>
      </c>
      <c r="C5" s="54">
        <v>5</v>
      </c>
      <c r="D5" s="57" t="s">
        <v>52</v>
      </c>
      <c r="E5" s="57"/>
      <c r="F5" s="58" t="s">
        <v>53</v>
      </c>
      <c r="G5" s="58"/>
      <c r="H5" s="59" t="s">
        <v>49</v>
      </c>
      <c r="I5" s="59"/>
      <c r="K5" s="60" t="s">
        <v>202</v>
      </c>
      <c r="L5" s="60" t="s">
        <v>53</v>
      </c>
      <c r="M5" s="51">
        <v>4</v>
      </c>
      <c r="O5" s="52">
        <f>COUNTIF(Input!$P$6:$P$35,"EIA")</f>
        <v>1</v>
      </c>
      <c r="P5" s="52">
        <f>O5*M5</f>
        <v>4</v>
      </c>
      <c r="S5" s="61" t="s">
        <v>55</v>
      </c>
      <c r="T5" s="62">
        <v>1</v>
      </c>
    </row>
    <row r="6" spans="1:20" ht="12.75" x14ac:dyDescent="0.2">
      <c r="A6" s="47">
        <v>3</v>
      </c>
      <c r="B6" s="47">
        <v>100</v>
      </c>
      <c r="C6" s="54">
        <v>6</v>
      </c>
      <c r="D6" s="57" t="s">
        <v>53</v>
      </c>
      <c r="E6" s="57"/>
      <c r="F6" s="58" t="s">
        <v>49</v>
      </c>
      <c r="G6" s="58"/>
      <c r="H6" s="59" t="s">
        <v>49</v>
      </c>
      <c r="I6" s="59"/>
      <c r="K6" s="60" t="s">
        <v>203</v>
      </c>
      <c r="L6" s="60" t="s">
        <v>49</v>
      </c>
      <c r="M6" s="51">
        <v>6</v>
      </c>
      <c r="O6" s="52">
        <f>COUNTIF(Input!$P$6:$P$35,"EIH")</f>
        <v>0</v>
      </c>
      <c r="P6" s="52">
        <f>O6*M6</f>
        <v>0</v>
      </c>
      <c r="S6" s="61" t="s">
        <v>56</v>
      </c>
      <c r="T6" s="62">
        <v>1</v>
      </c>
    </row>
    <row r="7" spans="1:20" ht="12.75" x14ac:dyDescent="0.2">
      <c r="A7" s="63"/>
      <c r="B7" s="63"/>
      <c r="C7" s="64"/>
      <c r="D7" s="63"/>
      <c r="E7" s="63"/>
      <c r="F7" s="63"/>
      <c r="G7" s="63"/>
      <c r="H7" s="63"/>
      <c r="I7" s="63"/>
      <c r="K7" s="51"/>
      <c r="L7" s="51"/>
      <c r="M7" s="51"/>
      <c r="O7" s="52"/>
      <c r="P7" s="52"/>
      <c r="S7" s="61" t="s">
        <v>57</v>
      </c>
      <c r="T7" s="62">
        <v>1</v>
      </c>
    </row>
    <row r="8" spans="1:20" ht="12.75" x14ac:dyDescent="0.2">
      <c r="A8" s="47" t="s">
        <v>39</v>
      </c>
      <c r="B8" s="47"/>
      <c r="C8" s="54"/>
      <c r="D8" s="48">
        <v>1</v>
      </c>
      <c r="E8" s="48">
        <v>5</v>
      </c>
      <c r="F8" s="49">
        <v>6</v>
      </c>
      <c r="G8" s="49">
        <v>19</v>
      </c>
      <c r="H8" s="50">
        <v>20</v>
      </c>
      <c r="I8" s="50">
        <v>100</v>
      </c>
      <c r="K8" s="51"/>
      <c r="L8" s="51"/>
      <c r="M8" s="51"/>
      <c r="O8" s="52"/>
      <c r="P8" s="52"/>
      <c r="S8" s="61" t="s">
        <v>58</v>
      </c>
      <c r="T8" s="62">
        <v>1</v>
      </c>
    </row>
    <row r="9" spans="1:20" ht="12.75" x14ac:dyDescent="0.2">
      <c r="A9" s="47"/>
      <c r="B9" s="47"/>
      <c r="C9" s="54"/>
      <c r="D9" s="54" t="s">
        <v>47</v>
      </c>
      <c r="E9" s="54" t="s">
        <v>47</v>
      </c>
      <c r="F9" s="54" t="s">
        <v>48</v>
      </c>
      <c r="G9" s="54" t="s">
        <v>48</v>
      </c>
      <c r="H9" s="54" t="s">
        <v>49</v>
      </c>
      <c r="I9" s="54" t="s">
        <v>49</v>
      </c>
      <c r="K9" s="51"/>
      <c r="L9" s="51"/>
      <c r="M9" s="51"/>
      <c r="O9" s="52"/>
      <c r="P9" s="52"/>
      <c r="S9" s="61" t="s">
        <v>59</v>
      </c>
      <c r="T9" s="62">
        <v>1</v>
      </c>
    </row>
    <row r="10" spans="1:20" ht="12.75" x14ac:dyDescent="0.2">
      <c r="A10" s="47">
        <v>0</v>
      </c>
      <c r="B10" s="47">
        <v>1</v>
      </c>
      <c r="C10" s="54">
        <v>10</v>
      </c>
      <c r="D10" s="57" t="s">
        <v>52</v>
      </c>
      <c r="E10" s="57"/>
      <c r="F10" s="58" t="s">
        <v>52</v>
      </c>
      <c r="G10" s="58"/>
      <c r="H10" s="59" t="s">
        <v>53</v>
      </c>
      <c r="I10" s="59"/>
      <c r="K10" s="60" t="s">
        <v>204</v>
      </c>
      <c r="L10" s="60" t="s">
        <v>52</v>
      </c>
      <c r="M10" s="51">
        <v>4</v>
      </c>
      <c r="O10" s="52">
        <f>COUNTIF(Input!$P$6:$P$35,"EOL")</f>
        <v>0</v>
      </c>
      <c r="P10" s="52">
        <f>O10*M10</f>
        <v>0</v>
      </c>
      <c r="S10" s="61" t="s">
        <v>60</v>
      </c>
      <c r="T10" s="62">
        <v>1</v>
      </c>
    </row>
    <row r="11" spans="1:20" ht="12.75" x14ac:dyDescent="0.2">
      <c r="A11" s="47">
        <v>2</v>
      </c>
      <c r="B11" s="47">
        <v>3</v>
      </c>
      <c r="C11" s="54">
        <v>11</v>
      </c>
      <c r="D11" s="57" t="s">
        <v>52</v>
      </c>
      <c r="E11" s="57"/>
      <c r="F11" s="58" t="s">
        <v>53</v>
      </c>
      <c r="G11" s="58"/>
      <c r="H11" s="59" t="s">
        <v>49</v>
      </c>
      <c r="I11" s="59"/>
      <c r="K11" s="60" t="s">
        <v>205</v>
      </c>
      <c r="L11" s="60" t="s">
        <v>53</v>
      </c>
      <c r="M11" s="51">
        <v>5</v>
      </c>
      <c r="O11" s="52">
        <f>COUNTIF(Input!$P$6:$P$35,"EOA")</f>
        <v>0</v>
      </c>
      <c r="P11" s="52">
        <f>O11*M11</f>
        <v>0</v>
      </c>
      <c r="S11" s="61" t="s">
        <v>61</v>
      </c>
      <c r="T11" s="62">
        <v>1</v>
      </c>
    </row>
    <row r="12" spans="1:20" ht="12.75" x14ac:dyDescent="0.2">
      <c r="A12" s="47">
        <v>4</v>
      </c>
      <c r="B12" s="47">
        <v>100</v>
      </c>
      <c r="C12" s="54">
        <v>12</v>
      </c>
      <c r="D12" s="57" t="s">
        <v>53</v>
      </c>
      <c r="E12" s="57"/>
      <c r="F12" s="58" t="s">
        <v>49</v>
      </c>
      <c r="G12" s="58"/>
      <c r="H12" s="59" t="s">
        <v>49</v>
      </c>
      <c r="I12" s="59"/>
      <c r="K12" s="60" t="s">
        <v>206</v>
      </c>
      <c r="L12" s="60" t="s">
        <v>49</v>
      </c>
      <c r="M12" s="51">
        <v>7</v>
      </c>
      <c r="O12" s="52">
        <f>COUNTIF(Input!$P$6:$P$35,"EOH")</f>
        <v>0</v>
      </c>
      <c r="P12" s="52">
        <f>O12*M12</f>
        <v>0</v>
      </c>
      <c r="S12" s="61" t="s">
        <v>62</v>
      </c>
      <c r="T12" s="62">
        <v>1</v>
      </c>
    </row>
    <row r="13" spans="1:20" ht="12.75" x14ac:dyDescent="0.2">
      <c r="A13" s="63"/>
      <c r="B13" s="63"/>
      <c r="C13" s="64"/>
      <c r="D13" s="63"/>
      <c r="E13" s="63"/>
      <c r="F13" s="63"/>
      <c r="G13" s="63"/>
      <c r="H13" s="63"/>
      <c r="I13" s="63"/>
      <c r="K13" s="51"/>
      <c r="L13" s="51"/>
      <c r="M13" s="51"/>
      <c r="O13" s="52"/>
      <c r="P13" s="52"/>
      <c r="S13" s="61" t="s">
        <v>63</v>
      </c>
      <c r="T13" s="62">
        <v>1</v>
      </c>
    </row>
    <row r="14" spans="1:20" ht="12.75" x14ac:dyDescent="0.2">
      <c r="A14" s="47" t="s">
        <v>38</v>
      </c>
      <c r="B14" s="47"/>
      <c r="C14" s="54"/>
      <c r="D14" s="48">
        <v>1</v>
      </c>
      <c r="E14" s="48">
        <v>5</v>
      </c>
      <c r="F14" s="49">
        <v>6</v>
      </c>
      <c r="G14" s="49">
        <v>19</v>
      </c>
      <c r="H14" s="50">
        <v>20</v>
      </c>
      <c r="I14" s="50">
        <v>100</v>
      </c>
      <c r="K14" s="51"/>
      <c r="L14" s="51"/>
      <c r="M14" s="51"/>
      <c r="O14" s="52"/>
      <c r="P14" s="52"/>
      <c r="S14" s="61" t="s">
        <v>64</v>
      </c>
      <c r="T14" s="62">
        <v>1</v>
      </c>
    </row>
    <row r="15" spans="1:20" ht="12.75" x14ac:dyDescent="0.2">
      <c r="A15" s="47"/>
      <c r="B15" s="47"/>
      <c r="C15" s="54"/>
      <c r="D15" s="54" t="s">
        <v>47</v>
      </c>
      <c r="E15" s="54" t="s">
        <v>47</v>
      </c>
      <c r="F15" s="54" t="s">
        <v>48</v>
      </c>
      <c r="G15" s="54" t="s">
        <v>48</v>
      </c>
      <c r="H15" s="54" t="s">
        <v>49</v>
      </c>
      <c r="I15" s="54" t="s">
        <v>49</v>
      </c>
      <c r="K15" s="51"/>
      <c r="L15" s="51"/>
      <c r="M15" s="51"/>
      <c r="O15" s="52"/>
      <c r="P15" s="52"/>
      <c r="S15" s="61" t="s">
        <v>65</v>
      </c>
      <c r="T15" s="62">
        <v>1</v>
      </c>
    </row>
    <row r="16" spans="1:20" ht="12.75" x14ac:dyDescent="0.2">
      <c r="A16" s="47">
        <v>0</v>
      </c>
      <c r="B16" s="47">
        <v>1</v>
      </c>
      <c r="C16" s="54">
        <v>16</v>
      </c>
      <c r="D16" s="57" t="s">
        <v>52</v>
      </c>
      <c r="E16" s="57"/>
      <c r="F16" s="58" t="s">
        <v>52</v>
      </c>
      <c r="G16" s="58"/>
      <c r="H16" s="59" t="s">
        <v>53</v>
      </c>
      <c r="I16" s="59"/>
      <c r="K16" s="60" t="s">
        <v>207</v>
      </c>
      <c r="L16" s="60" t="s">
        <v>52</v>
      </c>
      <c r="M16" s="51">
        <v>3</v>
      </c>
      <c r="O16" s="52">
        <f>COUNTIF(Input!$P$6:$P$35,"EQL")</f>
        <v>7</v>
      </c>
      <c r="P16" s="52">
        <f>O16*M16</f>
        <v>21</v>
      </c>
      <c r="S16" s="61" t="s">
        <v>66</v>
      </c>
      <c r="T16" s="62">
        <v>1</v>
      </c>
    </row>
    <row r="17" spans="1:20" ht="12.75" x14ac:dyDescent="0.2">
      <c r="A17" s="47">
        <v>2</v>
      </c>
      <c r="B17" s="47">
        <v>3</v>
      </c>
      <c r="C17" s="54">
        <v>17</v>
      </c>
      <c r="D17" s="57" t="s">
        <v>52</v>
      </c>
      <c r="E17" s="57"/>
      <c r="F17" s="58" t="s">
        <v>53</v>
      </c>
      <c r="G17" s="58"/>
      <c r="H17" s="59" t="s">
        <v>49</v>
      </c>
      <c r="I17" s="59"/>
      <c r="K17" s="60" t="s">
        <v>208</v>
      </c>
      <c r="L17" s="60" t="s">
        <v>53</v>
      </c>
      <c r="M17" s="51">
        <v>4</v>
      </c>
      <c r="O17" s="52">
        <f>COUNTIF(Input!$P$6:$P$35,"EQA")</f>
        <v>0</v>
      </c>
      <c r="P17" s="52">
        <f>O17*M17</f>
        <v>0</v>
      </c>
      <c r="S17" s="61" t="s">
        <v>67</v>
      </c>
      <c r="T17" s="62">
        <v>1</v>
      </c>
    </row>
    <row r="18" spans="1:20" x14ac:dyDescent="0.2">
      <c r="A18" s="47">
        <v>4</v>
      </c>
      <c r="B18" s="47">
        <v>100</v>
      </c>
      <c r="C18" s="54">
        <v>18</v>
      </c>
      <c r="D18" s="57" t="s">
        <v>53</v>
      </c>
      <c r="E18" s="57"/>
      <c r="F18" s="58" t="s">
        <v>49</v>
      </c>
      <c r="G18" s="58"/>
      <c r="H18" s="59" t="s">
        <v>49</v>
      </c>
      <c r="I18" s="59"/>
      <c r="K18" s="60" t="s">
        <v>209</v>
      </c>
      <c r="L18" s="60" t="s">
        <v>49</v>
      </c>
      <c r="M18" s="51">
        <v>6</v>
      </c>
      <c r="O18" s="52">
        <f>COUNTIF(Input!$P$6:$P$35,"EQH")</f>
        <v>0</v>
      </c>
      <c r="P18" s="52">
        <f>O18*M18</f>
        <v>0</v>
      </c>
      <c r="S18" s="65" t="s">
        <v>68</v>
      </c>
      <c r="T18" s="65">
        <f>SUM(T4:T17)</f>
        <v>14</v>
      </c>
    </row>
    <row r="19" spans="1:20" x14ac:dyDescent="0.2">
      <c r="A19" s="63"/>
      <c r="B19" s="63"/>
      <c r="C19" s="64"/>
      <c r="D19" s="63"/>
      <c r="E19" s="63"/>
      <c r="F19" s="63"/>
      <c r="G19" s="63"/>
      <c r="H19" s="63"/>
      <c r="I19" s="63"/>
      <c r="K19" s="51"/>
      <c r="L19" s="51"/>
      <c r="M19" s="51"/>
      <c r="O19" s="52"/>
      <c r="P19" s="52"/>
    </row>
    <row r="20" spans="1:20" ht="12.75" x14ac:dyDescent="0.2">
      <c r="A20" s="47" t="s">
        <v>41</v>
      </c>
      <c r="B20" s="47"/>
      <c r="C20" s="54"/>
      <c r="D20" s="48">
        <v>1</v>
      </c>
      <c r="E20" s="48">
        <v>19</v>
      </c>
      <c r="F20" s="49">
        <v>20</v>
      </c>
      <c r="G20" s="49">
        <v>50</v>
      </c>
      <c r="H20" s="50">
        <v>51</v>
      </c>
      <c r="I20" s="50">
        <v>100</v>
      </c>
      <c r="K20" s="51"/>
      <c r="L20" s="51"/>
      <c r="M20" s="51"/>
      <c r="O20" s="52"/>
      <c r="P20" s="52"/>
      <c r="S20" s="55" t="s">
        <v>69</v>
      </c>
      <c r="T20" s="66">
        <f>0.65+(0.01*T18)</f>
        <v>0.79</v>
      </c>
    </row>
    <row r="21" spans="1:20" x14ac:dyDescent="0.2">
      <c r="A21" s="47"/>
      <c r="B21" s="47"/>
      <c r="C21" s="54"/>
      <c r="D21" s="54" t="s">
        <v>47</v>
      </c>
      <c r="E21" s="54" t="s">
        <v>47</v>
      </c>
      <c r="F21" s="54" t="s">
        <v>48</v>
      </c>
      <c r="G21" s="54" t="s">
        <v>48</v>
      </c>
      <c r="H21" s="54" t="s">
        <v>49</v>
      </c>
      <c r="I21" s="54" t="s">
        <v>49</v>
      </c>
      <c r="K21" s="51"/>
      <c r="L21" s="51"/>
      <c r="M21" s="51"/>
      <c r="O21" s="52"/>
      <c r="P21" s="52"/>
    </row>
    <row r="22" spans="1:20" ht="12.75" thickBot="1" x14ac:dyDescent="0.25">
      <c r="A22" s="47">
        <v>0</v>
      </c>
      <c r="B22" s="47">
        <v>1</v>
      </c>
      <c r="C22" s="54">
        <v>22</v>
      </c>
      <c r="D22" s="57" t="s">
        <v>52</v>
      </c>
      <c r="E22" s="57"/>
      <c r="F22" s="58" t="s">
        <v>52</v>
      </c>
      <c r="G22" s="58"/>
      <c r="H22" s="59" t="s">
        <v>53</v>
      </c>
      <c r="I22" s="59"/>
      <c r="K22" s="60" t="s">
        <v>210</v>
      </c>
      <c r="L22" s="60" t="s">
        <v>52</v>
      </c>
      <c r="M22" s="51">
        <v>7</v>
      </c>
      <c r="O22" s="52">
        <f>COUNTIF(Input!$AA$6:$AA$35,"ILFL")</f>
        <v>5</v>
      </c>
      <c r="P22" s="52">
        <f>O22*M22</f>
        <v>35</v>
      </c>
    </row>
    <row r="23" spans="1:20" ht="12.75" thickBot="1" x14ac:dyDescent="0.25">
      <c r="A23" s="47">
        <v>2</v>
      </c>
      <c r="B23" s="47">
        <v>5</v>
      </c>
      <c r="C23" s="54">
        <v>23</v>
      </c>
      <c r="D23" s="57" t="s">
        <v>52</v>
      </c>
      <c r="E23" s="57"/>
      <c r="F23" s="58" t="s">
        <v>53</v>
      </c>
      <c r="G23" s="58"/>
      <c r="H23" s="59" t="s">
        <v>49</v>
      </c>
      <c r="I23" s="59"/>
      <c r="K23" s="60" t="s">
        <v>211</v>
      </c>
      <c r="L23" s="60" t="s">
        <v>53</v>
      </c>
      <c r="M23" s="51">
        <v>10</v>
      </c>
      <c r="O23" s="52">
        <f>COUNTIF(Input!$AA$6:$AA$35,"ILFA")</f>
        <v>0</v>
      </c>
      <c r="P23" s="52">
        <f>O23*M23</f>
        <v>0</v>
      </c>
      <c r="S23" s="67" t="s">
        <v>70</v>
      </c>
      <c r="T23" s="68">
        <f>T20*P32</f>
        <v>111.39</v>
      </c>
    </row>
    <row r="24" spans="1:20" x14ac:dyDescent="0.2">
      <c r="A24" s="47">
        <v>6</v>
      </c>
      <c r="B24" s="47">
        <v>100</v>
      </c>
      <c r="C24" s="54">
        <v>24</v>
      </c>
      <c r="D24" s="57" t="s">
        <v>53</v>
      </c>
      <c r="E24" s="57"/>
      <c r="F24" s="58" t="s">
        <v>49</v>
      </c>
      <c r="G24" s="58"/>
      <c r="H24" s="59" t="s">
        <v>49</v>
      </c>
      <c r="I24" s="59"/>
      <c r="K24" s="60" t="s">
        <v>212</v>
      </c>
      <c r="L24" s="60" t="s">
        <v>49</v>
      </c>
      <c r="M24" s="51">
        <v>15</v>
      </c>
      <c r="O24" s="52">
        <f>COUNTIF(Input!$AA$6:$AA$35,"ILFH")</f>
        <v>0</v>
      </c>
      <c r="P24" s="52">
        <f>O24*M24</f>
        <v>0</v>
      </c>
    </row>
    <row r="25" spans="1:20" x14ac:dyDescent="0.2">
      <c r="A25" s="69"/>
      <c r="B25" s="69"/>
      <c r="C25" s="54"/>
      <c r="D25" s="69"/>
      <c r="E25" s="69"/>
      <c r="F25" s="69"/>
      <c r="G25" s="69"/>
      <c r="H25" s="69"/>
      <c r="I25" s="63"/>
      <c r="K25" s="51"/>
      <c r="L25" s="51"/>
      <c r="M25" s="51"/>
      <c r="O25" s="52"/>
      <c r="P25" s="52"/>
    </row>
    <row r="26" spans="1:20" x14ac:dyDescent="0.2">
      <c r="A26" s="47" t="s">
        <v>71</v>
      </c>
      <c r="B26" s="47"/>
      <c r="C26" s="54"/>
      <c r="D26" s="48">
        <v>1</v>
      </c>
      <c r="E26" s="48">
        <v>19</v>
      </c>
      <c r="F26" s="49">
        <v>20</v>
      </c>
      <c r="G26" s="49">
        <v>50</v>
      </c>
      <c r="H26" s="50">
        <v>51</v>
      </c>
      <c r="I26" s="50">
        <v>100</v>
      </c>
      <c r="K26" s="51"/>
      <c r="L26" s="51"/>
      <c r="M26" s="51"/>
      <c r="O26" s="52"/>
      <c r="P26" s="52"/>
    </row>
    <row r="27" spans="1:20" x14ac:dyDescent="0.2">
      <c r="A27" s="47"/>
      <c r="B27" s="47"/>
      <c r="C27" s="54"/>
      <c r="D27" s="54" t="s">
        <v>47</v>
      </c>
      <c r="E27" s="54" t="s">
        <v>47</v>
      </c>
      <c r="F27" s="54" t="s">
        <v>48</v>
      </c>
      <c r="G27" s="54" t="s">
        <v>48</v>
      </c>
      <c r="H27" s="54" t="s">
        <v>49</v>
      </c>
      <c r="I27" s="54" t="s">
        <v>49</v>
      </c>
      <c r="K27" s="51"/>
      <c r="L27" s="51"/>
      <c r="M27" s="51"/>
      <c r="O27" s="52"/>
      <c r="P27" s="52"/>
    </row>
    <row r="28" spans="1:20" x14ac:dyDescent="0.2">
      <c r="A28" s="47">
        <v>0</v>
      </c>
      <c r="B28" s="47">
        <v>1</v>
      </c>
      <c r="C28" s="54">
        <v>28</v>
      </c>
      <c r="D28" s="57" t="s">
        <v>52</v>
      </c>
      <c r="E28" s="57"/>
      <c r="F28" s="58" t="s">
        <v>52</v>
      </c>
      <c r="G28" s="58"/>
      <c r="H28" s="59" t="s">
        <v>53</v>
      </c>
      <c r="I28" s="59"/>
      <c r="K28" s="60" t="s">
        <v>213</v>
      </c>
      <c r="L28" s="60" t="s">
        <v>52</v>
      </c>
      <c r="M28" s="51">
        <v>5</v>
      </c>
      <c r="O28" s="52">
        <f>COUNTIF(Input!$AA$6:$AA$35,"EIFL")</f>
        <v>3</v>
      </c>
      <c r="P28" s="52">
        <f>O28*M28</f>
        <v>15</v>
      </c>
    </row>
    <row r="29" spans="1:20" x14ac:dyDescent="0.2">
      <c r="A29" s="47">
        <v>2</v>
      </c>
      <c r="B29" s="47">
        <v>5</v>
      </c>
      <c r="C29" s="54">
        <v>29</v>
      </c>
      <c r="D29" s="57" t="s">
        <v>52</v>
      </c>
      <c r="E29" s="57"/>
      <c r="F29" s="58" t="s">
        <v>53</v>
      </c>
      <c r="G29" s="58"/>
      <c r="H29" s="59" t="s">
        <v>49</v>
      </c>
      <c r="I29" s="59"/>
      <c r="K29" s="60" t="s">
        <v>213</v>
      </c>
      <c r="L29" s="60" t="s">
        <v>53</v>
      </c>
      <c r="M29" s="51">
        <v>7</v>
      </c>
      <c r="O29" s="52">
        <f>COUNTIF(Input!$AA$6:$AA$35,"EIFA")</f>
        <v>0</v>
      </c>
      <c r="P29" s="52">
        <f>O29*M29</f>
        <v>0</v>
      </c>
    </row>
    <row r="30" spans="1:20" x14ac:dyDescent="0.2">
      <c r="A30" s="47">
        <v>6</v>
      </c>
      <c r="B30" s="47">
        <v>100</v>
      </c>
      <c r="C30" s="54">
        <v>30</v>
      </c>
      <c r="D30" s="57" t="s">
        <v>53</v>
      </c>
      <c r="E30" s="57"/>
      <c r="F30" s="58" t="s">
        <v>49</v>
      </c>
      <c r="G30" s="58"/>
      <c r="H30" s="59" t="s">
        <v>49</v>
      </c>
      <c r="I30" s="59"/>
      <c r="K30" s="60" t="s">
        <v>214</v>
      </c>
      <c r="L30" s="60" t="s">
        <v>49</v>
      </c>
      <c r="M30" s="51">
        <v>10</v>
      </c>
      <c r="O30" s="52">
        <f>COUNTIF(Input!$AA$6:$AA$35,"EIFH")</f>
        <v>0</v>
      </c>
      <c r="P30" s="52">
        <f>O30*M30</f>
        <v>0</v>
      </c>
    </row>
    <row r="31" spans="1:20" x14ac:dyDescent="0.2">
      <c r="A31" s="46"/>
      <c r="B31" s="46"/>
      <c r="C31" s="46"/>
      <c r="D31" s="46"/>
      <c r="E31" s="46"/>
      <c r="F31" s="46"/>
      <c r="G31" s="46"/>
      <c r="H31" s="46"/>
    </row>
    <row r="32" spans="1:20" x14ac:dyDescent="0.2">
      <c r="L32" s="70" t="s">
        <v>72</v>
      </c>
      <c r="M32" s="70"/>
      <c r="N32" s="70"/>
      <c r="O32" s="70"/>
      <c r="P32" s="45">
        <f>SUM(P4:P30)</f>
        <v>141</v>
      </c>
    </row>
    <row r="34" spans="1:3" x14ac:dyDescent="0.2">
      <c r="A34" s="46"/>
      <c r="B34" s="46"/>
      <c r="C34" s="46"/>
    </row>
    <row r="35" spans="1:3" x14ac:dyDescent="0.2">
      <c r="A35" s="46"/>
      <c r="B35" s="46"/>
      <c r="C35" s="46"/>
    </row>
  </sheetData>
  <mergeCells count="47">
    <mergeCell ref="D30:E30"/>
    <mergeCell ref="F30:G30"/>
    <mergeCell ref="H30:I30"/>
    <mergeCell ref="L32:O32"/>
    <mergeCell ref="D28:E28"/>
    <mergeCell ref="F28:G28"/>
    <mergeCell ref="H28:I28"/>
    <mergeCell ref="D29:E29"/>
    <mergeCell ref="F29:G29"/>
    <mergeCell ref="H29:I29"/>
    <mergeCell ref="D23:E23"/>
    <mergeCell ref="F23:G23"/>
    <mergeCell ref="H23:I23"/>
    <mergeCell ref="D24:E24"/>
    <mergeCell ref="F24:G24"/>
    <mergeCell ref="H24:I24"/>
    <mergeCell ref="D18:E18"/>
    <mergeCell ref="F18:G18"/>
    <mergeCell ref="H18:I18"/>
    <mergeCell ref="D22:E22"/>
    <mergeCell ref="F22:G22"/>
    <mergeCell ref="H22:I22"/>
    <mergeCell ref="D16:E16"/>
    <mergeCell ref="F16:G16"/>
    <mergeCell ref="H16:I16"/>
    <mergeCell ref="D17:E17"/>
    <mergeCell ref="F17:G17"/>
    <mergeCell ref="H17:I17"/>
    <mergeCell ref="D11:E11"/>
    <mergeCell ref="F11:G11"/>
    <mergeCell ref="H11:I11"/>
    <mergeCell ref="D12:E12"/>
    <mergeCell ref="F12:G12"/>
    <mergeCell ref="H12:I12"/>
    <mergeCell ref="D6:E6"/>
    <mergeCell ref="F6:G6"/>
    <mergeCell ref="H6:I6"/>
    <mergeCell ref="D10:E10"/>
    <mergeCell ref="F10:G10"/>
    <mergeCell ref="H10:I10"/>
    <mergeCell ref="S2:T2"/>
    <mergeCell ref="D4:E4"/>
    <mergeCell ref="F4:G4"/>
    <mergeCell ref="H4:I4"/>
    <mergeCell ref="D5:E5"/>
    <mergeCell ref="F5:G5"/>
    <mergeCell ref="H5:I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tabSelected="1" topLeftCell="A31" workbookViewId="0">
      <selection activeCell="C49" sqref="C49"/>
    </sheetView>
  </sheetViews>
  <sheetFormatPr defaultRowHeight="15" x14ac:dyDescent="0.25"/>
  <cols>
    <col min="1" max="1" width="25" style="4" customWidth="1"/>
    <col min="2" max="2" width="13.28515625" style="4" customWidth="1"/>
    <col min="3" max="3" width="9.140625" style="107"/>
    <col min="4" max="4" width="2.5703125" style="4" customWidth="1"/>
    <col min="5" max="256" width="9.140625" style="4"/>
    <col min="257" max="257" width="25" style="4" customWidth="1"/>
    <col min="258" max="258" width="13.28515625" style="4" customWidth="1"/>
    <col min="259" max="259" width="9.140625" style="4"/>
    <col min="260" max="260" width="2.5703125" style="4" customWidth="1"/>
    <col min="261" max="512" width="9.140625" style="4"/>
    <col min="513" max="513" width="25" style="4" customWidth="1"/>
    <col min="514" max="514" width="13.28515625" style="4" customWidth="1"/>
    <col min="515" max="515" width="9.140625" style="4"/>
    <col min="516" max="516" width="2.5703125" style="4" customWidth="1"/>
    <col min="517" max="768" width="9.140625" style="4"/>
    <col min="769" max="769" width="25" style="4" customWidth="1"/>
    <col min="770" max="770" width="13.28515625" style="4" customWidth="1"/>
    <col min="771" max="771" width="9.140625" style="4"/>
    <col min="772" max="772" width="2.5703125" style="4" customWidth="1"/>
    <col min="773" max="1024" width="9.140625" style="4"/>
    <col min="1025" max="1025" width="25" style="4" customWidth="1"/>
    <col min="1026" max="1026" width="13.28515625" style="4" customWidth="1"/>
    <col min="1027" max="1027" width="9.140625" style="4"/>
    <col min="1028" max="1028" width="2.5703125" style="4" customWidth="1"/>
    <col min="1029" max="1280" width="9.140625" style="4"/>
    <col min="1281" max="1281" width="25" style="4" customWidth="1"/>
    <col min="1282" max="1282" width="13.28515625" style="4" customWidth="1"/>
    <col min="1283" max="1283" width="9.140625" style="4"/>
    <col min="1284" max="1284" width="2.5703125" style="4" customWidth="1"/>
    <col min="1285" max="1536" width="9.140625" style="4"/>
    <col min="1537" max="1537" width="25" style="4" customWidth="1"/>
    <col min="1538" max="1538" width="13.28515625" style="4" customWidth="1"/>
    <col min="1539" max="1539" width="9.140625" style="4"/>
    <col min="1540" max="1540" width="2.5703125" style="4" customWidth="1"/>
    <col min="1541" max="1792" width="9.140625" style="4"/>
    <col min="1793" max="1793" width="25" style="4" customWidth="1"/>
    <col min="1794" max="1794" width="13.28515625" style="4" customWidth="1"/>
    <col min="1795" max="1795" width="9.140625" style="4"/>
    <col min="1796" max="1796" width="2.5703125" style="4" customWidth="1"/>
    <col min="1797" max="2048" width="9.140625" style="4"/>
    <col min="2049" max="2049" width="25" style="4" customWidth="1"/>
    <col min="2050" max="2050" width="13.28515625" style="4" customWidth="1"/>
    <col min="2051" max="2051" width="9.140625" style="4"/>
    <col min="2052" max="2052" width="2.5703125" style="4" customWidth="1"/>
    <col min="2053" max="2304" width="9.140625" style="4"/>
    <col min="2305" max="2305" width="25" style="4" customWidth="1"/>
    <col min="2306" max="2306" width="13.28515625" style="4" customWidth="1"/>
    <col min="2307" max="2307" width="9.140625" style="4"/>
    <col min="2308" max="2308" width="2.5703125" style="4" customWidth="1"/>
    <col min="2309" max="2560" width="9.140625" style="4"/>
    <col min="2561" max="2561" width="25" style="4" customWidth="1"/>
    <col min="2562" max="2562" width="13.28515625" style="4" customWidth="1"/>
    <col min="2563" max="2563" width="9.140625" style="4"/>
    <col min="2564" max="2564" width="2.5703125" style="4" customWidth="1"/>
    <col min="2565" max="2816" width="9.140625" style="4"/>
    <col min="2817" max="2817" width="25" style="4" customWidth="1"/>
    <col min="2818" max="2818" width="13.28515625" style="4" customWidth="1"/>
    <col min="2819" max="2819" width="9.140625" style="4"/>
    <col min="2820" max="2820" width="2.5703125" style="4" customWidth="1"/>
    <col min="2821" max="3072" width="9.140625" style="4"/>
    <col min="3073" max="3073" width="25" style="4" customWidth="1"/>
    <col min="3074" max="3074" width="13.28515625" style="4" customWidth="1"/>
    <col min="3075" max="3075" width="9.140625" style="4"/>
    <col min="3076" max="3076" width="2.5703125" style="4" customWidth="1"/>
    <col min="3077" max="3328" width="9.140625" style="4"/>
    <col min="3329" max="3329" width="25" style="4" customWidth="1"/>
    <col min="3330" max="3330" width="13.28515625" style="4" customWidth="1"/>
    <col min="3331" max="3331" width="9.140625" style="4"/>
    <col min="3332" max="3332" width="2.5703125" style="4" customWidth="1"/>
    <col min="3333" max="3584" width="9.140625" style="4"/>
    <col min="3585" max="3585" width="25" style="4" customWidth="1"/>
    <col min="3586" max="3586" width="13.28515625" style="4" customWidth="1"/>
    <col min="3587" max="3587" width="9.140625" style="4"/>
    <col min="3588" max="3588" width="2.5703125" style="4" customWidth="1"/>
    <col min="3589" max="3840" width="9.140625" style="4"/>
    <col min="3841" max="3841" width="25" style="4" customWidth="1"/>
    <col min="3842" max="3842" width="13.28515625" style="4" customWidth="1"/>
    <col min="3843" max="3843" width="9.140625" style="4"/>
    <col min="3844" max="3844" width="2.5703125" style="4" customWidth="1"/>
    <col min="3845" max="4096" width="9.140625" style="4"/>
    <col min="4097" max="4097" width="25" style="4" customWidth="1"/>
    <col min="4098" max="4098" width="13.28515625" style="4" customWidth="1"/>
    <col min="4099" max="4099" width="9.140625" style="4"/>
    <col min="4100" max="4100" width="2.5703125" style="4" customWidth="1"/>
    <col min="4101" max="4352" width="9.140625" style="4"/>
    <col min="4353" max="4353" width="25" style="4" customWidth="1"/>
    <col min="4354" max="4354" width="13.28515625" style="4" customWidth="1"/>
    <col min="4355" max="4355" width="9.140625" style="4"/>
    <col min="4356" max="4356" width="2.5703125" style="4" customWidth="1"/>
    <col min="4357" max="4608" width="9.140625" style="4"/>
    <col min="4609" max="4609" width="25" style="4" customWidth="1"/>
    <col min="4610" max="4610" width="13.28515625" style="4" customWidth="1"/>
    <col min="4611" max="4611" width="9.140625" style="4"/>
    <col min="4612" max="4612" width="2.5703125" style="4" customWidth="1"/>
    <col min="4613" max="4864" width="9.140625" style="4"/>
    <col min="4865" max="4865" width="25" style="4" customWidth="1"/>
    <col min="4866" max="4866" width="13.28515625" style="4" customWidth="1"/>
    <col min="4867" max="4867" width="9.140625" style="4"/>
    <col min="4868" max="4868" width="2.5703125" style="4" customWidth="1"/>
    <col min="4869" max="5120" width="9.140625" style="4"/>
    <col min="5121" max="5121" width="25" style="4" customWidth="1"/>
    <col min="5122" max="5122" width="13.28515625" style="4" customWidth="1"/>
    <col min="5123" max="5123" width="9.140625" style="4"/>
    <col min="5124" max="5124" width="2.5703125" style="4" customWidth="1"/>
    <col min="5125" max="5376" width="9.140625" style="4"/>
    <col min="5377" max="5377" width="25" style="4" customWidth="1"/>
    <col min="5378" max="5378" width="13.28515625" style="4" customWidth="1"/>
    <col min="5379" max="5379" width="9.140625" style="4"/>
    <col min="5380" max="5380" width="2.5703125" style="4" customWidth="1"/>
    <col min="5381" max="5632" width="9.140625" style="4"/>
    <col min="5633" max="5633" width="25" style="4" customWidth="1"/>
    <col min="5634" max="5634" width="13.28515625" style="4" customWidth="1"/>
    <col min="5635" max="5635" width="9.140625" style="4"/>
    <col min="5636" max="5636" width="2.5703125" style="4" customWidth="1"/>
    <col min="5637" max="5888" width="9.140625" style="4"/>
    <col min="5889" max="5889" width="25" style="4" customWidth="1"/>
    <col min="5890" max="5890" width="13.28515625" style="4" customWidth="1"/>
    <col min="5891" max="5891" width="9.140625" style="4"/>
    <col min="5892" max="5892" width="2.5703125" style="4" customWidth="1"/>
    <col min="5893" max="6144" width="9.140625" style="4"/>
    <col min="6145" max="6145" width="25" style="4" customWidth="1"/>
    <col min="6146" max="6146" width="13.28515625" style="4" customWidth="1"/>
    <col min="6147" max="6147" width="9.140625" style="4"/>
    <col min="6148" max="6148" width="2.5703125" style="4" customWidth="1"/>
    <col min="6149" max="6400" width="9.140625" style="4"/>
    <col min="6401" max="6401" width="25" style="4" customWidth="1"/>
    <col min="6402" max="6402" width="13.28515625" style="4" customWidth="1"/>
    <col min="6403" max="6403" width="9.140625" style="4"/>
    <col min="6404" max="6404" width="2.5703125" style="4" customWidth="1"/>
    <col min="6405" max="6656" width="9.140625" style="4"/>
    <col min="6657" max="6657" width="25" style="4" customWidth="1"/>
    <col min="6658" max="6658" width="13.28515625" style="4" customWidth="1"/>
    <col min="6659" max="6659" width="9.140625" style="4"/>
    <col min="6660" max="6660" width="2.5703125" style="4" customWidth="1"/>
    <col min="6661" max="6912" width="9.140625" style="4"/>
    <col min="6913" max="6913" width="25" style="4" customWidth="1"/>
    <col min="6914" max="6914" width="13.28515625" style="4" customWidth="1"/>
    <col min="6915" max="6915" width="9.140625" style="4"/>
    <col min="6916" max="6916" width="2.5703125" style="4" customWidth="1"/>
    <col min="6917" max="7168" width="9.140625" style="4"/>
    <col min="7169" max="7169" width="25" style="4" customWidth="1"/>
    <col min="7170" max="7170" width="13.28515625" style="4" customWidth="1"/>
    <col min="7171" max="7171" width="9.140625" style="4"/>
    <col min="7172" max="7172" width="2.5703125" style="4" customWidth="1"/>
    <col min="7173" max="7424" width="9.140625" style="4"/>
    <col min="7425" max="7425" width="25" style="4" customWidth="1"/>
    <col min="7426" max="7426" width="13.28515625" style="4" customWidth="1"/>
    <col min="7427" max="7427" width="9.140625" style="4"/>
    <col min="7428" max="7428" width="2.5703125" style="4" customWidth="1"/>
    <col min="7429" max="7680" width="9.140625" style="4"/>
    <col min="7681" max="7681" width="25" style="4" customWidth="1"/>
    <col min="7682" max="7682" width="13.28515625" style="4" customWidth="1"/>
    <col min="7683" max="7683" width="9.140625" style="4"/>
    <col min="7684" max="7684" width="2.5703125" style="4" customWidth="1"/>
    <col min="7685" max="7936" width="9.140625" style="4"/>
    <col min="7937" max="7937" width="25" style="4" customWidth="1"/>
    <col min="7938" max="7938" width="13.28515625" style="4" customWidth="1"/>
    <col min="7939" max="7939" width="9.140625" style="4"/>
    <col min="7940" max="7940" width="2.5703125" style="4" customWidth="1"/>
    <col min="7941" max="8192" width="9.140625" style="4"/>
    <col min="8193" max="8193" width="25" style="4" customWidth="1"/>
    <col min="8194" max="8194" width="13.28515625" style="4" customWidth="1"/>
    <col min="8195" max="8195" width="9.140625" style="4"/>
    <col min="8196" max="8196" width="2.5703125" style="4" customWidth="1"/>
    <col min="8197" max="8448" width="9.140625" style="4"/>
    <col min="8449" max="8449" width="25" style="4" customWidth="1"/>
    <col min="8450" max="8450" width="13.28515625" style="4" customWidth="1"/>
    <col min="8451" max="8451" width="9.140625" style="4"/>
    <col min="8452" max="8452" width="2.5703125" style="4" customWidth="1"/>
    <col min="8453" max="8704" width="9.140625" style="4"/>
    <col min="8705" max="8705" width="25" style="4" customWidth="1"/>
    <col min="8706" max="8706" width="13.28515625" style="4" customWidth="1"/>
    <col min="8707" max="8707" width="9.140625" style="4"/>
    <col min="8708" max="8708" width="2.5703125" style="4" customWidth="1"/>
    <col min="8709" max="8960" width="9.140625" style="4"/>
    <col min="8961" max="8961" width="25" style="4" customWidth="1"/>
    <col min="8962" max="8962" width="13.28515625" style="4" customWidth="1"/>
    <col min="8963" max="8963" width="9.140625" style="4"/>
    <col min="8964" max="8964" width="2.5703125" style="4" customWidth="1"/>
    <col min="8965" max="9216" width="9.140625" style="4"/>
    <col min="9217" max="9217" width="25" style="4" customWidth="1"/>
    <col min="9218" max="9218" width="13.28515625" style="4" customWidth="1"/>
    <col min="9219" max="9219" width="9.140625" style="4"/>
    <col min="9220" max="9220" width="2.5703125" style="4" customWidth="1"/>
    <col min="9221" max="9472" width="9.140625" style="4"/>
    <col min="9473" max="9473" width="25" style="4" customWidth="1"/>
    <col min="9474" max="9474" width="13.28515625" style="4" customWidth="1"/>
    <col min="9475" max="9475" width="9.140625" style="4"/>
    <col min="9476" max="9476" width="2.5703125" style="4" customWidth="1"/>
    <col min="9477" max="9728" width="9.140625" style="4"/>
    <col min="9729" max="9729" width="25" style="4" customWidth="1"/>
    <col min="9730" max="9730" width="13.28515625" style="4" customWidth="1"/>
    <col min="9731" max="9731" width="9.140625" style="4"/>
    <col min="9732" max="9732" width="2.5703125" style="4" customWidth="1"/>
    <col min="9733" max="9984" width="9.140625" style="4"/>
    <col min="9985" max="9985" width="25" style="4" customWidth="1"/>
    <col min="9986" max="9986" width="13.28515625" style="4" customWidth="1"/>
    <col min="9987" max="9987" width="9.140625" style="4"/>
    <col min="9988" max="9988" width="2.5703125" style="4" customWidth="1"/>
    <col min="9989" max="10240" width="9.140625" style="4"/>
    <col min="10241" max="10241" width="25" style="4" customWidth="1"/>
    <col min="10242" max="10242" width="13.28515625" style="4" customWidth="1"/>
    <col min="10243" max="10243" width="9.140625" style="4"/>
    <col min="10244" max="10244" width="2.5703125" style="4" customWidth="1"/>
    <col min="10245" max="10496" width="9.140625" style="4"/>
    <col min="10497" max="10497" width="25" style="4" customWidth="1"/>
    <col min="10498" max="10498" width="13.28515625" style="4" customWidth="1"/>
    <col min="10499" max="10499" width="9.140625" style="4"/>
    <col min="10500" max="10500" width="2.5703125" style="4" customWidth="1"/>
    <col min="10501" max="10752" width="9.140625" style="4"/>
    <col min="10753" max="10753" width="25" style="4" customWidth="1"/>
    <col min="10754" max="10754" width="13.28515625" style="4" customWidth="1"/>
    <col min="10755" max="10755" width="9.140625" style="4"/>
    <col min="10756" max="10756" width="2.5703125" style="4" customWidth="1"/>
    <col min="10757" max="11008" width="9.140625" style="4"/>
    <col min="11009" max="11009" width="25" style="4" customWidth="1"/>
    <col min="11010" max="11010" width="13.28515625" style="4" customWidth="1"/>
    <col min="11011" max="11011" width="9.140625" style="4"/>
    <col min="11012" max="11012" width="2.5703125" style="4" customWidth="1"/>
    <col min="11013" max="11264" width="9.140625" style="4"/>
    <col min="11265" max="11265" width="25" style="4" customWidth="1"/>
    <col min="11266" max="11266" width="13.28515625" style="4" customWidth="1"/>
    <col min="11267" max="11267" width="9.140625" style="4"/>
    <col min="11268" max="11268" width="2.5703125" style="4" customWidth="1"/>
    <col min="11269" max="11520" width="9.140625" style="4"/>
    <col min="11521" max="11521" width="25" style="4" customWidth="1"/>
    <col min="11522" max="11522" width="13.28515625" style="4" customWidth="1"/>
    <col min="11523" max="11523" width="9.140625" style="4"/>
    <col min="11524" max="11524" width="2.5703125" style="4" customWidth="1"/>
    <col min="11525" max="11776" width="9.140625" style="4"/>
    <col min="11777" max="11777" width="25" style="4" customWidth="1"/>
    <col min="11778" max="11778" width="13.28515625" style="4" customWidth="1"/>
    <col min="11779" max="11779" width="9.140625" style="4"/>
    <col min="11780" max="11780" width="2.5703125" style="4" customWidth="1"/>
    <col min="11781" max="12032" width="9.140625" style="4"/>
    <col min="12033" max="12033" width="25" style="4" customWidth="1"/>
    <col min="12034" max="12034" width="13.28515625" style="4" customWidth="1"/>
    <col min="12035" max="12035" width="9.140625" style="4"/>
    <col min="12036" max="12036" width="2.5703125" style="4" customWidth="1"/>
    <col min="12037" max="12288" width="9.140625" style="4"/>
    <col min="12289" max="12289" width="25" style="4" customWidth="1"/>
    <col min="12290" max="12290" width="13.28515625" style="4" customWidth="1"/>
    <col min="12291" max="12291" width="9.140625" style="4"/>
    <col min="12292" max="12292" width="2.5703125" style="4" customWidth="1"/>
    <col min="12293" max="12544" width="9.140625" style="4"/>
    <col min="12545" max="12545" width="25" style="4" customWidth="1"/>
    <col min="12546" max="12546" width="13.28515625" style="4" customWidth="1"/>
    <col min="12547" max="12547" width="9.140625" style="4"/>
    <col min="12548" max="12548" width="2.5703125" style="4" customWidth="1"/>
    <col min="12549" max="12800" width="9.140625" style="4"/>
    <col min="12801" max="12801" width="25" style="4" customWidth="1"/>
    <col min="12802" max="12802" width="13.28515625" style="4" customWidth="1"/>
    <col min="12803" max="12803" width="9.140625" style="4"/>
    <col min="12804" max="12804" width="2.5703125" style="4" customWidth="1"/>
    <col min="12805" max="13056" width="9.140625" style="4"/>
    <col min="13057" max="13057" width="25" style="4" customWidth="1"/>
    <col min="13058" max="13058" width="13.28515625" style="4" customWidth="1"/>
    <col min="13059" max="13059" width="9.140625" style="4"/>
    <col min="13060" max="13060" width="2.5703125" style="4" customWidth="1"/>
    <col min="13061" max="13312" width="9.140625" style="4"/>
    <col min="13313" max="13313" width="25" style="4" customWidth="1"/>
    <col min="13314" max="13314" width="13.28515625" style="4" customWidth="1"/>
    <col min="13315" max="13315" width="9.140625" style="4"/>
    <col min="13316" max="13316" width="2.5703125" style="4" customWidth="1"/>
    <col min="13317" max="13568" width="9.140625" style="4"/>
    <col min="13569" max="13569" width="25" style="4" customWidth="1"/>
    <col min="13570" max="13570" width="13.28515625" style="4" customWidth="1"/>
    <col min="13571" max="13571" width="9.140625" style="4"/>
    <col min="13572" max="13572" width="2.5703125" style="4" customWidth="1"/>
    <col min="13573" max="13824" width="9.140625" style="4"/>
    <col min="13825" max="13825" width="25" style="4" customWidth="1"/>
    <col min="13826" max="13826" width="13.28515625" style="4" customWidth="1"/>
    <col min="13827" max="13827" width="9.140625" style="4"/>
    <col min="13828" max="13828" width="2.5703125" style="4" customWidth="1"/>
    <col min="13829" max="14080" width="9.140625" style="4"/>
    <col min="14081" max="14081" width="25" style="4" customWidth="1"/>
    <col min="14082" max="14082" width="13.28515625" style="4" customWidth="1"/>
    <col min="14083" max="14083" width="9.140625" style="4"/>
    <col min="14084" max="14084" width="2.5703125" style="4" customWidth="1"/>
    <col min="14085" max="14336" width="9.140625" style="4"/>
    <col min="14337" max="14337" width="25" style="4" customWidth="1"/>
    <col min="14338" max="14338" width="13.28515625" style="4" customWidth="1"/>
    <col min="14339" max="14339" width="9.140625" style="4"/>
    <col min="14340" max="14340" width="2.5703125" style="4" customWidth="1"/>
    <col min="14341" max="14592" width="9.140625" style="4"/>
    <col min="14593" max="14593" width="25" style="4" customWidth="1"/>
    <col min="14594" max="14594" width="13.28515625" style="4" customWidth="1"/>
    <col min="14595" max="14595" width="9.140625" style="4"/>
    <col min="14596" max="14596" width="2.5703125" style="4" customWidth="1"/>
    <col min="14597" max="14848" width="9.140625" style="4"/>
    <col min="14849" max="14849" width="25" style="4" customWidth="1"/>
    <col min="14850" max="14850" width="13.28515625" style="4" customWidth="1"/>
    <col min="14851" max="14851" width="9.140625" style="4"/>
    <col min="14852" max="14852" width="2.5703125" style="4" customWidth="1"/>
    <col min="14853" max="15104" width="9.140625" style="4"/>
    <col min="15105" max="15105" width="25" style="4" customWidth="1"/>
    <col min="15106" max="15106" width="13.28515625" style="4" customWidth="1"/>
    <col min="15107" max="15107" width="9.140625" style="4"/>
    <col min="15108" max="15108" width="2.5703125" style="4" customWidth="1"/>
    <col min="15109" max="15360" width="9.140625" style="4"/>
    <col min="15361" max="15361" width="25" style="4" customWidth="1"/>
    <col min="15362" max="15362" width="13.28515625" style="4" customWidth="1"/>
    <col min="15363" max="15363" width="9.140625" style="4"/>
    <col min="15364" max="15364" width="2.5703125" style="4" customWidth="1"/>
    <col min="15365" max="15616" width="9.140625" style="4"/>
    <col min="15617" max="15617" width="25" style="4" customWidth="1"/>
    <col min="15618" max="15618" width="13.28515625" style="4" customWidth="1"/>
    <col min="15619" max="15619" width="9.140625" style="4"/>
    <col min="15620" max="15620" width="2.5703125" style="4" customWidth="1"/>
    <col min="15621" max="15872" width="9.140625" style="4"/>
    <col min="15873" max="15873" width="25" style="4" customWidth="1"/>
    <col min="15874" max="15874" width="13.28515625" style="4" customWidth="1"/>
    <col min="15875" max="15875" width="9.140625" style="4"/>
    <col min="15876" max="15876" width="2.5703125" style="4" customWidth="1"/>
    <col min="15877" max="16128" width="9.140625" style="4"/>
    <col min="16129" max="16129" width="25" style="4" customWidth="1"/>
    <col min="16130" max="16130" width="13.28515625" style="4" customWidth="1"/>
    <col min="16131" max="16131" width="9.140625" style="4"/>
    <col min="16132" max="16132" width="2.5703125" style="4" customWidth="1"/>
    <col min="16133" max="16384" width="9.140625" style="4"/>
  </cols>
  <sheetData>
    <row r="1" spans="1:9" ht="16.5" thickBot="1" x14ac:dyDescent="0.3">
      <c r="A1" s="82" t="s">
        <v>131</v>
      </c>
      <c r="B1" s="83"/>
      <c r="C1" s="83"/>
      <c r="D1" s="83"/>
      <c r="E1" s="83"/>
      <c r="F1" s="83"/>
      <c r="G1" s="83"/>
      <c r="H1" s="83"/>
      <c r="I1" s="84"/>
    </row>
    <row r="2" spans="1:9" x14ac:dyDescent="0.25">
      <c r="A2" s="85"/>
      <c r="B2" s="85"/>
      <c r="C2" s="86"/>
      <c r="D2" s="85"/>
      <c r="E2" s="85"/>
      <c r="F2" s="85"/>
      <c r="G2" s="85"/>
      <c r="H2" s="85"/>
      <c r="I2" s="85"/>
    </row>
    <row r="3" spans="1:9" x14ac:dyDescent="0.25">
      <c r="A3" s="87" t="s">
        <v>132</v>
      </c>
      <c r="B3" s="87"/>
      <c r="C3" s="88">
        <v>7</v>
      </c>
      <c r="D3" s="89"/>
      <c r="E3" s="90" t="s">
        <v>133</v>
      </c>
      <c r="F3" s="91"/>
      <c r="G3" s="91"/>
      <c r="H3" s="91"/>
      <c r="I3" s="92"/>
    </row>
    <row r="4" spans="1:9" ht="12.75" customHeight="1" x14ac:dyDescent="0.25">
      <c r="A4" s="87" t="s">
        <v>134</v>
      </c>
      <c r="B4" s="87"/>
      <c r="C4" s="88">
        <v>8</v>
      </c>
      <c r="D4" s="93"/>
      <c r="E4" s="94"/>
      <c r="F4" s="95"/>
      <c r="G4" s="95"/>
      <c r="H4" s="95"/>
      <c r="I4" s="96"/>
    </row>
    <row r="5" spans="1:9" ht="12.75" customHeight="1" x14ac:dyDescent="0.25">
      <c r="A5" s="87" t="s">
        <v>135</v>
      </c>
      <c r="B5" s="87"/>
      <c r="C5" s="88">
        <v>20</v>
      </c>
      <c r="D5" s="93"/>
      <c r="E5" s="97"/>
      <c r="F5" s="98"/>
      <c r="G5" s="98"/>
      <c r="H5" s="98"/>
      <c r="I5" s="99"/>
    </row>
    <row r="6" spans="1:9" x14ac:dyDescent="0.25">
      <c r="A6" s="100" t="s">
        <v>136</v>
      </c>
      <c r="B6" s="101"/>
      <c r="C6" s="102">
        <f>C5*C4</f>
        <v>160</v>
      </c>
      <c r="D6" s="93"/>
      <c r="E6" s="97"/>
      <c r="F6" s="98"/>
      <c r="G6" s="98"/>
      <c r="H6" s="98"/>
      <c r="I6" s="99"/>
    </row>
    <row r="7" spans="1:9" x14ac:dyDescent="0.25">
      <c r="A7" s="100" t="s">
        <v>137</v>
      </c>
      <c r="B7" s="101"/>
      <c r="C7" s="102">
        <v>5</v>
      </c>
      <c r="D7" s="93"/>
      <c r="E7" s="103"/>
      <c r="F7" s="104"/>
      <c r="G7" s="104"/>
      <c r="H7" s="104"/>
      <c r="I7" s="105"/>
    </row>
    <row r="8" spans="1:9" x14ac:dyDescent="0.25">
      <c r="A8" s="101" t="s">
        <v>138</v>
      </c>
      <c r="B8" s="101"/>
      <c r="C8" s="106" t="s">
        <v>49</v>
      </c>
      <c r="D8" s="93"/>
      <c r="E8" s="93"/>
      <c r="F8" s="85"/>
      <c r="G8" s="85"/>
      <c r="H8" s="85"/>
      <c r="I8" s="85"/>
    </row>
    <row r="9" spans="1:9" x14ac:dyDescent="0.25">
      <c r="D9" s="108"/>
      <c r="E9" s="109" t="s">
        <v>139</v>
      </c>
      <c r="F9" s="110"/>
      <c r="G9" s="110"/>
      <c r="H9" s="110"/>
      <c r="I9" s="111"/>
    </row>
    <row r="10" spans="1:9" x14ac:dyDescent="0.25">
      <c r="A10" s="112" t="s">
        <v>140</v>
      </c>
      <c r="B10" s="112"/>
      <c r="C10" s="112"/>
      <c r="D10" s="113"/>
      <c r="E10" s="114" t="s">
        <v>141</v>
      </c>
      <c r="F10" s="115"/>
      <c r="G10" s="116" t="s">
        <v>52</v>
      </c>
      <c r="H10" s="116" t="s">
        <v>53</v>
      </c>
      <c r="I10" s="117" t="s">
        <v>49</v>
      </c>
    </row>
    <row r="11" spans="1:9" ht="12.75" customHeight="1" x14ac:dyDescent="0.25">
      <c r="A11" s="118" t="s">
        <v>142</v>
      </c>
      <c r="B11" s="119" t="s">
        <v>143</v>
      </c>
      <c r="C11" s="120">
        <f>1/((HLOOKUP(C8,$G$10:$I$13,2,FALSE()))*0.125)</f>
        <v>0.8</v>
      </c>
      <c r="D11" s="113"/>
      <c r="E11" s="121" t="s">
        <v>144</v>
      </c>
      <c r="F11" s="121"/>
      <c r="G11" s="122">
        <v>8</v>
      </c>
      <c r="H11" s="122">
        <v>9</v>
      </c>
      <c r="I11" s="123">
        <v>10</v>
      </c>
    </row>
    <row r="12" spans="1:9" x14ac:dyDescent="0.25">
      <c r="A12" s="118"/>
      <c r="B12" s="119" t="s">
        <v>145</v>
      </c>
      <c r="C12" s="120">
        <f>1/(HLOOKUP(C8,$G$10:$I$13,3,FALSE())*0.125)</f>
        <v>0.88888888888888884</v>
      </c>
      <c r="D12" s="113"/>
      <c r="E12" s="124" t="s">
        <v>145</v>
      </c>
      <c r="F12" s="124"/>
      <c r="G12" s="122">
        <v>7</v>
      </c>
      <c r="H12" s="122">
        <v>8</v>
      </c>
      <c r="I12" s="123">
        <v>9</v>
      </c>
    </row>
    <row r="13" spans="1:9" ht="15.75" thickBot="1" x14ac:dyDescent="0.3">
      <c r="A13" s="118"/>
      <c r="B13" s="119" t="s">
        <v>146</v>
      </c>
      <c r="C13" s="120">
        <f>1/(HLOOKUP(C8,$G$10:$I$13,4,FALSE())*0.125)</f>
        <v>1</v>
      </c>
      <c r="D13" s="113"/>
      <c r="E13" s="125" t="s">
        <v>147</v>
      </c>
      <c r="F13" s="125"/>
      <c r="G13" s="126">
        <v>6</v>
      </c>
      <c r="H13" s="126">
        <v>7</v>
      </c>
      <c r="I13" s="127">
        <v>8</v>
      </c>
    </row>
    <row r="14" spans="1:9" x14ac:dyDescent="0.25">
      <c r="A14" s="128"/>
      <c r="B14" s="128"/>
      <c r="C14" s="129"/>
      <c r="D14" s="130"/>
    </row>
    <row r="15" spans="1:9" ht="13.5" customHeight="1" x14ac:dyDescent="0.25">
      <c r="A15" s="131" t="s">
        <v>148</v>
      </c>
      <c r="B15" s="131"/>
      <c r="C15" s="131"/>
      <c r="D15" s="132"/>
      <c r="E15" s="133" t="s">
        <v>149</v>
      </c>
      <c r="F15" s="134"/>
      <c r="G15" s="134"/>
      <c r="H15" s="135"/>
      <c r="I15" s="85"/>
    </row>
    <row r="16" spans="1:9" x14ac:dyDescent="0.25">
      <c r="A16" s="100" t="s">
        <v>150</v>
      </c>
      <c r="B16" s="100"/>
      <c r="C16" s="136">
        <f>[1]Tables!S23</f>
        <v>111.39</v>
      </c>
      <c r="D16" s="132"/>
      <c r="E16" s="137" t="s">
        <v>151</v>
      </c>
      <c r="F16" s="138"/>
      <c r="G16" s="139"/>
      <c r="H16" s="140">
        <v>16</v>
      </c>
      <c r="I16" s="85"/>
    </row>
    <row r="17" spans="1:9" x14ac:dyDescent="0.25">
      <c r="A17" s="100" t="s">
        <v>152</v>
      </c>
      <c r="B17" s="100"/>
      <c r="C17" s="136">
        <f>ROUND((IF(C16&lt;500,C16*C11*C3,IF(C16&lt;1000,C16*C12*C3,C16*C13*C3))),0)</f>
        <v>624</v>
      </c>
      <c r="D17" s="132"/>
      <c r="E17" s="137" t="s">
        <v>153</v>
      </c>
      <c r="F17" s="138"/>
      <c r="G17" s="139"/>
      <c r="H17" s="140">
        <v>10.6</v>
      </c>
      <c r="I17" s="85"/>
    </row>
    <row r="18" spans="1:9" x14ac:dyDescent="0.25">
      <c r="A18" s="100" t="s">
        <v>154</v>
      </c>
      <c r="B18" s="100"/>
      <c r="C18" s="136">
        <f>ROUND((C17*C7)/100,2)</f>
        <v>31.2</v>
      </c>
      <c r="D18" s="132"/>
      <c r="E18" s="141" t="s">
        <v>155</v>
      </c>
      <c r="F18" s="142"/>
      <c r="G18" s="143"/>
      <c r="H18" s="140">
        <v>8</v>
      </c>
      <c r="I18" s="85"/>
    </row>
    <row r="19" spans="1:9" x14ac:dyDescent="0.25">
      <c r="A19" s="144" t="s">
        <v>156</v>
      </c>
      <c r="B19" s="144"/>
      <c r="C19" s="145">
        <f>C17+C18</f>
        <v>655.20000000000005</v>
      </c>
      <c r="D19" s="132"/>
      <c r="E19" s="137" t="s">
        <v>157</v>
      </c>
      <c r="F19" s="138"/>
      <c r="G19" s="139"/>
      <c r="H19" s="140">
        <v>16</v>
      </c>
      <c r="I19" s="85"/>
    </row>
    <row r="20" spans="1:9" x14ac:dyDescent="0.25">
      <c r="A20" s="144" t="s">
        <v>158</v>
      </c>
      <c r="B20" s="146"/>
      <c r="C20" s="145">
        <f>C19/C4</f>
        <v>81.900000000000006</v>
      </c>
      <c r="D20" s="85"/>
      <c r="E20" s="137" t="s">
        <v>159</v>
      </c>
      <c r="F20" s="138"/>
      <c r="G20" s="139"/>
      <c r="H20" s="140">
        <v>8</v>
      </c>
      <c r="I20" s="85"/>
    </row>
    <row r="21" spans="1:9" x14ac:dyDescent="0.25">
      <c r="C21" s="4"/>
      <c r="D21" s="132"/>
      <c r="E21" s="137" t="s">
        <v>160</v>
      </c>
      <c r="F21" s="138"/>
      <c r="G21" s="139"/>
      <c r="H21" s="140">
        <v>8</v>
      </c>
      <c r="I21" s="85"/>
    </row>
    <row r="22" spans="1:9" x14ac:dyDescent="0.25">
      <c r="A22" s="147" t="s">
        <v>161</v>
      </c>
      <c r="B22" s="148"/>
      <c r="C22" s="149"/>
      <c r="D22" s="132"/>
      <c r="E22" s="137" t="s">
        <v>162</v>
      </c>
      <c r="F22" s="138"/>
      <c r="G22" s="139"/>
      <c r="H22" s="140">
        <v>10.6</v>
      </c>
      <c r="I22" s="85"/>
    </row>
    <row r="23" spans="1:9" x14ac:dyDescent="0.25">
      <c r="A23" s="100" t="s">
        <v>163</v>
      </c>
      <c r="B23" s="100"/>
      <c r="C23" s="136">
        <f>SUM([1]NonSDLC!F4:F9)</f>
        <v>0</v>
      </c>
      <c r="D23" s="132"/>
      <c r="E23" s="137" t="s">
        <v>164</v>
      </c>
      <c r="F23" s="138"/>
      <c r="G23" s="139"/>
      <c r="H23" s="140">
        <v>8</v>
      </c>
      <c r="I23" s="85"/>
    </row>
    <row r="24" spans="1:9" x14ac:dyDescent="0.25">
      <c r="A24" s="100" t="s">
        <v>165</v>
      </c>
      <c r="B24" s="100"/>
      <c r="C24" s="136">
        <f>SUM([1]NonSDLC!F10:F15)</f>
        <v>0</v>
      </c>
      <c r="D24" s="132"/>
      <c r="E24" s="137" t="s">
        <v>166</v>
      </c>
      <c r="F24" s="138"/>
      <c r="G24" s="139"/>
      <c r="H24" s="140">
        <v>7.3</v>
      </c>
      <c r="I24" s="85"/>
    </row>
    <row r="25" spans="1:9" x14ac:dyDescent="0.25">
      <c r="A25" s="100" t="s">
        <v>167</v>
      </c>
      <c r="B25" s="100"/>
      <c r="C25" s="136">
        <f>SUM([1]NonSDLC!F16:F21)</f>
        <v>0</v>
      </c>
      <c r="D25" s="132"/>
      <c r="E25" s="137" t="s">
        <v>168</v>
      </c>
      <c r="F25" s="138"/>
      <c r="G25" s="139"/>
      <c r="H25" s="140">
        <v>8</v>
      </c>
      <c r="I25" s="85"/>
    </row>
    <row r="26" spans="1:9" x14ac:dyDescent="0.25">
      <c r="A26" s="100" t="s">
        <v>169</v>
      </c>
      <c r="B26" s="100"/>
      <c r="C26" s="136">
        <f>SUM([1]NonSDLC!F22:F27)</f>
        <v>0</v>
      </c>
      <c r="D26" s="132"/>
      <c r="E26" s="137" t="s">
        <v>170</v>
      </c>
      <c r="F26" s="138"/>
      <c r="G26" s="139"/>
      <c r="H26" s="140">
        <v>6.6</v>
      </c>
      <c r="I26" s="85"/>
    </row>
    <row r="27" spans="1:9" x14ac:dyDescent="0.25">
      <c r="A27" s="100" t="s">
        <v>171</v>
      </c>
      <c r="B27" s="100"/>
      <c r="C27" s="136">
        <f>SUM([1]NonSDLC!F28:F33)</f>
        <v>0</v>
      </c>
      <c r="D27" s="132"/>
      <c r="E27" s="137" t="s">
        <v>172</v>
      </c>
      <c r="F27" s="138"/>
      <c r="G27" s="139"/>
      <c r="H27" s="140">
        <v>8</v>
      </c>
      <c r="I27" s="85"/>
    </row>
    <row r="28" spans="1:9" x14ac:dyDescent="0.25">
      <c r="A28" s="100" t="s">
        <v>173</v>
      </c>
      <c r="B28" s="100"/>
      <c r="C28" s="136">
        <f>SUM([1]NonSDLC!F34:F39)</f>
        <v>0</v>
      </c>
      <c r="D28" s="132"/>
      <c r="E28" s="137" t="s">
        <v>174</v>
      </c>
      <c r="F28" s="138"/>
      <c r="G28" s="139"/>
      <c r="H28" s="140">
        <v>5</v>
      </c>
      <c r="I28" s="85"/>
    </row>
    <row r="29" spans="1:9" x14ac:dyDescent="0.25">
      <c r="A29" s="100" t="s">
        <v>175</v>
      </c>
      <c r="B29" s="100"/>
      <c r="C29" s="136">
        <f>SUM([1]NonSDLC!F40:F45)</f>
        <v>0</v>
      </c>
      <c r="D29" s="132"/>
      <c r="E29" s="137" t="s">
        <v>176</v>
      </c>
      <c r="F29" s="138"/>
      <c r="G29" s="139"/>
      <c r="H29" s="140">
        <v>8</v>
      </c>
      <c r="I29" s="85"/>
    </row>
    <row r="30" spans="1:9" x14ac:dyDescent="0.25">
      <c r="A30" s="100" t="s">
        <v>177</v>
      </c>
      <c r="B30" s="100"/>
      <c r="C30" s="136">
        <f>[1]NonSDLC!F46</f>
        <v>0</v>
      </c>
      <c r="D30" s="132"/>
      <c r="E30" s="137" t="s">
        <v>178</v>
      </c>
      <c r="F30" s="138"/>
      <c r="G30" s="139"/>
      <c r="H30" s="140">
        <v>8.5</v>
      </c>
      <c r="I30" s="85"/>
    </row>
    <row r="31" spans="1:9" x14ac:dyDescent="0.25">
      <c r="A31" s="144" t="s">
        <v>179</v>
      </c>
      <c r="B31" s="144"/>
      <c r="C31" s="145">
        <f>SUM(C23:C30)</f>
        <v>0</v>
      </c>
      <c r="D31" s="85"/>
      <c r="E31" s="137" t="s">
        <v>180</v>
      </c>
      <c r="F31" s="138"/>
      <c r="G31" s="139"/>
      <c r="H31" s="140">
        <v>9.5</v>
      </c>
      <c r="I31" s="85"/>
    </row>
    <row r="32" spans="1:9" x14ac:dyDescent="0.25">
      <c r="D32" s="85"/>
      <c r="E32" s="137" t="s">
        <v>181</v>
      </c>
      <c r="F32" s="138"/>
      <c r="G32" s="139"/>
      <c r="H32" s="140">
        <v>8</v>
      </c>
      <c r="I32" s="85"/>
    </row>
    <row r="33" spans="1:9" x14ac:dyDescent="0.25">
      <c r="A33" s="147" t="s">
        <v>182</v>
      </c>
      <c r="B33" s="148"/>
      <c r="C33" s="149"/>
      <c r="D33" s="89"/>
      <c r="I33" s="150"/>
    </row>
    <row r="34" spans="1:9" x14ac:dyDescent="0.25">
      <c r="A34" s="151" t="s">
        <v>183</v>
      </c>
      <c r="B34" s="152" t="s">
        <v>184</v>
      </c>
      <c r="C34" s="153" t="s">
        <v>185</v>
      </c>
      <c r="D34" s="89"/>
      <c r="I34" s="89"/>
    </row>
    <row r="35" spans="1:9" x14ac:dyDescent="0.25">
      <c r="A35" s="118" t="s">
        <v>186</v>
      </c>
      <c r="B35" s="154">
        <v>5</v>
      </c>
      <c r="C35" s="136">
        <f>ROUND($C$20*B35/100,2)</f>
        <v>4.0999999999999996</v>
      </c>
      <c r="D35" s="89"/>
      <c r="I35" s="89"/>
    </row>
    <row r="36" spans="1:9" x14ac:dyDescent="0.25">
      <c r="A36" s="118" t="s">
        <v>187</v>
      </c>
      <c r="B36" s="154">
        <v>8</v>
      </c>
      <c r="C36" s="136">
        <f t="shared" ref="C36:C43" si="0">ROUND($C$20*B36/100,2)</f>
        <v>6.55</v>
      </c>
      <c r="D36" s="89"/>
      <c r="I36" s="89"/>
    </row>
    <row r="37" spans="1:9" x14ac:dyDescent="0.25">
      <c r="A37" s="118" t="s">
        <v>188</v>
      </c>
      <c r="B37" s="154">
        <v>8</v>
      </c>
      <c r="C37" s="136">
        <f t="shared" si="0"/>
        <v>6.55</v>
      </c>
      <c r="D37" s="89"/>
      <c r="I37" s="89"/>
    </row>
    <row r="38" spans="1:9" x14ac:dyDescent="0.25">
      <c r="A38" s="118" t="s">
        <v>189</v>
      </c>
      <c r="B38" s="154">
        <v>14</v>
      </c>
      <c r="C38" s="136">
        <f t="shared" si="0"/>
        <v>11.47</v>
      </c>
      <c r="D38" s="89"/>
      <c r="I38" s="89"/>
    </row>
    <row r="39" spans="1:9" x14ac:dyDescent="0.25">
      <c r="A39" s="118" t="s">
        <v>190</v>
      </c>
      <c r="B39" s="154">
        <v>38</v>
      </c>
      <c r="C39" s="136">
        <f t="shared" si="0"/>
        <v>31.12</v>
      </c>
      <c r="D39" s="89"/>
      <c r="I39" s="89"/>
    </row>
    <row r="40" spans="1:9" x14ac:dyDescent="0.25">
      <c r="A40" s="118" t="s">
        <v>191</v>
      </c>
      <c r="B40" s="154">
        <v>3</v>
      </c>
      <c r="C40" s="136">
        <f t="shared" si="0"/>
        <v>2.46</v>
      </c>
      <c r="D40" s="89"/>
      <c r="E40" s="89"/>
      <c r="F40" s="89"/>
      <c r="G40" s="89"/>
      <c r="H40" s="89"/>
      <c r="I40" s="89"/>
    </row>
    <row r="41" spans="1:9" x14ac:dyDescent="0.25">
      <c r="A41" s="155" t="s">
        <v>192</v>
      </c>
      <c r="B41" s="154">
        <v>5</v>
      </c>
      <c r="C41" s="136">
        <f t="shared" si="0"/>
        <v>4.0999999999999996</v>
      </c>
      <c r="D41" s="89"/>
      <c r="E41" s="89"/>
      <c r="F41" s="89"/>
      <c r="G41" s="89"/>
      <c r="H41" s="89"/>
      <c r="I41" s="89"/>
    </row>
    <row r="42" spans="1:9" x14ac:dyDescent="0.25">
      <c r="A42" s="100" t="s">
        <v>193</v>
      </c>
      <c r="B42" s="154">
        <v>4</v>
      </c>
      <c r="C42" s="136">
        <f t="shared" si="0"/>
        <v>3.28</v>
      </c>
      <c r="D42" s="89"/>
      <c r="E42" s="89"/>
      <c r="F42" s="89"/>
      <c r="G42" s="89"/>
      <c r="H42" s="89"/>
      <c r="I42" s="89"/>
    </row>
    <row r="43" spans="1:9" x14ac:dyDescent="0.25">
      <c r="A43" s="100" t="s">
        <v>194</v>
      </c>
      <c r="B43" s="154">
        <v>15</v>
      </c>
      <c r="C43" s="136">
        <f t="shared" si="0"/>
        <v>12.29</v>
      </c>
      <c r="D43" s="89"/>
      <c r="E43" s="89"/>
      <c r="F43" s="89"/>
      <c r="G43" s="89"/>
      <c r="H43" s="89"/>
      <c r="I43" s="89"/>
    </row>
    <row r="44" spans="1:9" x14ac:dyDescent="0.25">
      <c r="A44" s="144" t="s">
        <v>195</v>
      </c>
      <c r="B44" s="152">
        <f>SUM(B35:B43)</f>
        <v>100</v>
      </c>
      <c r="C44" s="136">
        <f>SUM(C35:C43)</f>
        <v>81.920000000000016</v>
      </c>
      <c r="D44" s="156"/>
      <c r="E44" s="156"/>
      <c r="F44" s="89"/>
      <c r="G44" s="89"/>
      <c r="H44" s="89"/>
      <c r="I44" s="89"/>
    </row>
    <row r="45" spans="1:9" ht="15.75" thickBot="1" x14ac:dyDescent="0.3">
      <c r="A45" s="157"/>
      <c r="B45" s="157"/>
      <c r="C45" s="129"/>
      <c r="D45" s="89"/>
      <c r="E45" s="89"/>
      <c r="F45" s="89"/>
      <c r="G45" s="89"/>
      <c r="H45" s="89"/>
      <c r="I45" s="89"/>
    </row>
    <row r="46" spans="1:9" x14ac:dyDescent="0.25">
      <c r="A46" s="158" t="s">
        <v>196</v>
      </c>
      <c r="B46" s="159"/>
      <c r="C46" s="160">
        <f>C20+C31</f>
        <v>81.900000000000006</v>
      </c>
      <c r="D46" s="89"/>
      <c r="E46" s="89"/>
      <c r="F46" s="89"/>
      <c r="G46" s="89"/>
      <c r="H46" s="89"/>
      <c r="I46" s="89"/>
    </row>
    <row r="47" spans="1:9" ht="15.75" thickBot="1" x14ac:dyDescent="0.3">
      <c r="A47" s="161" t="s">
        <v>197</v>
      </c>
      <c r="B47" s="162"/>
      <c r="C47" s="163">
        <f>C46/C5</f>
        <v>4.0950000000000006</v>
      </c>
      <c r="D47" s="89"/>
      <c r="E47" s="89"/>
      <c r="F47" s="89"/>
      <c r="G47" s="89"/>
      <c r="H47" s="89"/>
      <c r="I47" s="89"/>
    </row>
    <row r="48" spans="1:9" x14ac:dyDescent="0.25">
      <c r="A48" s="89"/>
      <c r="B48" s="89"/>
      <c r="C48" s="164"/>
      <c r="D48" s="89"/>
      <c r="E48" s="89"/>
      <c r="F48" s="89"/>
      <c r="G48" s="89"/>
      <c r="H48" s="89"/>
      <c r="I48" s="89"/>
    </row>
    <row r="49" spans="1:9" x14ac:dyDescent="0.25">
      <c r="A49" s="165" t="s">
        <v>198</v>
      </c>
      <c r="B49" s="166"/>
      <c r="C49" s="167">
        <v>0</v>
      </c>
      <c r="D49" s="89"/>
      <c r="E49" s="89"/>
      <c r="F49" s="89"/>
      <c r="G49" s="89"/>
      <c r="H49" s="89"/>
      <c r="I49" s="89"/>
    </row>
    <row r="50" spans="1:9" x14ac:dyDescent="0.25">
      <c r="A50" s="165" t="s">
        <v>199</v>
      </c>
      <c r="B50" s="166"/>
      <c r="C50" s="168">
        <f>+C46-C49</f>
        <v>81.900000000000006</v>
      </c>
      <c r="D50" s="89"/>
      <c r="E50" s="89"/>
      <c r="F50" s="89"/>
      <c r="G50" s="89"/>
      <c r="H50" s="89"/>
      <c r="I50" s="89"/>
    </row>
    <row r="51" spans="1:9" x14ac:dyDescent="0.25">
      <c r="A51" s="165" t="s">
        <v>200</v>
      </c>
      <c r="B51" s="166"/>
      <c r="C51" s="168">
        <f>C50/C5</f>
        <v>4.0950000000000006</v>
      </c>
    </row>
  </sheetData>
  <mergeCells count="12">
    <mergeCell ref="E12:F12"/>
    <mergeCell ref="E13:F13"/>
    <mergeCell ref="A15:C15"/>
    <mergeCell ref="E15:H15"/>
    <mergeCell ref="A22:C22"/>
    <mergeCell ref="A33:C33"/>
    <mergeCell ref="A1:I1"/>
    <mergeCell ref="E3:I3"/>
    <mergeCell ref="E4:I7"/>
    <mergeCell ref="E9:I9"/>
    <mergeCell ref="A10:C10"/>
    <mergeCell ref="E11:F1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TitleSheet</vt:lpstr>
      <vt:lpstr>Scope</vt:lpstr>
      <vt:lpstr>Input</vt:lpstr>
      <vt:lpstr>Tables</vt:lpstr>
      <vt:lpstr>Efforts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2016-04-07T16:35:16Z</dcterms:created>
  <dcterms:modified xsi:type="dcterms:W3CDTF">2016-04-07T17:14:44Z</dcterms:modified>
</cp:coreProperties>
</file>