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pivotTables/pivotTable2.xml" ContentType="application/vnd.openxmlformats-officedocument.spreadsheetml.pivotTable+xml"/>
  <Override PartName="/xl/comments4.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02-Cloud\Dropbox\0-WIP\31-FSM (Functional Size Measurement)\FSM-mercedes\"/>
    </mc:Choice>
  </mc:AlternateContent>
  <bookViews>
    <workbookView xWindow="0" yWindow="45" windowWidth="15195" windowHeight="7485" tabRatio="757" activeTab="6"/>
  </bookViews>
  <sheets>
    <sheet name="TitleSheet" sheetId="4" r:id="rId1"/>
    <sheet name="Scope" sheetId="8" r:id="rId2"/>
    <sheet name="ScopeGrid" sheetId="10" r:id="rId3"/>
    <sheet name="Tables" sheetId="1" r:id="rId4"/>
    <sheet name="Input" sheetId="2" r:id="rId5"/>
    <sheet name="NonSDLC" sheetId="5" state="hidden" r:id="rId6"/>
    <sheet name="Efforts" sheetId="6" r:id="rId7"/>
    <sheet name="ResourceDistribution" sheetId="7" state="hidden" r:id="rId8"/>
    <sheet name="MergedInput" sheetId="13" state="hidden" r:id="rId9"/>
    <sheet name="Eff-Modulewise" sheetId="14" r:id="rId10"/>
    <sheet name="Eff-ModuleReqTypewise" sheetId="12" state="hidden" r:id="rId11"/>
  </sheets>
  <definedNames>
    <definedName name="_xlnm._FilterDatabase" localSheetId="4" hidden="1">Input!$A$3:$AC$484</definedName>
  </definedNames>
  <calcPr calcId="171027"/>
  <pivotCaches>
    <pivotCache cacheId="0" r:id="rId12"/>
    <pivotCache cacheId="1" r:id="rId13"/>
    <pivotCache cacheId="2" r:id="rId14"/>
  </pivotCaches>
</workbook>
</file>

<file path=xl/calcChain.xml><?xml version="1.0" encoding="utf-8"?>
<calcChain xmlns="http://schemas.openxmlformats.org/spreadsheetml/2006/main">
  <c r="O4" i="2" l="1"/>
  <c r="O5" i="2"/>
  <c r="O6" i="2"/>
  <c r="O8" i="2"/>
  <c r="P8" i="2"/>
  <c r="O9" i="2"/>
  <c r="O10" i="2"/>
  <c r="O11" i="2"/>
  <c r="O12" i="2"/>
  <c r="P12" i="2"/>
  <c r="O13" i="2"/>
  <c r="O16" i="2"/>
  <c r="O17" i="2"/>
  <c r="O18" i="2"/>
  <c r="O19" i="2"/>
  <c r="O20" i="2"/>
  <c r="O21" i="2"/>
  <c r="O22" i="2"/>
  <c r="P22" i="2"/>
  <c r="O23" i="2"/>
  <c r="O24" i="2"/>
  <c r="O25" i="2"/>
  <c r="O26" i="2"/>
  <c r="P26" i="2"/>
  <c r="O28" i="2"/>
  <c r="O29" i="2"/>
  <c r="O30" i="2"/>
  <c r="O31" i="2"/>
  <c r="O33" i="2"/>
  <c r="O34" i="2"/>
  <c r="O35" i="2"/>
  <c r="O36" i="2"/>
  <c r="O37" i="2"/>
  <c r="O38" i="2"/>
  <c r="O39" i="2"/>
  <c r="O40" i="2"/>
  <c r="P40" i="2"/>
  <c r="O43" i="2"/>
  <c r="O44" i="2"/>
  <c r="O45" i="2"/>
  <c r="O46" i="2"/>
  <c r="P46" i="2"/>
  <c r="O47" i="2"/>
  <c r="O48" i="2"/>
  <c r="O49" i="2"/>
  <c r="O50" i="2"/>
  <c r="P50" i="2"/>
  <c r="O51" i="2"/>
  <c r="O52" i="2"/>
  <c r="O53" i="2"/>
  <c r="O54" i="2"/>
  <c r="P54" i="2"/>
  <c r="O55" i="2"/>
  <c r="O56" i="2"/>
  <c r="O57" i="2"/>
  <c r="O58" i="2"/>
  <c r="O59" i="2"/>
  <c r="O60" i="2"/>
  <c r="O61" i="2"/>
  <c r="O62" i="2"/>
  <c r="O63" i="2"/>
  <c r="O64" i="2"/>
  <c r="O65" i="2"/>
  <c r="O66" i="2"/>
  <c r="P66" i="2"/>
  <c r="O68" i="2"/>
  <c r="O70" i="2"/>
  <c r="O71" i="2"/>
  <c r="O72" i="2"/>
  <c r="P72" i="2"/>
  <c r="O73" i="2"/>
  <c r="O74" i="2"/>
  <c r="O75" i="2"/>
  <c r="O76" i="2"/>
  <c r="O81" i="2"/>
  <c r="O82" i="2"/>
  <c r="O83" i="2"/>
  <c r="O84" i="2"/>
  <c r="P84" i="2"/>
  <c r="O85" i="2"/>
  <c r="O86" i="2"/>
  <c r="O87" i="2"/>
  <c r="O88" i="2"/>
  <c r="P88" i="2"/>
  <c r="O89" i="2"/>
  <c r="O90" i="2"/>
  <c r="O91" i="2"/>
  <c r="O92" i="2"/>
  <c r="O93" i="2"/>
  <c r="O99" i="2"/>
  <c r="O100" i="2"/>
  <c r="O101" i="2"/>
  <c r="P101" i="2"/>
  <c r="O102" i="2"/>
  <c r="O103" i="2"/>
  <c r="O104" i="2"/>
  <c r="O105" i="2"/>
  <c r="P105" i="2"/>
  <c r="O106" i="2"/>
  <c r="O107" i="2"/>
  <c r="O108" i="2"/>
  <c r="O109" i="2"/>
  <c r="O110" i="2"/>
  <c r="O111" i="2"/>
  <c r="O112" i="2"/>
  <c r="O113" i="2"/>
  <c r="P113" i="2"/>
  <c r="O114" i="2"/>
  <c r="O115" i="2"/>
  <c r="O116" i="2"/>
  <c r="O117" i="2"/>
  <c r="O118" i="2"/>
  <c r="O119" i="2"/>
  <c r="O120" i="2"/>
  <c r="O121" i="2"/>
  <c r="P121" i="2"/>
  <c r="O122" i="2"/>
  <c r="O123" i="2"/>
  <c r="O124" i="2"/>
  <c r="O125" i="2"/>
  <c r="O126" i="2"/>
  <c r="O128" i="2"/>
  <c r="O129" i="2"/>
  <c r="O130" i="2"/>
  <c r="P130" i="2"/>
  <c r="O131" i="2"/>
  <c r="O132" i="2"/>
  <c r="O137" i="2"/>
  <c r="O138" i="2"/>
  <c r="P138" i="2"/>
  <c r="O139" i="2"/>
  <c r="O140" i="2"/>
  <c r="O141" i="2"/>
  <c r="O142" i="2"/>
  <c r="P142" i="2"/>
  <c r="O143" i="2"/>
  <c r="O144" i="2"/>
  <c r="O145" i="2"/>
  <c r="O146" i="2"/>
  <c r="P146" i="2"/>
  <c r="O147" i="2"/>
  <c r="O148" i="2"/>
  <c r="O149" i="2"/>
  <c r="O150" i="2"/>
  <c r="P150" i="2"/>
  <c r="O151" i="2"/>
  <c r="O152" i="2"/>
  <c r="O153" i="2"/>
  <c r="O154" i="2"/>
  <c r="P154" i="2"/>
  <c r="O158" i="2"/>
  <c r="O159" i="2"/>
  <c r="O160" i="2"/>
  <c r="O161" i="2"/>
  <c r="O162" i="2"/>
  <c r="O163" i="2"/>
  <c r="O164" i="2"/>
  <c r="O165" i="2"/>
  <c r="P165" i="2"/>
  <c r="O166" i="2"/>
  <c r="O167" i="2"/>
  <c r="O168" i="2"/>
  <c r="O169" i="2"/>
  <c r="O170" i="2"/>
  <c r="O171" i="2"/>
  <c r="O172" i="2"/>
  <c r="O173" i="2"/>
  <c r="P173" i="2"/>
  <c r="O174" i="2"/>
  <c r="O179" i="2"/>
  <c r="O180" i="2"/>
  <c r="O181" i="2"/>
  <c r="P181" i="2"/>
  <c r="O182" i="2"/>
  <c r="O183" i="2"/>
  <c r="O184" i="2"/>
  <c r="O190" i="2"/>
  <c r="P190" i="2"/>
  <c r="O191" i="2"/>
  <c r="O192" i="2"/>
  <c r="O193" i="2"/>
  <c r="O194" i="2"/>
  <c r="P194" i="2"/>
  <c r="O198" i="2"/>
  <c r="O199" i="2"/>
  <c r="O200" i="2"/>
  <c r="O201" i="2"/>
  <c r="P201" i="2"/>
  <c r="O202" i="2"/>
  <c r="O203" i="2"/>
  <c r="O204" i="2"/>
  <c r="O205" i="2"/>
  <c r="P205" i="2"/>
  <c r="O206" i="2"/>
  <c r="O207" i="2"/>
  <c r="O209" i="2"/>
  <c r="O210" i="2"/>
  <c r="P210" i="2"/>
  <c r="O211" i="2"/>
  <c r="O212" i="2"/>
  <c r="O213" i="2"/>
  <c r="O222" i="2"/>
  <c r="P222" i="2"/>
  <c r="O223" i="2"/>
  <c r="O224" i="2"/>
  <c r="O225" i="2"/>
  <c r="O226" i="2"/>
  <c r="P226" i="2"/>
  <c r="O227" i="2"/>
  <c r="O228" i="2"/>
  <c r="O229" i="2"/>
  <c r="O230" i="2"/>
  <c r="O231" i="2"/>
  <c r="O232" i="2"/>
  <c r="O233" i="2"/>
  <c r="O234" i="2"/>
  <c r="P234" i="2"/>
  <c r="O235" i="2"/>
  <c r="O236" i="2"/>
  <c r="O237" i="2"/>
  <c r="O238" i="2"/>
  <c r="P238" i="2"/>
  <c r="O239" i="2"/>
  <c r="O240" i="2"/>
  <c r="O241" i="2"/>
  <c r="O242" i="2"/>
  <c r="O243" i="2"/>
  <c r="O244" i="2"/>
  <c r="O245" i="2"/>
  <c r="O246" i="2"/>
  <c r="P246" i="2"/>
  <c r="O247" i="2"/>
  <c r="O248" i="2"/>
  <c r="O249" i="2"/>
  <c r="O250" i="2"/>
  <c r="O251" i="2"/>
  <c r="O252" i="2"/>
  <c r="O253" i="2"/>
  <c r="O254" i="2"/>
  <c r="P254" i="2"/>
  <c r="O255" i="2"/>
  <c r="O256" i="2"/>
  <c r="O257" i="2"/>
  <c r="O258" i="2"/>
  <c r="P258" i="2"/>
  <c r="O259" i="2"/>
  <c r="O260" i="2"/>
  <c r="O261" i="2"/>
  <c r="O262" i="2"/>
  <c r="P262" i="2"/>
  <c r="O263" i="2"/>
  <c r="O264" i="2"/>
  <c r="O265" i="2"/>
  <c r="O266" i="2"/>
  <c r="P266" i="2"/>
  <c r="O267" i="2"/>
  <c r="O268" i="2"/>
  <c r="O273" i="2"/>
  <c r="O274" i="2"/>
  <c r="P274" i="2"/>
  <c r="O275" i="2"/>
  <c r="O276" i="2"/>
  <c r="O277" i="2"/>
  <c r="O278" i="2"/>
  <c r="O279" i="2"/>
  <c r="O280" i="2"/>
  <c r="O281" i="2"/>
  <c r="O282" i="2"/>
  <c r="P282" i="2"/>
  <c r="O283" i="2"/>
  <c r="O284" i="2"/>
  <c r="O285" i="2"/>
  <c r="O286" i="2"/>
  <c r="P286" i="2"/>
  <c r="O287" i="2"/>
  <c r="O288" i="2"/>
  <c r="O289" i="2"/>
  <c r="O293" i="2"/>
  <c r="P293" i="2"/>
  <c r="O294" i="2"/>
  <c r="O295" i="2"/>
  <c r="O296" i="2"/>
  <c r="O297" i="2"/>
  <c r="O298" i="2"/>
  <c r="O299" i="2"/>
  <c r="O300" i="2"/>
  <c r="O301" i="2"/>
  <c r="O302" i="2"/>
  <c r="O303" i="2"/>
  <c r="O304" i="2"/>
  <c r="O305" i="2"/>
  <c r="P305" i="2"/>
  <c r="O306" i="2"/>
  <c r="O307" i="2"/>
  <c r="O308" i="2"/>
  <c r="O309" i="2"/>
  <c r="O310" i="2"/>
  <c r="O311" i="2"/>
  <c r="O312" i="2"/>
  <c r="O313" i="2"/>
  <c r="P313" i="2"/>
  <c r="O314" i="2"/>
  <c r="O315" i="2"/>
  <c r="O316" i="2"/>
  <c r="O317" i="2"/>
  <c r="P317" i="2"/>
  <c r="O328" i="2"/>
  <c r="O329" i="2"/>
  <c r="O330" i="2"/>
  <c r="O331" i="2"/>
  <c r="P331" i="2"/>
  <c r="O332" i="2"/>
  <c r="O333" i="2"/>
  <c r="O334" i="2"/>
  <c r="O335" i="2"/>
  <c r="O336" i="2"/>
  <c r="O337" i="2"/>
  <c r="O338" i="2"/>
  <c r="O339" i="2"/>
  <c r="P339" i="2"/>
  <c r="O340" i="2"/>
  <c r="O341" i="2"/>
  <c r="O342" i="2"/>
  <c r="O343" i="2"/>
  <c r="P343" i="2"/>
  <c r="O344" i="2"/>
  <c r="O345" i="2"/>
  <c r="O346" i="2"/>
  <c r="O347" i="2"/>
  <c r="P347" i="2"/>
  <c r="O348" i="2"/>
  <c r="O349" i="2"/>
  <c r="O350" i="2"/>
  <c r="O351" i="2"/>
  <c r="O352" i="2"/>
  <c r="O353" i="2"/>
  <c r="O354" i="2"/>
  <c r="O355" i="2"/>
  <c r="P355" i="2"/>
  <c r="O356" i="2"/>
  <c r="O357" i="2"/>
  <c r="O358" i="2"/>
  <c r="O359" i="2"/>
  <c r="P359" i="2"/>
  <c r="O360" i="2"/>
  <c r="O361" i="2"/>
  <c r="O362" i="2"/>
  <c r="O363" i="2"/>
  <c r="P363" i="2"/>
  <c r="O364" i="2"/>
  <c r="O365" i="2"/>
  <c r="O366" i="2"/>
  <c r="O367" i="2"/>
  <c r="P367" i="2"/>
  <c r="O368" i="2"/>
  <c r="O369" i="2"/>
  <c r="O370" i="2"/>
  <c r="O371" i="2"/>
  <c r="P371" i="2"/>
  <c r="O375" i="2"/>
  <c r="O376" i="2"/>
  <c r="O377" i="2"/>
  <c r="O378" i="2"/>
  <c r="P378" i="2"/>
  <c r="O380" i="2"/>
  <c r="O381" i="2"/>
  <c r="O382" i="2"/>
  <c r="O383" i="2"/>
  <c r="P383" i="2"/>
  <c r="O387" i="2"/>
  <c r="O388" i="2"/>
  <c r="O389" i="2"/>
  <c r="O390" i="2"/>
  <c r="P390" i="2"/>
  <c r="O391" i="2"/>
  <c r="O392" i="2"/>
  <c r="O393" i="2"/>
  <c r="O394" i="2"/>
  <c r="P394" i="2"/>
  <c r="O395" i="2"/>
  <c r="O396" i="2"/>
  <c r="O397" i="2"/>
  <c r="O398" i="2"/>
  <c r="P398" i="2"/>
  <c r="O399" i="2"/>
  <c r="O401" i="2"/>
  <c r="O402" i="2"/>
  <c r="O403" i="2"/>
  <c r="P403" i="2"/>
  <c r="O404" i="2"/>
  <c r="O405" i="2"/>
  <c r="O406" i="2"/>
  <c r="O407" i="2"/>
  <c r="O408" i="2"/>
  <c r="O409" i="2"/>
  <c r="O424" i="2"/>
  <c r="O425" i="2"/>
  <c r="P425" i="2"/>
  <c r="O426" i="2"/>
  <c r="O427" i="2"/>
  <c r="O428" i="2"/>
  <c r="O429" i="2"/>
  <c r="P429" i="2"/>
  <c r="O430" i="2"/>
  <c r="O431" i="2"/>
  <c r="O432" i="2"/>
  <c r="O434" i="2"/>
  <c r="P434" i="2"/>
  <c r="O435" i="2"/>
  <c r="O436" i="2"/>
  <c r="O437" i="2"/>
  <c r="O438" i="2"/>
  <c r="P438" i="2"/>
  <c r="O439" i="2"/>
  <c r="O440" i="2"/>
  <c r="O441" i="2"/>
  <c r="O442" i="2"/>
  <c r="P442" i="2"/>
  <c r="O448" i="2"/>
  <c r="O449" i="2"/>
  <c r="O450" i="2"/>
  <c r="O451" i="2"/>
  <c r="P451" i="2"/>
  <c r="O452" i="2"/>
  <c r="O453" i="2"/>
  <c r="O454" i="2"/>
  <c r="O469" i="2"/>
  <c r="P469" i="2"/>
  <c r="O470" i="2"/>
  <c r="O471" i="2"/>
  <c r="O472" i="2"/>
  <c r="O473" i="2"/>
  <c r="P473" i="2"/>
  <c r="O474" i="2"/>
  <c r="O475" i="2"/>
  <c r="O476" i="2"/>
  <c r="O477" i="2"/>
  <c r="P477" i="2"/>
  <c r="O482" i="2"/>
  <c r="O483" i="2"/>
  <c r="O484" i="2"/>
  <c r="P6" i="2"/>
  <c r="P17" i="2"/>
  <c r="P18" i="2"/>
  <c r="P25" i="2"/>
  <c r="P31" i="2"/>
  <c r="P39" i="2"/>
  <c r="P45" i="2"/>
  <c r="P49" i="2"/>
  <c r="P53" i="2"/>
  <c r="P57" i="2"/>
  <c r="P58" i="2"/>
  <c r="P75" i="2"/>
  <c r="P76" i="2"/>
  <c r="P87" i="2"/>
  <c r="P91" i="2"/>
  <c r="P92" i="2"/>
  <c r="P104" i="2"/>
  <c r="P117" i="2"/>
  <c r="P120" i="2"/>
  <c r="P124" i="2"/>
  <c r="P125" i="2"/>
  <c r="P137" i="2"/>
  <c r="P149" i="2"/>
  <c r="P153" i="2"/>
  <c r="P169" i="2"/>
  <c r="P184" i="2"/>
  <c r="P193" i="2"/>
  <c r="P204" i="2"/>
  <c r="P209" i="2"/>
  <c r="P229" i="2"/>
  <c r="P230" i="2"/>
  <c r="P233" i="2"/>
  <c r="P241" i="2"/>
  <c r="P242" i="2"/>
  <c r="P245" i="2"/>
  <c r="P249" i="2"/>
  <c r="P250" i="2"/>
  <c r="P257" i="2"/>
  <c r="P261" i="2"/>
  <c r="P273" i="2"/>
  <c r="P278" i="2"/>
  <c r="P289" i="2"/>
  <c r="P300" i="2"/>
  <c r="P301" i="2"/>
  <c r="P304" i="2"/>
  <c r="P308" i="2"/>
  <c r="P309" i="2"/>
  <c r="P334" i="2"/>
  <c r="P335" i="2"/>
  <c r="P346" i="2"/>
  <c r="P351" i="2"/>
  <c r="P370" i="2"/>
  <c r="P389" i="2"/>
  <c r="P393" i="2"/>
  <c r="P397" i="2"/>
  <c r="P407" i="2"/>
  <c r="P424" i="2"/>
  <c r="P432" i="2"/>
  <c r="P450" i="2"/>
  <c r="P472" i="2"/>
  <c r="P476" i="2"/>
  <c r="P11" i="2"/>
  <c r="P21" i="2"/>
  <c r="P35" i="2"/>
  <c r="P61" i="2"/>
  <c r="P62" i="2"/>
  <c r="P108" i="2"/>
  <c r="P109" i="2"/>
  <c r="P141" i="2"/>
  <c r="P161" i="2"/>
  <c r="P180" i="2"/>
  <c r="P225" i="2"/>
  <c r="P237" i="2"/>
  <c r="P253" i="2"/>
  <c r="P265" i="2"/>
  <c r="P296" i="2"/>
  <c r="P297" i="2"/>
  <c r="P338" i="2"/>
  <c r="P354" i="2"/>
  <c r="P358" i="2"/>
  <c r="P366" i="2"/>
  <c r="P382" i="2"/>
  <c r="P428" i="2"/>
  <c r="P437" i="2"/>
  <c r="P441" i="2"/>
  <c r="P454" i="2"/>
  <c r="P36" i="2"/>
  <c r="P470" i="2"/>
  <c r="P452" i="2"/>
  <c r="P435" i="2"/>
  <c r="P404" i="2"/>
  <c r="P399" i="2"/>
  <c r="P391" i="2"/>
  <c r="P375" i="2"/>
  <c r="P368" i="2"/>
  <c r="P360" i="2"/>
  <c r="P352" i="2"/>
  <c r="P344" i="2"/>
  <c r="P336" i="2"/>
  <c r="P328" i="2"/>
  <c r="P314" i="2"/>
  <c r="P306" i="2"/>
  <c r="P298" i="2"/>
  <c r="P287" i="2"/>
  <c r="P267" i="2"/>
  <c r="P259" i="2"/>
  <c r="P251" i="2"/>
  <c r="P235" i="2"/>
  <c r="P227" i="2"/>
  <c r="P211" i="2"/>
  <c r="P202" i="2"/>
  <c r="P191" i="2"/>
  <c r="P174" i="2"/>
  <c r="P166" i="2"/>
  <c r="P147" i="2"/>
  <c r="P139" i="2"/>
  <c r="P118" i="2"/>
  <c r="P110" i="2"/>
  <c r="P102" i="2"/>
  <c r="P93" i="2"/>
  <c r="P73" i="2"/>
  <c r="P68" i="2"/>
  <c r="P59" i="2"/>
  <c r="P51" i="2"/>
  <c r="P43" i="2"/>
  <c r="P37" i="2"/>
  <c r="P23" i="2"/>
  <c r="P9" i="2"/>
  <c r="P10" i="2"/>
  <c r="P20" i="2"/>
  <c r="P30" i="2"/>
  <c r="P38" i="2"/>
  <c r="P65" i="2"/>
  <c r="P71" i="2"/>
  <c r="P82" i="2"/>
  <c r="P103" i="2"/>
  <c r="P111" i="2"/>
  <c r="P116" i="2"/>
  <c r="P123" i="2"/>
  <c r="P129" i="2"/>
  <c r="P145" i="2"/>
  <c r="P167" i="2"/>
  <c r="P168" i="2"/>
  <c r="P172" i="2"/>
  <c r="P179" i="2"/>
  <c r="P203" i="2"/>
  <c r="P213" i="2"/>
  <c r="P228" i="2"/>
  <c r="P244" i="2"/>
  <c r="P260" i="2"/>
  <c r="P280" i="2"/>
  <c r="P281" i="2"/>
  <c r="P285" i="2"/>
  <c r="P315" i="2"/>
  <c r="P316" i="2"/>
  <c r="P333" i="2"/>
  <c r="P350" i="2"/>
  <c r="P362" i="2"/>
  <c r="P365" i="2"/>
  <c r="P376" i="2"/>
  <c r="P377" i="2"/>
  <c r="P381" i="2"/>
  <c r="P392" i="2"/>
  <c r="P402" i="2"/>
  <c r="P436" i="2"/>
  <c r="P484" i="2"/>
  <c r="P83" i="2"/>
  <c r="P277" i="2"/>
  <c r="P342"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 i="2"/>
  <c r="N7" i="2"/>
  <c r="N14" i="2"/>
  <c r="N15" i="2"/>
  <c r="N27" i="2"/>
  <c r="N32" i="2"/>
  <c r="N41" i="2"/>
  <c r="N42" i="2"/>
  <c r="N67" i="2"/>
  <c r="N69" i="2"/>
  <c r="N77" i="2"/>
  <c r="N78" i="2"/>
  <c r="N79" i="2"/>
  <c r="N80" i="2"/>
  <c r="N94" i="2"/>
  <c r="N95" i="2"/>
  <c r="N96" i="2"/>
  <c r="N97" i="2"/>
  <c r="N98" i="2"/>
  <c r="N127" i="2"/>
  <c r="N133" i="2"/>
  <c r="N134" i="2"/>
  <c r="N135" i="2"/>
  <c r="N136" i="2"/>
  <c r="N155" i="2"/>
  <c r="N156" i="2"/>
  <c r="N157" i="2"/>
  <c r="N175" i="2"/>
  <c r="N176" i="2"/>
  <c r="N177" i="2"/>
  <c r="N178" i="2"/>
  <c r="N185" i="2"/>
  <c r="N186" i="2"/>
  <c r="N187" i="2"/>
  <c r="N188" i="2"/>
  <c r="N189" i="2"/>
  <c r="N195" i="2"/>
  <c r="N196" i="2"/>
  <c r="N197" i="2"/>
  <c r="N208" i="2"/>
  <c r="N214" i="2"/>
  <c r="N215" i="2"/>
  <c r="N216" i="2"/>
  <c r="N217" i="2"/>
  <c r="N218" i="2"/>
  <c r="N219" i="2"/>
  <c r="N220" i="2"/>
  <c r="N221" i="2"/>
  <c r="N269" i="2"/>
  <c r="N270" i="2"/>
  <c r="N271" i="2"/>
  <c r="N272" i="2"/>
  <c r="N290" i="2"/>
  <c r="N291" i="2"/>
  <c r="N292" i="2"/>
  <c r="N318" i="2"/>
  <c r="N319" i="2"/>
  <c r="N320" i="2"/>
  <c r="N321" i="2"/>
  <c r="N322" i="2"/>
  <c r="N323" i="2"/>
  <c r="N324" i="2"/>
  <c r="N325" i="2"/>
  <c r="N326" i="2"/>
  <c r="N327" i="2"/>
  <c r="N372" i="2"/>
  <c r="N373" i="2"/>
  <c r="N374" i="2"/>
  <c r="N379" i="2"/>
  <c r="N384" i="2"/>
  <c r="N385" i="2"/>
  <c r="N386" i="2"/>
  <c r="N400" i="2"/>
  <c r="N410" i="2"/>
  <c r="N411" i="2"/>
  <c r="N412" i="2"/>
  <c r="N413" i="2"/>
  <c r="N414" i="2"/>
  <c r="N415" i="2"/>
  <c r="N416" i="2"/>
  <c r="N417" i="2"/>
  <c r="N418" i="2"/>
  <c r="N419" i="2"/>
  <c r="N420" i="2"/>
  <c r="N421" i="2"/>
  <c r="N422" i="2"/>
  <c r="N423" i="2"/>
  <c r="N433" i="2"/>
  <c r="N443" i="2"/>
  <c r="N444" i="2"/>
  <c r="N445" i="2"/>
  <c r="N446" i="2"/>
  <c r="N447" i="2"/>
  <c r="N455" i="2"/>
  <c r="N456" i="2"/>
  <c r="N457" i="2"/>
  <c r="N458" i="2"/>
  <c r="N459" i="2"/>
  <c r="N460" i="2"/>
  <c r="N461" i="2"/>
  <c r="N462" i="2"/>
  <c r="N463" i="2"/>
  <c r="N464" i="2"/>
  <c r="N465" i="2"/>
  <c r="N466" i="2"/>
  <c r="N467" i="2"/>
  <c r="N468" i="2"/>
  <c r="N478" i="2"/>
  <c r="N479" i="2"/>
  <c r="N480" i="2"/>
  <c r="N481" i="2"/>
  <c r="L81" i="2"/>
  <c r="L82" i="2"/>
  <c r="L83" i="2"/>
  <c r="L84" i="2"/>
  <c r="L85" i="2"/>
  <c r="L86" i="2"/>
  <c r="L87" i="2"/>
  <c r="L88" i="2"/>
  <c r="L91" i="2"/>
  <c r="L92" i="2"/>
  <c r="L93"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8" i="2"/>
  <c r="L129" i="2"/>
  <c r="L130" i="2"/>
  <c r="L131" i="2"/>
  <c r="L132" i="2"/>
  <c r="L137" i="2"/>
  <c r="L138" i="2"/>
  <c r="L139" i="2"/>
  <c r="L140" i="2"/>
  <c r="L141" i="2"/>
  <c r="L142" i="2"/>
  <c r="L144" i="2"/>
  <c r="L145" i="2"/>
  <c r="L148" i="2"/>
  <c r="L149" i="2"/>
  <c r="L150" i="2"/>
  <c r="L151" i="2"/>
  <c r="L152" i="2"/>
  <c r="L153" i="2"/>
  <c r="L154" i="2"/>
  <c r="L159" i="2"/>
  <c r="L160" i="2"/>
  <c r="L162" i="2"/>
  <c r="L163" i="2"/>
  <c r="L164" i="2"/>
  <c r="L166" i="2"/>
  <c r="L168" i="2"/>
  <c r="L169" i="2"/>
  <c r="L170" i="2"/>
  <c r="L171" i="2"/>
  <c r="L172" i="2"/>
  <c r="L173" i="2"/>
  <c r="L179" i="2"/>
  <c r="L180" i="2"/>
  <c r="L181" i="2"/>
  <c r="L182" i="2"/>
  <c r="L183" i="2"/>
  <c r="L184" i="2"/>
  <c r="L190" i="2"/>
  <c r="L191" i="2"/>
  <c r="L192" i="2"/>
  <c r="L193" i="2"/>
  <c r="L194" i="2"/>
  <c r="L198" i="2"/>
  <c r="L199" i="2"/>
  <c r="L200" i="2"/>
  <c r="L201" i="2"/>
  <c r="L202" i="2"/>
  <c r="L203" i="2"/>
  <c r="L204" i="2"/>
  <c r="L205" i="2"/>
  <c r="L206" i="2"/>
  <c r="L207" i="2"/>
  <c r="L209" i="2"/>
  <c r="L210" i="2"/>
  <c r="L211" i="2"/>
  <c r="L212" i="2"/>
  <c r="L213"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73" i="2"/>
  <c r="L274" i="2"/>
  <c r="L275" i="2"/>
  <c r="L276" i="2"/>
  <c r="L277" i="2"/>
  <c r="L278" i="2"/>
  <c r="L279" i="2"/>
  <c r="L280" i="2"/>
  <c r="L281" i="2"/>
  <c r="L282" i="2"/>
  <c r="L283" i="2"/>
  <c r="L284" i="2"/>
  <c r="L285" i="2"/>
  <c r="L286" i="2"/>
  <c r="L287" i="2"/>
  <c r="L288" i="2"/>
  <c r="L289"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28" i="2"/>
  <c r="L329" i="2"/>
  <c r="L330" i="2"/>
  <c r="L331" i="2"/>
  <c r="L332" i="2"/>
  <c r="L334" i="2"/>
  <c r="L335" i="2"/>
  <c r="L336" i="2"/>
  <c r="L337" i="2"/>
  <c r="L338" i="2"/>
  <c r="L339" i="2"/>
  <c r="L340" i="2"/>
  <c r="L341" i="2"/>
  <c r="L342" i="2"/>
  <c r="L344" i="2"/>
  <c r="L345" i="2"/>
  <c r="L346" i="2"/>
  <c r="L348" i="2"/>
  <c r="L349" i="2"/>
  <c r="L350" i="2"/>
  <c r="L351" i="2"/>
  <c r="L352" i="2"/>
  <c r="L353" i="2"/>
  <c r="L354" i="2"/>
  <c r="L355" i="2"/>
  <c r="L356" i="2"/>
  <c r="L357" i="2"/>
  <c r="L358" i="2"/>
  <c r="L359" i="2"/>
  <c r="L360" i="2"/>
  <c r="L361" i="2"/>
  <c r="L362" i="2"/>
  <c r="L363" i="2"/>
  <c r="L364" i="2"/>
  <c r="L365" i="2"/>
  <c r="L367" i="2"/>
  <c r="L368" i="2"/>
  <c r="L369" i="2"/>
  <c r="L370" i="2"/>
  <c r="L371" i="2"/>
  <c r="L375" i="2"/>
  <c r="L376" i="2"/>
  <c r="L377" i="2"/>
  <c r="L378" i="2"/>
  <c r="L380" i="2"/>
  <c r="L381" i="2"/>
  <c r="L382" i="2"/>
  <c r="L383" i="2"/>
  <c r="L387" i="2"/>
  <c r="L388" i="2"/>
  <c r="L389" i="2"/>
  <c r="L390" i="2"/>
  <c r="L391" i="2"/>
  <c r="L392" i="2"/>
  <c r="L393" i="2"/>
  <c r="L394" i="2"/>
  <c r="L395" i="2"/>
  <c r="L396" i="2"/>
  <c r="L397" i="2"/>
  <c r="L398" i="2"/>
  <c r="L399" i="2"/>
  <c r="L401" i="2"/>
  <c r="L402" i="2"/>
  <c r="L403" i="2"/>
  <c r="L404" i="2"/>
  <c r="L405" i="2"/>
  <c r="L406" i="2"/>
  <c r="L407" i="2"/>
  <c r="L408" i="2"/>
  <c r="L409" i="2"/>
  <c r="L424" i="2"/>
  <c r="L425" i="2"/>
  <c r="L426" i="2"/>
  <c r="L427" i="2"/>
  <c r="L428" i="2"/>
  <c r="L429" i="2"/>
  <c r="L430" i="2"/>
  <c r="L431" i="2"/>
  <c r="L432" i="2"/>
  <c r="L434" i="2"/>
  <c r="L435" i="2"/>
  <c r="L436" i="2"/>
  <c r="L437" i="2"/>
  <c r="L438" i="2"/>
  <c r="L439" i="2"/>
  <c r="L440" i="2"/>
  <c r="L441" i="2"/>
  <c r="L442" i="2"/>
  <c r="L448" i="2"/>
  <c r="L449" i="2"/>
  <c r="L450" i="2"/>
  <c r="L451" i="2"/>
  <c r="L452" i="2"/>
  <c r="L453" i="2"/>
  <c r="L454" i="2"/>
  <c r="L469" i="2"/>
  <c r="L470" i="2"/>
  <c r="L471" i="2"/>
  <c r="L472" i="2"/>
  <c r="L473" i="2"/>
  <c r="L474" i="2"/>
  <c r="L475" i="2"/>
  <c r="L476" i="2"/>
  <c r="L482" i="2"/>
  <c r="L483" i="2"/>
  <c r="L31" i="2"/>
  <c r="L33" i="2"/>
  <c r="L34" i="2"/>
  <c r="L35" i="2"/>
  <c r="L36" i="2"/>
  <c r="L37" i="2"/>
  <c r="L38" i="2"/>
  <c r="L39" i="2"/>
  <c r="L40" i="2"/>
  <c r="L43" i="2"/>
  <c r="L44" i="2"/>
  <c r="L45" i="2"/>
  <c r="L46" i="2"/>
  <c r="L47" i="2"/>
  <c r="L48" i="2"/>
  <c r="L49" i="2"/>
  <c r="L50" i="2"/>
  <c r="L51" i="2"/>
  <c r="L52" i="2"/>
  <c r="L53" i="2"/>
  <c r="L54" i="2"/>
  <c r="L55" i="2"/>
  <c r="L57" i="2"/>
  <c r="L58" i="2"/>
  <c r="L59" i="2"/>
  <c r="L60" i="2"/>
  <c r="L61" i="2"/>
  <c r="L62" i="2"/>
  <c r="L63" i="2"/>
  <c r="L64" i="2"/>
  <c r="L65" i="2"/>
  <c r="L66" i="2"/>
  <c r="L68" i="2"/>
  <c r="L70" i="2"/>
  <c r="L71" i="2"/>
  <c r="L72" i="2"/>
  <c r="L73" i="2"/>
  <c r="L74" i="2"/>
  <c r="L75" i="2"/>
  <c r="L76" i="2"/>
  <c r="L28" i="2"/>
  <c r="L29" i="2"/>
  <c r="L30" i="2"/>
  <c r="F15" i="7"/>
  <c r="C11" i="7"/>
  <c r="D23" i="7"/>
  <c r="G23" i="7"/>
  <c r="H23" i="7"/>
  <c r="I23" i="7"/>
  <c r="J23" i="7"/>
  <c r="K23" i="7"/>
  <c r="L23" i="7"/>
  <c r="M23" i="7"/>
  <c r="N23" i="7"/>
  <c r="O23" i="7"/>
  <c r="E10" i="7"/>
  <c r="F10" i="7"/>
  <c r="G10" i="7"/>
  <c r="H10" i="7"/>
  <c r="I10" i="7"/>
  <c r="J10" i="7"/>
  <c r="K10" i="7"/>
  <c r="L10" i="7"/>
  <c r="M10" i="7"/>
  <c r="N10" i="7"/>
  <c r="O10" i="7"/>
  <c r="E13" i="7"/>
  <c r="F13" i="7"/>
  <c r="G13" i="7"/>
  <c r="H13" i="7"/>
  <c r="I13" i="7"/>
  <c r="J13" i="7"/>
  <c r="K13" i="7"/>
  <c r="L13" i="7"/>
  <c r="M13" i="7"/>
  <c r="N13" i="7"/>
  <c r="O13" i="7"/>
  <c r="E14" i="7"/>
  <c r="F14" i="7"/>
  <c r="C14" i="7"/>
  <c r="G14" i="7"/>
  <c r="H14" i="7"/>
  <c r="I14" i="7"/>
  <c r="J14" i="7"/>
  <c r="K14" i="7"/>
  <c r="L14" i="7"/>
  <c r="M14" i="7"/>
  <c r="N14" i="7"/>
  <c r="O14" i="7"/>
  <c r="E15" i="7"/>
  <c r="L15" i="7"/>
  <c r="M15" i="7"/>
  <c r="N15" i="7"/>
  <c r="O15" i="7"/>
  <c r="E16" i="7"/>
  <c r="F16" i="7"/>
  <c r="G16" i="7"/>
  <c r="H16" i="7"/>
  <c r="I16" i="7"/>
  <c r="J16" i="7"/>
  <c r="K16" i="7"/>
  <c r="L16" i="7"/>
  <c r="M16" i="7"/>
  <c r="N16" i="7"/>
  <c r="O16" i="7"/>
  <c r="K17" i="7"/>
  <c r="L17" i="7"/>
  <c r="M17" i="7"/>
  <c r="N17" i="7"/>
  <c r="O17" i="7"/>
  <c r="H18" i="7"/>
  <c r="I18" i="7"/>
  <c r="J18" i="7"/>
  <c r="K18" i="7"/>
  <c r="L18" i="7"/>
  <c r="M18" i="7"/>
  <c r="N18" i="7"/>
  <c r="O18" i="7"/>
  <c r="E19" i="7"/>
  <c r="F19" i="7"/>
  <c r="G19" i="7"/>
  <c r="H19" i="7"/>
  <c r="I19" i="7"/>
  <c r="J19" i="7"/>
  <c r="K19" i="7"/>
  <c r="L19" i="7"/>
  <c r="M19" i="7"/>
  <c r="N19" i="7"/>
  <c r="O19" i="7"/>
  <c r="E12" i="7"/>
  <c r="F12" i="7"/>
  <c r="G12" i="7"/>
  <c r="H12" i="7"/>
  <c r="I12" i="7"/>
  <c r="J12" i="7"/>
  <c r="K12" i="7"/>
  <c r="L12" i="7"/>
  <c r="M12" i="7"/>
  <c r="N12" i="7"/>
  <c r="O12" i="7"/>
  <c r="E20" i="7"/>
  <c r="L20" i="7"/>
  <c r="M20" i="7"/>
  <c r="N20" i="7"/>
  <c r="O20" i="7"/>
  <c r="E21" i="7"/>
  <c r="F21" i="7"/>
  <c r="G21" i="7"/>
  <c r="C21" i="7"/>
  <c r="H21" i="7"/>
  <c r="I21" i="7"/>
  <c r="J21" i="7"/>
  <c r="K21" i="7"/>
  <c r="L21" i="7"/>
  <c r="M21" i="7"/>
  <c r="N21" i="7"/>
  <c r="O21" i="7"/>
  <c r="E22" i="7"/>
  <c r="F22" i="7"/>
  <c r="G22" i="7"/>
  <c r="H22" i="7"/>
  <c r="I22" i="7"/>
  <c r="J22" i="7"/>
  <c r="K22" i="7"/>
  <c r="L22" i="7"/>
  <c r="M22" i="7"/>
  <c r="N22" i="7"/>
  <c r="O22" i="7"/>
  <c r="D13" i="7"/>
  <c r="D14" i="7"/>
  <c r="D15" i="7"/>
  <c r="D16" i="7"/>
  <c r="C16" i="7"/>
  <c r="D17" i="7"/>
  <c r="D18" i="7"/>
  <c r="C18" i="7"/>
  <c r="D19" i="7"/>
  <c r="D12" i="7"/>
  <c r="C12" i="7"/>
  <c r="D20" i="7"/>
  <c r="D21" i="7"/>
  <c r="D22" i="7"/>
  <c r="C22" i="7"/>
  <c r="D10" i="7"/>
  <c r="D9" i="7"/>
  <c r="V6" i="2"/>
  <c r="W6" i="2"/>
  <c r="V7" i="2"/>
  <c r="W7" i="2"/>
  <c r="V8" i="2"/>
  <c r="W8" i="2"/>
  <c r="V9" i="2"/>
  <c r="W9" i="2"/>
  <c r="V10" i="2"/>
  <c r="W10" i="2"/>
  <c r="V11" i="2"/>
  <c r="W11" i="2"/>
  <c r="V12" i="2"/>
  <c r="W12" i="2"/>
  <c r="V13" i="2"/>
  <c r="W13" i="2"/>
  <c r="X14" i="2"/>
  <c r="X15" i="2"/>
  <c r="V16" i="2"/>
  <c r="W16" i="2"/>
  <c r="V17" i="2"/>
  <c r="W17" i="2"/>
  <c r="V18" i="2"/>
  <c r="W18" i="2"/>
  <c r="V19" i="2"/>
  <c r="W19" i="2"/>
  <c r="V20" i="2"/>
  <c r="W20" i="2"/>
  <c r="V21" i="2"/>
  <c r="W21" i="2"/>
  <c r="V22" i="2"/>
  <c r="W22" i="2"/>
  <c r="V23" i="2"/>
  <c r="W23" i="2"/>
  <c r="V24" i="2"/>
  <c r="W24" i="2"/>
  <c r="V25" i="2"/>
  <c r="W25" i="2"/>
  <c r="V26" i="2"/>
  <c r="W26" i="2"/>
  <c r="V27" i="2"/>
  <c r="W27" i="2"/>
  <c r="V28" i="2"/>
  <c r="W28" i="2"/>
  <c r="V29" i="2"/>
  <c r="W29" i="2"/>
  <c r="V30" i="2"/>
  <c r="W30" i="2"/>
  <c r="V31" i="2"/>
  <c r="W31"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L484" i="2"/>
  <c r="L481" i="2"/>
  <c r="L480" i="2"/>
  <c r="L479" i="2"/>
  <c r="L478" i="2"/>
  <c r="L477" i="2"/>
  <c r="L468" i="2"/>
  <c r="L467" i="2"/>
  <c r="L466" i="2"/>
  <c r="L465" i="2"/>
  <c r="L464" i="2"/>
  <c r="L463" i="2"/>
  <c r="L462" i="2"/>
  <c r="L461" i="2"/>
  <c r="L460" i="2"/>
  <c r="L459" i="2"/>
  <c r="L458" i="2"/>
  <c r="L457" i="2"/>
  <c r="L456" i="2"/>
  <c r="L455" i="2"/>
  <c r="L447" i="2"/>
  <c r="L446" i="2"/>
  <c r="L445" i="2"/>
  <c r="L444" i="2"/>
  <c r="L443" i="2"/>
  <c r="L433" i="2"/>
  <c r="L423" i="2"/>
  <c r="L422" i="2"/>
  <c r="L421" i="2"/>
  <c r="L420" i="2"/>
  <c r="L419" i="2"/>
  <c r="L418" i="2"/>
  <c r="L417" i="2"/>
  <c r="L416" i="2"/>
  <c r="L415" i="2"/>
  <c r="L414" i="2"/>
  <c r="L413" i="2"/>
  <c r="L412" i="2"/>
  <c r="L411" i="2"/>
  <c r="L410" i="2"/>
  <c r="L400" i="2"/>
  <c r="L386" i="2"/>
  <c r="L385" i="2"/>
  <c r="L384" i="2"/>
  <c r="L379" i="2"/>
  <c r="L374" i="2"/>
  <c r="L373" i="2"/>
  <c r="L372" i="2"/>
  <c r="L366" i="2"/>
  <c r="L347" i="2"/>
  <c r="L343" i="2"/>
  <c r="L333" i="2"/>
  <c r="L327" i="2"/>
  <c r="L326" i="2"/>
  <c r="L325" i="2"/>
  <c r="L324" i="2"/>
  <c r="L323" i="2"/>
  <c r="L322" i="2"/>
  <c r="L321" i="2"/>
  <c r="L320" i="2"/>
  <c r="L319" i="2"/>
  <c r="L318" i="2"/>
  <c r="L292" i="2"/>
  <c r="L291" i="2"/>
  <c r="L290" i="2"/>
  <c r="L272" i="2"/>
  <c r="L271" i="2"/>
  <c r="L270" i="2"/>
  <c r="L269" i="2"/>
  <c r="L221" i="2"/>
  <c r="L220" i="2"/>
  <c r="L219" i="2"/>
  <c r="L218" i="2"/>
  <c r="L217" i="2"/>
  <c r="L216" i="2"/>
  <c r="L215" i="2"/>
  <c r="L214" i="2"/>
  <c r="L208" i="2"/>
  <c r="L197" i="2"/>
  <c r="L196" i="2"/>
  <c r="L195" i="2"/>
  <c r="L189" i="2"/>
  <c r="L188" i="2"/>
  <c r="L187" i="2"/>
  <c r="L186" i="2"/>
  <c r="L185" i="2"/>
  <c r="L178" i="2"/>
  <c r="L177" i="2"/>
  <c r="L176" i="2"/>
  <c r="L175" i="2"/>
  <c r="L174" i="2"/>
  <c r="L167" i="2"/>
  <c r="L165" i="2"/>
  <c r="L161" i="2"/>
  <c r="L158" i="2"/>
  <c r="L157" i="2"/>
  <c r="L156" i="2"/>
  <c r="L155" i="2"/>
  <c r="L147" i="2"/>
  <c r="L146" i="2"/>
  <c r="L143" i="2"/>
  <c r="L136" i="2"/>
  <c r="L135" i="2"/>
  <c r="L134" i="2"/>
  <c r="L133" i="2"/>
  <c r="L127" i="2"/>
  <c r="N126" i="2"/>
  <c r="L98" i="2"/>
  <c r="L97" i="2"/>
  <c r="L96" i="2"/>
  <c r="L95" i="2"/>
  <c r="L94" i="2"/>
  <c r="L90" i="2"/>
  <c r="L89" i="2"/>
  <c r="L80" i="2"/>
  <c r="L79" i="2"/>
  <c r="L78" i="2"/>
  <c r="L77" i="2"/>
  <c r="L69" i="2"/>
  <c r="L67" i="2"/>
  <c r="L56" i="2"/>
  <c r="L42" i="2"/>
  <c r="L41" i="2"/>
  <c r="L32" i="2"/>
  <c r="L27" i="2"/>
  <c r="L26" i="2"/>
  <c r="L25" i="2"/>
  <c r="L24" i="2"/>
  <c r="L23" i="2"/>
  <c r="L22" i="2"/>
  <c r="L21" i="2"/>
  <c r="L20" i="2"/>
  <c r="L19" i="2"/>
  <c r="L18" i="2"/>
  <c r="L17" i="2"/>
  <c r="L16" i="2"/>
  <c r="L15" i="2"/>
  <c r="L14" i="2"/>
  <c r="L13" i="2"/>
  <c r="L12" i="2"/>
  <c r="L11" i="2"/>
  <c r="L10" i="2"/>
  <c r="L9" i="2"/>
  <c r="L8" i="2"/>
  <c r="L7" i="2"/>
  <c r="L6" i="2"/>
  <c r="F46" i="5"/>
  <c r="C30" i="6"/>
  <c r="P5" i="2"/>
  <c r="P483" i="2"/>
  <c r="P482" i="2"/>
  <c r="P481" i="2"/>
  <c r="P480" i="2"/>
  <c r="P479" i="2"/>
  <c r="P478" i="2"/>
  <c r="P475" i="2"/>
  <c r="P474" i="2"/>
  <c r="P471" i="2"/>
  <c r="P468" i="2"/>
  <c r="P467" i="2"/>
  <c r="P466" i="2"/>
  <c r="P465" i="2"/>
  <c r="P464" i="2"/>
  <c r="P463" i="2"/>
  <c r="P462" i="2"/>
  <c r="P461" i="2"/>
  <c r="P460" i="2"/>
  <c r="P459" i="2"/>
  <c r="P458" i="2"/>
  <c r="P457" i="2"/>
  <c r="P456" i="2"/>
  <c r="P455" i="2"/>
  <c r="P453" i="2"/>
  <c r="P449" i="2"/>
  <c r="P448" i="2"/>
  <c r="P447" i="2"/>
  <c r="P446" i="2"/>
  <c r="P445" i="2"/>
  <c r="P444" i="2"/>
  <c r="P443" i="2"/>
  <c r="P440" i="2"/>
  <c r="P439" i="2"/>
  <c r="P433" i="2"/>
  <c r="P431" i="2"/>
  <c r="P430" i="2"/>
  <c r="P427" i="2"/>
  <c r="P426" i="2"/>
  <c r="P423" i="2"/>
  <c r="P422" i="2"/>
  <c r="P421" i="2"/>
  <c r="P420" i="2"/>
  <c r="P419" i="2"/>
  <c r="P418" i="2"/>
  <c r="P417" i="2"/>
  <c r="P416" i="2"/>
  <c r="P415" i="2"/>
  <c r="P414" i="2"/>
  <c r="P413" i="2"/>
  <c r="P412" i="2"/>
  <c r="P411" i="2"/>
  <c r="P410" i="2"/>
  <c r="P409" i="2"/>
  <c r="P408" i="2"/>
  <c r="P406" i="2"/>
  <c r="P405" i="2"/>
  <c r="P401" i="2"/>
  <c r="P400" i="2"/>
  <c r="P396" i="2"/>
  <c r="P395" i="2"/>
  <c r="P388" i="2"/>
  <c r="P387" i="2"/>
  <c r="P386" i="2"/>
  <c r="P385" i="2"/>
  <c r="P384" i="2"/>
  <c r="P380" i="2"/>
  <c r="P379" i="2"/>
  <c r="P374" i="2"/>
  <c r="P373" i="2"/>
  <c r="P372" i="2"/>
  <c r="P369" i="2"/>
  <c r="P364" i="2"/>
  <c r="P361" i="2"/>
  <c r="P357" i="2"/>
  <c r="P356" i="2"/>
  <c r="P353" i="2"/>
  <c r="P349" i="2"/>
  <c r="P348" i="2"/>
  <c r="P345" i="2"/>
  <c r="P341" i="2"/>
  <c r="P340" i="2"/>
  <c r="P337" i="2"/>
  <c r="P332" i="2"/>
  <c r="P330" i="2"/>
  <c r="P329" i="2"/>
  <c r="P327" i="2"/>
  <c r="P326" i="2"/>
  <c r="P325" i="2"/>
  <c r="P324" i="2"/>
  <c r="P323" i="2"/>
  <c r="P322" i="2"/>
  <c r="P321" i="2"/>
  <c r="P320" i="2"/>
  <c r="P319" i="2"/>
  <c r="P318" i="2"/>
  <c r="P312" i="2"/>
  <c r="P311" i="2"/>
  <c r="P310" i="2"/>
  <c r="P307" i="2"/>
  <c r="P303" i="2"/>
  <c r="P302" i="2"/>
  <c r="P299" i="2"/>
  <c r="P295" i="2"/>
  <c r="P294" i="2"/>
  <c r="P292" i="2"/>
  <c r="P291" i="2"/>
  <c r="P290" i="2"/>
  <c r="P288" i="2"/>
  <c r="P284" i="2"/>
  <c r="P283" i="2"/>
  <c r="P279" i="2"/>
  <c r="P276" i="2"/>
  <c r="P275" i="2"/>
  <c r="P272" i="2"/>
  <c r="P271" i="2"/>
  <c r="P270" i="2"/>
  <c r="P269" i="2"/>
  <c r="P268" i="2"/>
  <c r="P264" i="2"/>
  <c r="P263" i="2"/>
  <c r="P256" i="2"/>
  <c r="P255" i="2"/>
  <c r="P252" i="2"/>
  <c r="P248" i="2"/>
  <c r="P247" i="2"/>
  <c r="P243" i="2"/>
  <c r="P240" i="2"/>
  <c r="P239" i="2"/>
  <c r="P236" i="2"/>
  <c r="P232" i="2"/>
  <c r="P231" i="2"/>
  <c r="P224" i="2"/>
  <c r="P223" i="2"/>
  <c r="P221" i="2"/>
  <c r="P220" i="2"/>
  <c r="P219" i="2"/>
  <c r="P218" i="2"/>
  <c r="P217" i="2"/>
  <c r="P216" i="2"/>
  <c r="P215" i="2"/>
  <c r="P214" i="2"/>
  <c r="P212" i="2"/>
  <c r="P208" i="2"/>
  <c r="P207" i="2"/>
  <c r="P206" i="2"/>
  <c r="P200" i="2"/>
  <c r="P199" i="2"/>
  <c r="P198" i="2"/>
  <c r="P197" i="2"/>
  <c r="P196" i="2"/>
  <c r="P195" i="2"/>
  <c r="P192" i="2"/>
  <c r="P189" i="2"/>
  <c r="P188" i="2"/>
  <c r="P187" i="2"/>
  <c r="P186" i="2"/>
  <c r="P185" i="2"/>
  <c r="P183" i="2"/>
  <c r="P182" i="2"/>
  <c r="P178" i="2"/>
  <c r="P177" i="2"/>
  <c r="P176" i="2"/>
  <c r="P175" i="2"/>
  <c r="P171" i="2"/>
  <c r="P170" i="2"/>
  <c r="P164" i="2"/>
  <c r="P163" i="2"/>
  <c r="P162" i="2"/>
  <c r="P160" i="2"/>
  <c r="P159" i="2"/>
  <c r="P158" i="2"/>
  <c r="P157" i="2"/>
  <c r="P156" i="2"/>
  <c r="P155" i="2"/>
  <c r="P152" i="2"/>
  <c r="P151" i="2"/>
  <c r="P148" i="2"/>
  <c r="P144" i="2"/>
  <c r="P143" i="2"/>
  <c r="P140" i="2"/>
  <c r="P136" i="2"/>
  <c r="P135" i="2"/>
  <c r="P134" i="2"/>
  <c r="P133" i="2"/>
  <c r="P132" i="2"/>
  <c r="P131" i="2"/>
  <c r="P128" i="2"/>
  <c r="P127" i="2"/>
  <c r="P126" i="2"/>
  <c r="P122" i="2"/>
  <c r="P119" i="2"/>
  <c r="P115" i="2"/>
  <c r="P114" i="2"/>
  <c r="P112" i="2"/>
  <c r="P107" i="2"/>
  <c r="P106" i="2"/>
  <c r="P100" i="2"/>
  <c r="P99" i="2"/>
  <c r="P98" i="2"/>
  <c r="P97" i="2"/>
  <c r="P96" i="2"/>
  <c r="P95" i="2"/>
  <c r="P94" i="2"/>
  <c r="P90" i="2"/>
  <c r="P89" i="2"/>
  <c r="P86" i="2"/>
  <c r="P85" i="2"/>
  <c r="P81" i="2"/>
  <c r="P80" i="2"/>
  <c r="P79" i="2"/>
  <c r="P78" i="2"/>
  <c r="P77" i="2"/>
  <c r="P74" i="2"/>
  <c r="P70" i="2"/>
  <c r="P69" i="2"/>
  <c r="P67" i="2"/>
  <c r="P64" i="2"/>
  <c r="P63" i="2"/>
  <c r="P60" i="2"/>
  <c r="P56" i="2"/>
  <c r="P55" i="2"/>
  <c r="P52" i="2"/>
  <c r="P48" i="2"/>
  <c r="P47" i="2"/>
  <c r="P44" i="2"/>
  <c r="P42" i="2"/>
  <c r="P41" i="2"/>
  <c r="P34" i="2"/>
  <c r="P33" i="2"/>
  <c r="P32" i="2"/>
  <c r="P29" i="2"/>
  <c r="P28" i="2"/>
  <c r="P27" i="2"/>
  <c r="P24" i="2"/>
  <c r="P19" i="2"/>
  <c r="P16" i="2"/>
  <c r="P15" i="2"/>
  <c r="P14" i="2"/>
  <c r="P13" i="2"/>
  <c r="P7" i="2"/>
  <c r="AA30" i="2"/>
  <c r="AA29" i="2"/>
  <c r="AA484" i="2"/>
  <c r="AA483" i="2"/>
  <c r="AA482" i="2"/>
  <c r="AA481" i="2"/>
  <c r="AA480" i="2"/>
  <c r="AA479" i="2"/>
  <c r="AA478" i="2"/>
  <c r="AA477" i="2"/>
  <c r="AA476" i="2"/>
  <c r="AA475" i="2"/>
  <c r="AA474" i="2"/>
  <c r="AA473" i="2"/>
  <c r="AA472" i="2"/>
  <c r="AA471" i="2"/>
  <c r="AA470" i="2"/>
  <c r="AA469" i="2"/>
  <c r="AA468" i="2"/>
  <c r="AA467" i="2"/>
  <c r="AA466" i="2"/>
  <c r="AA465" i="2"/>
  <c r="AA464" i="2"/>
  <c r="AA463" i="2"/>
  <c r="AA462" i="2"/>
  <c r="AA461" i="2"/>
  <c r="AA460" i="2"/>
  <c r="AA459" i="2"/>
  <c r="AA458" i="2"/>
  <c r="AA457" i="2"/>
  <c r="AA456" i="2"/>
  <c r="AA455" i="2"/>
  <c r="AA454" i="2"/>
  <c r="AA453" i="2"/>
  <c r="AA452" i="2"/>
  <c r="AA451" i="2"/>
  <c r="AA450" i="2"/>
  <c r="AA449" i="2"/>
  <c r="AA448" i="2"/>
  <c r="AA447" i="2"/>
  <c r="AA446" i="2"/>
  <c r="AA445" i="2"/>
  <c r="AA444" i="2"/>
  <c r="AA443" i="2"/>
  <c r="AA442" i="2"/>
  <c r="AA441" i="2"/>
  <c r="AA440" i="2"/>
  <c r="AA439" i="2"/>
  <c r="AA438" i="2"/>
  <c r="AA437" i="2"/>
  <c r="AA436" i="2"/>
  <c r="AA435" i="2"/>
  <c r="AA434" i="2"/>
  <c r="AA433" i="2"/>
  <c r="AA432" i="2"/>
  <c r="AA22" i="2"/>
  <c r="AA21" i="2"/>
  <c r="AA11" i="2"/>
  <c r="AA431" i="2"/>
  <c r="AA430" i="2"/>
  <c r="AA429" i="2"/>
  <c r="AA428" i="2"/>
  <c r="AA427" i="2"/>
  <c r="AA426" i="2"/>
  <c r="AA425" i="2"/>
  <c r="AA424" i="2"/>
  <c r="AA423" i="2"/>
  <c r="AA422" i="2"/>
  <c r="AA421" i="2"/>
  <c r="AA420" i="2"/>
  <c r="AA419" i="2"/>
  <c r="AA418" i="2"/>
  <c r="AA417" i="2"/>
  <c r="AA416" i="2"/>
  <c r="AA415" i="2"/>
  <c r="AA414" i="2"/>
  <c r="AA413" i="2"/>
  <c r="AA412" i="2"/>
  <c r="AA411" i="2"/>
  <c r="AA410" i="2"/>
  <c r="AA409" i="2"/>
  <c r="AA408" i="2"/>
  <c r="AA407" i="2"/>
  <c r="AA406" i="2"/>
  <c r="AA405" i="2"/>
  <c r="AA404" i="2"/>
  <c r="AA403" i="2"/>
  <c r="AA402" i="2"/>
  <c r="AA401" i="2"/>
  <c r="AA400" i="2"/>
  <c r="AA399" i="2"/>
  <c r="AA398" i="2"/>
  <c r="AA25" i="2"/>
  <c r="AA397" i="2"/>
  <c r="AA396" i="2"/>
  <c r="AA395" i="2"/>
  <c r="AA394" i="2"/>
  <c r="AA393" i="2"/>
  <c r="AA392" i="2"/>
  <c r="AA391" i="2"/>
  <c r="AA390" i="2"/>
  <c r="AA389" i="2"/>
  <c r="AA388" i="2"/>
  <c r="AA387" i="2"/>
  <c r="AA386" i="2"/>
  <c r="AA385" i="2"/>
  <c r="AA384" i="2"/>
  <c r="AA383" i="2"/>
  <c r="AA382" i="2"/>
  <c r="AA16" i="2"/>
  <c r="AA381" i="2"/>
  <c r="AA380" i="2"/>
  <c r="AA379" i="2"/>
  <c r="AA378" i="2"/>
  <c r="AA377" i="2"/>
  <c r="AA376" i="2"/>
  <c r="AA375" i="2"/>
  <c r="AA374" i="2"/>
  <c r="AA373" i="2"/>
  <c r="AA372" i="2"/>
  <c r="AA371" i="2"/>
  <c r="AA370" i="2"/>
  <c r="AA369" i="2"/>
  <c r="AA368" i="2"/>
  <c r="AA367" i="2"/>
  <c r="AA366" i="2"/>
  <c r="AA14" i="2"/>
  <c r="AA4" i="2"/>
  <c r="AA13" i="2"/>
  <c r="AA19" i="2"/>
  <c r="AA365" i="2"/>
  <c r="AA364" i="2"/>
  <c r="AA363" i="2"/>
  <c r="AA362" i="2"/>
  <c r="AA361" i="2"/>
  <c r="AA360" i="2"/>
  <c r="AA359" i="2"/>
  <c r="AA358" i="2"/>
  <c r="AA357" i="2"/>
  <c r="AA356" i="2"/>
  <c r="AA355" i="2"/>
  <c r="AA354" i="2"/>
  <c r="AA353" i="2"/>
  <c r="AA352" i="2"/>
  <c r="AA351" i="2"/>
  <c r="AA350" i="2"/>
  <c r="AA349" i="2"/>
  <c r="AA348" i="2"/>
  <c r="AA347" i="2"/>
  <c r="AA346" i="2"/>
  <c r="AA345" i="2"/>
  <c r="AA344" i="2"/>
  <c r="AA343" i="2"/>
  <c r="AA342" i="2"/>
  <c r="AA341" i="2"/>
  <c r="AA340" i="2"/>
  <c r="AA339" i="2"/>
  <c r="AA338" i="2"/>
  <c r="AA337" i="2"/>
  <c r="AA336" i="2"/>
  <c r="AA335" i="2"/>
  <c r="AA334" i="2"/>
  <c r="AA333" i="2"/>
  <c r="AA332" i="2"/>
  <c r="AA331" i="2"/>
  <c r="AA330" i="2"/>
  <c r="AA329" i="2"/>
  <c r="AA328" i="2"/>
  <c r="AA327" i="2"/>
  <c r="AA326" i="2"/>
  <c r="AA325" i="2"/>
  <c r="AA324" i="2"/>
  <c r="AA323" i="2"/>
  <c r="AA322" i="2"/>
  <c r="AA321" i="2"/>
  <c r="AA320" i="2"/>
  <c r="AA319" i="2"/>
  <c r="AA318" i="2"/>
  <c r="AA317" i="2"/>
  <c r="AA316" i="2"/>
  <c r="AA315" i="2"/>
  <c r="AA314" i="2"/>
  <c r="AA313" i="2"/>
  <c r="AA312" i="2"/>
  <c r="AA311" i="2"/>
  <c r="AA310" i="2"/>
  <c r="AA309" i="2"/>
  <c r="AA308" i="2"/>
  <c r="AA307" i="2"/>
  <c r="AA306" i="2"/>
  <c r="AA305" i="2"/>
  <c r="AA304" i="2"/>
  <c r="AA303" i="2"/>
  <c r="AA302" i="2"/>
  <c r="AA301" i="2"/>
  <c r="AA300" i="2"/>
  <c r="AA299" i="2"/>
  <c r="AA298" i="2"/>
  <c r="AA297" i="2"/>
  <c r="AA296" i="2"/>
  <c r="AA295" i="2"/>
  <c r="AA294" i="2"/>
  <c r="AA293" i="2"/>
  <c r="AA292" i="2"/>
  <c r="AA17" i="2"/>
  <c r="AA26" i="2"/>
  <c r="AA291" i="2"/>
  <c r="AA290" i="2"/>
  <c r="AA289" i="2"/>
  <c r="AA288" i="2"/>
  <c r="AA287" i="2"/>
  <c r="AA286" i="2"/>
  <c r="AA285" i="2"/>
  <c r="AA284" i="2"/>
  <c r="AA283" i="2"/>
  <c r="AA282" i="2"/>
  <c r="AA281" i="2"/>
  <c r="AA280" i="2"/>
  <c r="AA279" i="2"/>
  <c r="AA278" i="2"/>
  <c r="AA277" i="2"/>
  <c r="AA20" i="2"/>
  <c r="AA276" i="2"/>
  <c r="AA275" i="2"/>
  <c r="AA274" i="2"/>
  <c r="AA273" i="2"/>
  <c r="AA272" i="2"/>
  <c r="AA271" i="2"/>
  <c r="AA270" i="2"/>
  <c r="AA269" i="2"/>
  <c r="AA268" i="2"/>
  <c r="AA267" i="2"/>
  <c r="AA266" i="2"/>
  <c r="AA265" i="2"/>
  <c r="AA264" i="2"/>
  <c r="AA263" i="2"/>
  <c r="AA262" i="2"/>
  <c r="AA261" i="2"/>
  <c r="AA260" i="2"/>
  <c r="AA259" i="2"/>
  <c r="AA258" i="2"/>
  <c r="AA257" i="2"/>
  <c r="AA256" i="2"/>
  <c r="AA255" i="2"/>
  <c r="AA254" i="2"/>
  <c r="AA253" i="2"/>
  <c r="AA252" i="2"/>
  <c r="AA251" i="2"/>
  <c r="AA250" i="2"/>
  <c r="AA249" i="2"/>
  <c r="AA248" i="2"/>
  <c r="AA247" i="2"/>
  <c r="AA246" i="2"/>
  <c r="AA245" i="2"/>
  <c r="AA244" i="2"/>
  <c r="AA243" i="2"/>
  <c r="AA242" i="2"/>
  <c r="AA241" i="2"/>
  <c r="AA240" i="2"/>
  <c r="AA239" i="2"/>
  <c r="AA238" i="2"/>
  <c r="AA237" i="2"/>
  <c r="AA236" i="2"/>
  <c r="AA235" i="2"/>
  <c r="AA18" i="2"/>
  <c r="AA234" i="2"/>
  <c r="AA233" i="2"/>
  <c r="AA232" i="2"/>
  <c r="AA231" i="2"/>
  <c r="AA230" i="2"/>
  <c r="AA229" i="2"/>
  <c r="AA228" i="2"/>
  <c r="AA227" i="2"/>
  <c r="AA226" i="2"/>
  <c r="AA225" i="2"/>
  <c r="AA224" i="2"/>
  <c r="AA223" i="2"/>
  <c r="AA222" i="2"/>
  <c r="AA221" i="2"/>
  <c r="AA220" i="2"/>
  <c r="AA219" i="2"/>
  <c r="AA218" i="2"/>
  <c r="AA217" i="2"/>
  <c r="AA216" i="2"/>
  <c r="AA215" i="2"/>
  <c r="AA214" i="2"/>
  <c r="AA213" i="2"/>
  <c r="AA212" i="2"/>
  <c r="AA211" i="2"/>
  <c r="AA210" i="2"/>
  <c r="AA209" i="2"/>
  <c r="AA208" i="2"/>
  <c r="AA207" i="2"/>
  <c r="AA206" i="2"/>
  <c r="AA205" i="2"/>
  <c r="AA204" i="2"/>
  <c r="AA203" i="2"/>
  <c r="AA202" i="2"/>
  <c r="AA201" i="2"/>
  <c r="AA200" i="2"/>
  <c r="AA199" i="2"/>
  <c r="AA198" i="2"/>
  <c r="AA197" i="2"/>
  <c r="AA196" i="2"/>
  <c r="AA10" i="2"/>
  <c r="AA195" i="2"/>
  <c r="AA194" i="2"/>
  <c r="AA193" i="2"/>
  <c r="AA192" i="2"/>
  <c r="AA191" i="2"/>
  <c r="AA190" i="2"/>
  <c r="AA189" i="2"/>
  <c r="AA188" i="2"/>
  <c r="AA187" i="2"/>
  <c r="AA186" i="2"/>
  <c r="AA185" i="2"/>
  <c r="AA184" i="2"/>
  <c r="AA183" i="2"/>
  <c r="AA182" i="2"/>
  <c r="AA181" i="2"/>
  <c r="AA23" i="2"/>
  <c r="AA6" i="2"/>
  <c r="N24" i="1" s="1"/>
  <c r="O24" i="1" s="1"/>
  <c r="AA180" i="2"/>
  <c r="AA179" i="2"/>
  <c r="AA178" i="2"/>
  <c r="AA177" i="2"/>
  <c r="AA176" i="2"/>
  <c r="AA175" i="2"/>
  <c r="AA174" i="2"/>
  <c r="AA173" i="2"/>
  <c r="AA172" i="2"/>
  <c r="AA171" i="2"/>
  <c r="AA8" i="2"/>
  <c r="AA9" i="2"/>
  <c r="AA170" i="2"/>
  <c r="AA169" i="2"/>
  <c r="AA168" i="2"/>
  <c r="AA167" i="2"/>
  <c r="AA166" i="2"/>
  <c r="AA165" i="2"/>
  <c r="AA164" i="2"/>
  <c r="AA163" i="2"/>
  <c r="AA27" i="2"/>
  <c r="AA162" i="2"/>
  <c r="AA161" i="2"/>
  <c r="AA160" i="2"/>
  <c r="AA159" i="2"/>
  <c r="AA158" i="2"/>
  <c r="AA157" i="2"/>
  <c r="AA156" i="2"/>
  <c r="AA155" i="2"/>
  <c r="AA154" i="2"/>
  <c r="AA153" i="2"/>
  <c r="AA152" i="2"/>
  <c r="AA151" i="2"/>
  <c r="AA150" i="2"/>
  <c r="AA149" i="2"/>
  <c r="AA148" i="2"/>
  <c r="AA147" i="2"/>
  <c r="AA146" i="2"/>
  <c r="AA145" i="2"/>
  <c r="AA144" i="2"/>
  <c r="AA143" i="2"/>
  <c r="AA142" i="2"/>
  <c r="AA141" i="2"/>
  <c r="AA140" i="2"/>
  <c r="AA139" i="2"/>
  <c r="AA138" i="2"/>
  <c r="AA137" i="2"/>
  <c r="AA136" i="2"/>
  <c r="AA135" i="2"/>
  <c r="AA134" i="2"/>
  <c r="AA133" i="2"/>
  <c r="AA132" i="2"/>
  <c r="AA131" i="2"/>
  <c r="AA130" i="2"/>
  <c r="AA129" i="2"/>
  <c r="AA128" i="2"/>
  <c r="AA127" i="2"/>
  <c r="AA126" i="2"/>
  <c r="AA125" i="2"/>
  <c r="AA124" i="2"/>
  <c r="AA123" i="2"/>
  <c r="AA122" i="2"/>
  <c r="AA121" i="2"/>
  <c r="AA120" i="2"/>
  <c r="AA119" i="2"/>
  <c r="AA118" i="2"/>
  <c r="AA117" i="2"/>
  <c r="AA116" i="2"/>
  <c r="AA115" i="2"/>
  <c r="AA114" i="2"/>
  <c r="AA113" i="2"/>
  <c r="AA112" i="2"/>
  <c r="AA111" i="2"/>
  <c r="AA7" i="2"/>
  <c r="AA110" i="2"/>
  <c r="AA15" i="2"/>
  <c r="AA109" i="2"/>
  <c r="AA108" i="2"/>
  <c r="AA107" i="2"/>
  <c r="AA106" i="2"/>
  <c r="AA105" i="2"/>
  <c r="AA104" i="2"/>
  <c r="AA103" i="2"/>
  <c r="AA102" i="2"/>
  <c r="AA101" i="2"/>
  <c r="AA100" i="2"/>
  <c r="AA99" i="2"/>
  <c r="AA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24" i="2"/>
  <c r="AA52" i="2"/>
  <c r="AA51" i="2"/>
  <c r="AA50" i="2"/>
  <c r="AA49" i="2"/>
  <c r="AA48" i="2"/>
  <c r="AA47" i="2"/>
  <c r="AA12" i="2"/>
  <c r="AA46" i="2"/>
  <c r="AA45" i="2"/>
  <c r="AA44" i="2"/>
  <c r="AA43" i="2"/>
  <c r="AA42" i="2"/>
  <c r="AA41" i="2"/>
  <c r="AA40" i="2"/>
  <c r="AA39" i="2"/>
  <c r="AA38" i="2"/>
  <c r="AA37" i="2"/>
  <c r="AA36" i="2"/>
  <c r="AA35" i="2"/>
  <c r="AA34" i="2"/>
  <c r="AA5" i="2"/>
  <c r="AA33" i="2"/>
  <c r="AA32" i="2"/>
  <c r="AA31" i="2"/>
  <c r="Z28" i="2"/>
  <c r="AA28" i="2"/>
  <c r="O50" i="7"/>
  <c r="N50" i="7"/>
  <c r="M50" i="7"/>
  <c r="L50" i="7"/>
  <c r="K50" i="7"/>
  <c r="J50" i="7"/>
  <c r="I50" i="7"/>
  <c r="H50" i="7"/>
  <c r="G50" i="7"/>
  <c r="F50" i="7"/>
  <c r="E50" i="7"/>
  <c r="D50" i="7"/>
  <c r="C40" i="7"/>
  <c r="C41" i="7"/>
  <c r="C42" i="7"/>
  <c r="C43" i="7"/>
  <c r="C44" i="7"/>
  <c r="C45" i="7"/>
  <c r="C46" i="7"/>
  <c r="C47" i="7"/>
  <c r="C48" i="7"/>
  <c r="C49" i="7"/>
  <c r="O37" i="7"/>
  <c r="N37" i="7"/>
  <c r="M37" i="7"/>
  <c r="L37" i="7"/>
  <c r="K37" i="7"/>
  <c r="J37" i="7"/>
  <c r="I37" i="7"/>
  <c r="H37" i="7"/>
  <c r="G37" i="7"/>
  <c r="F37" i="7"/>
  <c r="E37" i="7"/>
  <c r="D37" i="7"/>
  <c r="C27" i="7"/>
  <c r="C28" i="7"/>
  <c r="C37" i="7"/>
  <c r="C29" i="7"/>
  <c r="C30" i="7"/>
  <c r="C31" i="7"/>
  <c r="C32" i="7"/>
  <c r="C33" i="7"/>
  <c r="C34" i="7"/>
  <c r="C35" i="7"/>
  <c r="C36" i="7"/>
  <c r="C10" i="7"/>
  <c r="C24" i="7"/>
  <c r="C13" i="7"/>
  <c r="C15" i="7"/>
  <c r="C17" i="7"/>
  <c r="C6" i="6"/>
  <c r="C11" i="6"/>
  <c r="F45" i="5"/>
  <c r="F44" i="5"/>
  <c r="F43" i="5"/>
  <c r="F42" i="5"/>
  <c r="F41" i="5"/>
  <c r="F40" i="5"/>
  <c r="C29" i="6"/>
  <c r="B44" i="6"/>
  <c r="C13" i="6"/>
  <c r="C12" i="6"/>
  <c r="F39" i="5"/>
  <c r="F38" i="5"/>
  <c r="F37" i="5"/>
  <c r="F36" i="5"/>
  <c r="F35" i="5"/>
  <c r="C28" i="6"/>
  <c r="F34" i="5"/>
  <c r="F33" i="5"/>
  <c r="F32" i="5"/>
  <c r="F31" i="5"/>
  <c r="F30" i="5"/>
  <c r="F29" i="5"/>
  <c r="F28" i="5"/>
  <c r="C27" i="6"/>
  <c r="F27" i="5"/>
  <c r="F26" i="5"/>
  <c r="F25" i="5"/>
  <c r="F24" i="5"/>
  <c r="F23" i="5"/>
  <c r="F22" i="5"/>
  <c r="C26" i="6"/>
  <c r="F21" i="5"/>
  <c r="F20" i="5"/>
  <c r="F19" i="5"/>
  <c r="F18" i="5"/>
  <c r="C25" i="6"/>
  <c r="F17" i="5"/>
  <c r="F16" i="5"/>
  <c r="F15" i="5"/>
  <c r="F14" i="5"/>
  <c r="F13" i="5"/>
  <c r="F12" i="5"/>
  <c r="F11" i="5"/>
  <c r="C24" i="6"/>
  <c r="F10" i="5"/>
  <c r="F9" i="5"/>
  <c r="F8" i="5"/>
  <c r="F7" i="5"/>
  <c r="F6" i="5"/>
  <c r="F5" i="5"/>
  <c r="F4" i="5"/>
  <c r="C23" i="6"/>
  <c r="C31" i="6"/>
  <c r="S18" i="1"/>
  <c r="S20" i="1"/>
  <c r="L5" i="2"/>
  <c r="N5" i="2" s="1"/>
  <c r="V32" i="2"/>
  <c r="V33" i="2"/>
  <c r="V5"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5"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4" i="2"/>
  <c r="V14"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W32" i="2"/>
  <c r="W33" i="2"/>
  <c r="W5" i="2"/>
  <c r="X5" i="2" s="1"/>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5"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4" i="2"/>
  <c r="W14"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P4" i="2"/>
  <c r="X4" i="2"/>
  <c r="L4" i="2"/>
  <c r="C20" i="7"/>
  <c r="C19" i="7"/>
  <c r="C23" i="7"/>
  <c r="C50" i="7"/>
  <c r="M9" i="7"/>
  <c r="K9" i="7"/>
  <c r="I9" i="7"/>
  <c r="G9" i="7"/>
  <c r="E9" i="7"/>
  <c r="O9" i="7"/>
  <c r="N9" i="7"/>
  <c r="L9" i="7"/>
  <c r="J9" i="7"/>
  <c r="H9" i="7"/>
  <c r="F9" i="7"/>
  <c r="X27" i="2"/>
  <c r="N48" i="2"/>
  <c r="N44" i="2"/>
  <c r="N340" i="2"/>
  <c r="N336" i="2"/>
  <c r="N110" i="2"/>
  <c r="N483" i="2"/>
  <c r="N472" i="2"/>
  <c r="N432" i="2"/>
  <c r="N428" i="2"/>
  <c r="N316" i="2"/>
  <c r="N308" i="2"/>
  <c r="N296" i="2"/>
  <c r="N204" i="2"/>
  <c r="N180" i="2"/>
  <c r="N152" i="2"/>
  <c r="N124" i="2"/>
  <c r="N116" i="2"/>
  <c r="N108" i="2"/>
  <c r="N100" i="2"/>
  <c r="N68" i="2"/>
  <c r="N36" i="2"/>
  <c r="N396" i="2"/>
  <c r="N376" i="2"/>
  <c r="N360" i="2"/>
  <c r="N356" i="2"/>
  <c r="N280" i="2"/>
  <c r="N276" i="2"/>
  <c r="N260" i="2"/>
  <c r="N256" i="2"/>
  <c r="N244" i="2"/>
  <c r="N240" i="2"/>
  <c r="N228" i="2"/>
  <c r="N224" i="2"/>
  <c r="N192" i="2"/>
  <c r="N164" i="2"/>
  <c r="N128" i="2"/>
  <c r="N88" i="2"/>
  <c r="N484" i="2"/>
  <c r="N452" i="2"/>
  <c r="N448" i="2"/>
  <c r="N144" i="2"/>
  <c r="N89" i="2"/>
  <c r="N147" i="2"/>
  <c r="N161" i="2"/>
  <c r="N165" i="2"/>
  <c r="N343" i="2"/>
  <c r="N347" i="2"/>
  <c r="N477" i="2"/>
  <c r="N74" i="2"/>
  <c r="N146" i="2"/>
  <c r="N166" i="2"/>
  <c r="N50" i="2"/>
  <c r="N46" i="2"/>
  <c r="N40" i="2"/>
  <c r="N475" i="2"/>
  <c r="N471" i="2"/>
  <c r="N453" i="2"/>
  <c r="N436" i="2"/>
  <c r="N388" i="2"/>
  <c r="N364" i="2"/>
  <c r="N348" i="2"/>
  <c r="N342" i="2"/>
  <c r="N338" i="2"/>
  <c r="N56" i="2"/>
  <c r="N76" i="2"/>
  <c r="N66" i="2"/>
  <c r="N408" i="2"/>
  <c r="N332" i="2"/>
  <c r="N302" i="2"/>
  <c r="N206" i="2"/>
  <c r="N114" i="2"/>
  <c r="N9" i="2"/>
  <c r="N11" i="2"/>
  <c r="N13" i="2"/>
  <c r="N17" i="2"/>
  <c r="N19" i="2"/>
  <c r="N21" i="2"/>
  <c r="N23" i="2"/>
  <c r="N25" i="2"/>
  <c r="N143" i="2"/>
  <c r="N167" i="2"/>
  <c r="N333" i="2"/>
  <c r="N366" i="2"/>
  <c r="N6" i="2"/>
  <c r="N334" i="2"/>
  <c r="N60" i="2"/>
  <c r="N51" i="2"/>
  <c r="N47" i="2"/>
  <c r="N33" i="2"/>
  <c r="N450" i="2"/>
  <c r="N437" i="2"/>
  <c r="N402" i="2"/>
  <c r="N397" i="2"/>
  <c r="N377" i="2"/>
  <c r="N370" i="2"/>
  <c r="N361" i="2"/>
  <c r="N357" i="2"/>
  <c r="N344" i="2"/>
  <c r="N335" i="2"/>
  <c r="N300" i="2"/>
  <c r="N281" i="2"/>
  <c r="N277" i="2"/>
  <c r="N261" i="2"/>
  <c r="N257" i="2"/>
  <c r="N245" i="2"/>
  <c r="N241" i="2"/>
  <c r="N200" i="2"/>
  <c r="N148" i="2"/>
  <c r="N112" i="2"/>
  <c r="N427" i="2"/>
  <c r="N170" i="2"/>
  <c r="N90" i="2"/>
  <c r="N174" i="2"/>
  <c r="X8" i="2"/>
  <c r="N72" i="2"/>
  <c r="N474" i="2"/>
  <c r="N470" i="2"/>
  <c r="N439" i="2"/>
  <c r="N430" i="2"/>
  <c r="N404" i="2"/>
  <c r="N399" i="2"/>
  <c r="N395" i="2"/>
  <c r="N391" i="2"/>
  <c r="N380" i="2"/>
  <c r="N375" i="2"/>
  <c r="N359" i="2"/>
  <c r="N355" i="2"/>
  <c r="N351" i="2"/>
  <c r="N346" i="2"/>
  <c r="N328" i="2"/>
  <c r="N310" i="2"/>
  <c r="N306" i="2"/>
  <c r="N298" i="2"/>
  <c r="N202" i="2"/>
  <c r="N198" i="2"/>
  <c r="N182" i="2"/>
  <c r="N154" i="2"/>
  <c r="N150" i="2"/>
  <c r="N118" i="2"/>
  <c r="N102" i="2"/>
  <c r="N30" i="2"/>
  <c r="N75" i="2"/>
  <c r="N71" i="2"/>
  <c r="N65" i="2"/>
  <c r="N61" i="2"/>
  <c r="N57" i="2"/>
  <c r="N52" i="2"/>
  <c r="N38" i="2"/>
  <c r="N34" i="2"/>
  <c r="N482" i="2"/>
  <c r="N473" i="2"/>
  <c r="N469" i="2"/>
  <c r="N451" i="2"/>
  <c r="N442" i="2"/>
  <c r="N438" i="2"/>
  <c r="N434" i="2"/>
  <c r="N429" i="2"/>
  <c r="N425" i="2"/>
  <c r="N407" i="2"/>
  <c r="N403" i="2"/>
  <c r="N398" i="2"/>
  <c r="N394" i="2"/>
  <c r="N390" i="2"/>
  <c r="N383" i="2"/>
  <c r="N378" i="2"/>
  <c r="N371" i="2"/>
  <c r="N362" i="2"/>
  <c r="N358" i="2"/>
  <c r="N354" i="2"/>
  <c r="N350" i="2"/>
  <c r="N345" i="2"/>
  <c r="N331" i="2"/>
  <c r="N317" i="2"/>
  <c r="N313" i="2"/>
  <c r="N305" i="2"/>
  <c r="N301" i="2"/>
  <c r="N297" i="2"/>
  <c r="N293" i="2"/>
  <c r="N286" i="2"/>
  <c r="N282" i="2"/>
  <c r="N278" i="2"/>
  <c r="N274" i="2"/>
  <c r="N266" i="2"/>
  <c r="N262" i="2"/>
  <c r="N258" i="2"/>
  <c r="N254" i="2"/>
  <c r="N250" i="2"/>
  <c r="N246" i="2"/>
  <c r="N242" i="2"/>
  <c r="N238" i="2"/>
  <c r="N234" i="2"/>
  <c r="N230" i="2"/>
  <c r="N226" i="2"/>
  <c r="N222" i="2"/>
  <c r="N210" i="2"/>
  <c r="N201" i="2"/>
  <c r="N190" i="2"/>
  <c r="N172" i="2"/>
  <c r="N168" i="2"/>
  <c r="N162" i="2"/>
  <c r="N149" i="2"/>
  <c r="N142" i="2"/>
  <c r="N138" i="2"/>
  <c r="N130" i="2"/>
  <c r="N125" i="2"/>
  <c r="N121" i="2"/>
  <c r="N113" i="2"/>
  <c r="N109" i="2"/>
  <c r="N105" i="2"/>
  <c r="N92" i="2"/>
  <c r="N86" i="2"/>
  <c r="N82" i="2"/>
  <c r="N476" i="2"/>
  <c r="N440" i="2"/>
  <c r="N367" i="2"/>
  <c r="N309" i="2"/>
  <c r="N205" i="2"/>
  <c r="N194" i="2"/>
  <c r="N181" i="2"/>
  <c r="N153" i="2"/>
  <c r="N117" i="2"/>
  <c r="N101" i="2"/>
  <c r="X11" i="2"/>
  <c r="N70" i="2"/>
  <c r="N454" i="2"/>
  <c r="N441" i="2"/>
  <c r="N424" i="2"/>
  <c r="N406" i="2"/>
  <c r="N382" i="2"/>
  <c r="N339" i="2"/>
  <c r="N330" i="2"/>
  <c r="N10" i="2"/>
  <c r="N18" i="2"/>
  <c r="N22" i="2"/>
  <c r="N26" i="2"/>
  <c r="N158" i="2"/>
  <c r="N54" i="2"/>
  <c r="N449" i="2"/>
  <c r="N431" i="2"/>
  <c r="N62" i="2"/>
  <c r="N58" i="2"/>
  <c r="N435" i="2"/>
  <c r="N426" i="2"/>
  <c r="N387" i="2"/>
  <c r="N363" i="2"/>
  <c r="N314" i="2"/>
  <c r="N294" i="2"/>
  <c r="N122" i="2"/>
  <c r="N106" i="2"/>
  <c r="N20" i="2"/>
  <c r="N29" i="2"/>
  <c r="N64" i="2"/>
  <c r="N55" i="2"/>
  <c r="N43" i="2"/>
  <c r="N37" i="2"/>
  <c r="N393" i="2"/>
  <c r="N389" i="2"/>
  <c r="N365" i="2"/>
  <c r="N353" i="2"/>
  <c r="N349" i="2"/>
  <c r="N312" i="2"/>
  <c r="N304" i="2"/>
  <c r="N289" i="2"/>
  <c r="N285" i="2"/>
  <c r="N273" i="2"/>
  <c r="N265" i="2"/>
  <c r="N253" i="2"/>
  <c r="N249" i="2"/>
  <c r="N237" i="2"/>
  <c r="N233" i="2"/>
  <c r="N229" i="2"/>
  <c r="N225" i="2"/>
  <c r="N213" i="2"/>
  <c r="N209" i="2"/>
  <c r="N193" i="2"/>
  <c r="N184" i="2"/>
  <c r="N171" i="2"/>
  <c r="N160" i="2"/>
  <c r="N141" i="2"/>
  <c r="N137" i="2"/>
  <c r="N129" i="2"/>
  <c r="N120" i="2"/>
  <c r="N104" i="2"/>
  <c r="N91" i="2"/>
  <c r="N85" i="2"/>
  <c r="N81" i="2"/>
  <c r="N12" i="2"/>
  <c r="N28" i="2"/>
  <c r="N73" i="2"/>
  <c r="N63" i="2"/>
  <c r="N59" i="2"/>
  <c r="N31" i="2"/>
  <c r="N409" i="2"/>
  <c r="N405" i="2"/>
  <c r="N401" i="2"/>
  <c r="N392" i="2"/>
  <c r="N381" i="2"/>
  <c r="N369" i="2"/>
  <c r="N352" i="2"/>
  <c r="N329" i="2"/>
  <c r="N315" i="2"/>
  <c r="N311" i="2"/>
  <c r="N307" i="2"/>
  <c r="N303" i="2"/>
  <c r="N299" i="2"/>
  <c r="N295" i="2"/>
  <c r="N288" i="2"/>
  <c r="N284" i="2"/>
  <c r="N268" i="2"/>
  <c r="N264" i="2"/>
  <c r="N252" i="2"/>
  <c r="N248" i="2"/>
  <c r="N236" i="2"/>
  <c r="N232" i="2"/>
  <c r="N212" i="2"/>
  <c r="N207" i="2"/>
  <c r="N203" i="2"/>
  <c r="N199" i="2"/>
  <c r="N183" i="2"/>
  <c r="N179" i="2"/>
  <c r="N159" i="2"/>
  <c r="N151" i="2"/>
  <c r="N145" i="2"/>
  <c r="N140" i="2"/>
  <c r="N132" i="2"/>
  <c r="N123" i="2"/>
  <c r="N119" i="2"/>
  <c r="N115" i="2"/>
  <c r="N111" i="2"/>
  <c r="N107" i="2"/>
  <c r="N103" i="2"/>
  <c r="N99" i="2"/>
  <c r="N84" i="2"/>
  <c r="N8" i="2"/>
  <c r="N16" i="2"/>
  <c r="N24" i="2"/>
  <c r="X13" i="2"/>
  <c r="N53" i="2"/>
  <c r="N49" i="2"/>
  <c r="N45" i="2"/>
  <c r="N39" i="2"/>
  <c r="N35" i="2"/>
  <c r="N368" i="2"/>
  <c r="N341" i="2"/>
  <c r="N337" i="2"/>
  <c r="N287" i="2"/>
  <c r="N283" i="2"/>
  <c r="N279" i="2"/>
  <c r="N275" i="2"/>
  <c r="N267" i="2"/>
  <c r="N263" i="2"/>
  <c r="N259" i="2"/>
  <c r="N255" i="2"/>
  <c r="N251" i="2"/>
  <c r="N247" i="2"/>
  <c r="N243" i="2"/>
  <c r="N239" i="2"/>
  <c r="N235" i="2"/>
  <c r="N231" i="2"/>
  <c r="N227" i="2"/>
  <c r="N223" i="2"/>
  <c r="N211" i="2"/>
  <c r="N191" i="2"/>
  <c r="N173" i="2"/>
  <c r="N169" i="2"/>
  <c r="N163" i="2"/>
  <c r="N139" i="2"/>
  <c r="N131" i="2"/>
  <c r="N93" i="2"/>
  <c r="N87" i="2"/>
  <c r="N83" i="2"/>
  <c r="X9" i="2"/>
  <c r="X21" i="2"/>
  <c r="X19" i="2"/>
  <c r="X24" i="2"/>
  <c r="X7" i="2"/>
  <c r="X28" i="2"/>
  <c r="X29" i="2"/>
  <c r="X18" i="2"/>
  <c r="X23" i="2"/>
  <c r="N16" i="1"/>
  <c r="O16" i="1"/>
  <c r="X22" i="2"/>
  <c r="N4" i="1"/>
  <c r="O4" i="1"/>
  <c r="N18" i="1"/>
  <c r="O18" i="1" s="1"/>
  <c r="N6" i="1"/>
  <c r="O6" i="1"/>
  <c r="X30" i="2"/>
  <c r="X26" i="2"/>
  <c r="N11" i="1"/>
  <c r="O11" i="1" s="1"/>
  <c r="X16" i="2"/>
  <c r="X6" i="2"/>
  <c r="X25" i="2"/>
  <c r="X12" i="2"/>
  <c r="X10" i="2"/>
  <c r="N4" i="2"/>
  <c r="N5" i="1"/>
  <c r="O5" i="1"/>
  <c r="X17" i="2"/>
  <c r="N17" i="1"/>
  <c r="O17" i="1" s="1"/>
  <c r="N12" i="1"/>
  <c r="O12" i="1"/>
  <c r="N10" i="1"/>
  <c r="O10" i="1" s="1"/>
  <c r="X20" i="2"/>
  <c r="N30" i="1" l="1"/>
  <c r="O30" i="1" s="1"/>
  <c r="N29" i="1"/>
  <c r="O29" i="1" s="1"/>
  <c r="N28" i="1"/>
  <c r="O28" i="1" s="1"/>
  <c r="N22" i="1"/>
  <c r="O22" i="1" s="1"/>
  <c r="O32" i="1" s="1"/>
  <c r="S23" i="1" s="1"/>
  <c r="N23" i="1"/>
  <c r="O23" i="1" s="1"/>
  <c r="C8" i="4" l="1"/>
  <c r="C16" i="6"/>
  <c r="C17" i="6" s="1"/>
  <c r="C18" i="6" l="1"/>
  <c r="C19" i="6" s="1"/>
  <c r="C20" i="6" s="1"/>
  <c r="C39" i="6" l="1"/>
  <c r="C38" i="6"/>
  <c r="C37" i="6"/>
  <c r="C46" i="6"/>
  <c r="C40" i="6"/>
  <c r="C41" i="6"/>
  <c r="C35" i="6"/>
  <c r="C36" i="6"/>
  <c r="C43" i="6"/>
  <c r="C42" i="6"/>
  <c r="C47" i="6" l="1"/>
  <c r="C50" i="6"/>
  <c r="C44" i="6"/>
  <c r="L2" i="14"/>
  <c r="L22" i="14" l="1"/>
  <c r="L56" i="14"/>
  <c r="L35" i="14"/>
  <c r="L64" i="14"/>
  <c r="L53" i="14"/>
  <c r="L59" i="14"/>
  <c r="L32" i="14"/>
  <c r="L50" i="14"/>
  <c r="L29" i="14"/>
  <c r="L62" i="14"/>
  <c r="L31" i="14"/>
  <c r="L43" i="14"/>
  <c r="L41" i="14"/>
  <c r="L28" i="14"/>
  <c r="L49" i="14"/>
  <c r="L51" i="14"/>
  <c r="L60" i="14"/>
  <c r="L46" i="14"/>
  <c r="L40" i="14"/>
  <c r="L42" i="14"/>
  <c r="L65" i="14"/>
  <c r="L61" i="14"/>
  <c r="L52" i="14"/>
  <c r="L30" i="14"/>
  <c r="L34" i="14"/>
  <c r="L45" i="14"/>
  <c r="L57" i="14"/>
  <c r="L44" i="14"/>
  <c r="L27" i="14"/>
  <c r="L38" i="14"/>
  <c r="L25" i="14"/>
  <c r="L47" i="14"/>
  <c r="L20" i="14"/>
  <c r="L48" i="14"/>
  <c r="L37" i="14"/>
  <c r="L24" i="14"/>
  <c r="L55" i="14"/>
  <c r="L39" i="14"/>
  <c r="L36" i="14"/>
  <c r="L58" i="14"/>
  <c r="L26" i="14"/>
  <c r="L21" i="14"/>
  <c r="L54" i="14"/>
  <c r="L33" i="14"/>
  <c r="L63" i="14"/>
  <c r="L23" i="14"/>
  <c r="C51" i="6"/>
  <c r="C9" i="4"/>
</calcChain>
</file>

<file path=xl/comments1.xml><?xml version="1.0" encoding="utf-8"?>
<comments xmlns="http://schemas.openxmlformats.org/spreadsheetml/2006/main">
  <authors>
    <author>ACI</author>
  </authors>
  <commentList>
    <comment ref="S3" authorId="0" shapeId="0">
      <text>
        <r>
          <rPr>
            <b/>
            <sz val="8"/>
            <color indexed="81"/>
            <rFont val="Tahoma"/>
            <family val="2"/>
          </rPr>
          <t>MM:
Degree of Influence: rating between 0 (lowest) to 5 (highest)</t>
        </r>
        <r>
          <rPr>
            <sz val="8"/>
            <color indexed="81"/>
            <rFont val="Tahoma"/>
            <family val="2"/>
          </rPr>
          <t xml:space="preserve">
</t>
        </r>
      </text>
    </comment>
  </commentList>
</comments>
</file>

<file path=xl/comments2.xml><?xml version="1.0" encoding="utf-8"?>
<comments xmlns="http://schemas.openxmlformats.org/spreadsheetml/2006/main">
  <authors>
    <author>hari.prasad</author>
    <author>MM-ACI</author>
  </authors>
  <commentList>
    <comment ref="A10" authorId="0" shapeId="0">
      <text>
        <r>
          <rPr>
            <b/>
            <sz val="8"/>
            <color indexed="81"/>
            <rFont val="Tahoma"/>
            <family val="2"/>
          </rPr>
          <t>hari.prasad:</t>
        </r>
        <r>
          <rPr>
            <sz val="8"/>
            <color indexed="81"/>
            <rFont val="Tahoma"/>
            <family val="2"/>
          </rPr>
          <t xml:space="preserve">
The values below depend upon a combination of two factors: project size and team confidence level and is computed using the adjacent table</t>
        </r>
      </text>
    </comment>
    <comment ref="A17" authorId="1" shapeId="0">
      <text>
        <r>
          <rPr>
            <b/>
            <sz val="8"/>
            <color indexed="81"/>
            <rFont val="Tahoma"/>
            <family val="2"/>
          </rPr>
          <t>MM-ACI:
Effort is calculated (corrected) based on team confidence factor (TCF) and project size. TCF is taken from the table above</t>
        </r>
      </text>
    </comment>
    <comment ref="A46" authorId="1" shapeId="0">
      <text>
        <r>
          <rPr>
            <b/>
            <sz val="8"/>
            <color indexed="81"/>
            <rFont val="Tahoma"/>
            <family val="2"/>
          </rPr>
          <t>Hari Prasad:
This is total SDLC effort plus total non-SDLC effort.</t>
        </r>
      </text>
    </comment>
  </commentList>
</comments>
</file>

<file path=xl/comments3.xml><?xml version="1.0" encoding="utf-8"?>
<comments xmlns="http://schemas.openxmlformats.org/spreadsheetml/2006/main">
  <authors>
    <author xml:space="preserve"> </author>
  </authors>
  <commentList>
    <comment ref="A5" authorId="0" shapeId="0">
      <text>
        <r>
          <rPr>
            <b/>
            <sz val="8"/>
            <color indexed="81"/>
            <rFont val="Tahoma"/>
            <family val="2"/>
          </rPr>
          <t>Implies Onsite deployment</t>
        </r>
        <r>
          <rPr>
            <sz val="8"/>
            <color indexed="81"/>
            <rFont val="Tahoma"/>
            <family val="2"/>
          </rPr>
          <t xml:space="preserve">
</t>
        </r>
      </text>
    </comment>
  </commentList>
</comments>
</file>

<file path=xl/comments4.xml><?xml version="1.0" encoding="utf-8"?>
<comments xmlns="http://schemas.openxmlformats.org/spreadsheetml/2006/main">
  <authors>
    <author>Hari Prasad</author>
  </authors>
  <commentList>
    <comment ref="L4" authorId="0" shapeId="0">
      <text>
        <r>
          <rPr>
            <b/>
            <sz val="8"/>
            <color indexed="81"/>
            <rFont val="Tahoma"/>
            <family val="2"/>
          </rPr>
          <t>Hari Prasad:</t>
        </r>
        <r>
          <rPr>
            <sz val="8"/>
            <color indexed="81"/>
            <rFont val="Tahoma"/>
            <family val="2"/>
          </rPr>
          <t xml:space="preserve">
This is rough estimate. Transaction and static points are treated equal</t>
        </r>
      </text>
    </comment>
  </commentList>
</comments>
</file>

<file path=xl/sharedStrings.xml><?xml version="1.0" encoding="utf-8"?>
<sst xmlns="http://schemas.openxmlformats.org/spreadsheetml/2006/main" count="10207" uniqueCount="998">
  <si>
    <t>Warn the user when saving the Purchase Order Line with invalid Customer‐Defined Attribute values.</t>
  </si>
  <si>
    <t>For each Purchase Order Line, allow a user to enter the values for the Customer‐Defined Attributes.</t>
  </si>
  <si>
    <t>For each Purchase Order, validate each entered or modified Customer‐Defined Attribute against the Customer‐Defined Attribute's regular expression mask, if one exists. If the validation fails, warn the user with a visual cue.</t>
  </si>
  <si>
    <t>Warn the user when saving a Purchase Order with invalid Customer‐Defined Attribute values.</t>
  </si>
  <si>
    <t>For each Purchase Order, Allow a user to enter the values for the Customer‐Defined Attributes.</t>
  </si>
  <si>
    <t>List Employees, including First Name, Last Name, Employee Number, Employee Type (i.e., Regular or Part‐Time Professional).</t>
  </si>
  <si>
    <t>Provide real and estimated revenue values for all Shift Items within a month, for all items added in that month, and for all items whose real or estimated revenue has changed within the month; and for a place‐holder for a Corporate System to associate a m</t>
  </si>
  <si>
    <t>Filter the Contract / Contract Level / Contract Versions to only show records: (a) for the currently selected Customer Site (i.e., those where the Contract Level applies to no Customer Site or to the current Customer Site) (b) where the Active Date of the</t>
  </si>
  <si>
    <t>If a Credit Invoice is created from an Invoice with a Custom View, automatically create a Custom View Line Items for the Credit Invoice, and set the Description of each to the Description of each Custom View Line Item of the source Invoice, and the Dollar</t>
  </si>
  <si>
    <t>Allow a user to create a Credit Invoice from an Invoice, including an indication of whether the Invoice Line Data: (a) will be returned to the Staging Area, (b) will be deleted, and marked as Lost Revenue, or (c) will be associated with a Re‐Invoice.</t>
  </si>
  <si>
    <t>Allow a user to create a Credit Request associated with the Credit Invoice or Credit/Re‐Invoice.</t>
  </si>
  <si>
    <t>When the user adds a Custom View Line Item to a Custom View for an Invoice, automatically recalculate the Invoice Total Amount, the underlying Invoice Variance, and the Re‐Invoice Difference.</t>
  </si>
  <si>
    <t>When the user deletes a Custom View Line Item from a Custom View for an Invoice, automatically recalculate the Invoice Total Amount, the underlying Invoice Variance, and the Re‐Invoice Difference.</t>
  </si>
  <si>
    <t>When the user edits a Custom View Line Item on a Custom View for an Invoice, automatically recalculate the Invoice Total Amount, the underlying Invoice Variance, and the Re‐Invoice Difference.</t>
  </si>
  <si>
    <t xml:space="preserve">Calculate the Custom View Variance Percentage as: (A) The sum of all Custom View Invoice Lines, divided by (B) the price of all items on the Reference Invoice, according to the highest priority current Contract Pricing Level with specified pricing (i.e., </t>
  </si>
  <si>
    <t>Apply a watermark (e.g., "NOT AN INVOICE ‐‐ DO NOT PAY") to an Invoice when it is not in Posted Mode.</t>
  </si>
  <si>
    <t>When the Contract‐Defined No‐Charge Quantity is changed for an Item, if the Invoice has a Custom View, recalculate the Invoice  Variance.</t>
  </si>
  <si>
    <t>When the Contract‐Defined No‐Charge Quantity is changed for an Item, if the Invoice is authorized by a Purchase Order or Purchase Order Line, recalculate the Remaining Value.</t>
  </si>
  <si>
    <t>When the Contract‐Defined No‐Charge Quantity is changed for an Item, if the Item is a component of a Package, recalculate the Package Variance.</t>
  </si>
  <si>
    <t>Allow a user to specify a Contract‐Defined No‐Charge Quantity.</t>
  </si>
  <si>
    <t>Prevent the user from specifying a Contract‐Defined No‐Charge Quantity that makes the total invoiceable Item Quantity less than zero.</t>
  </si>
  <si>
    <t>Prevent the user from specifying a Contract‐Defined No‐Charge Quantity, when the Invoice is not in Open Mode.</t>
  </si>
  <si>
    <t>Prevent the user from specifying a Contract‐Defined No‐Charge Quantity, when the Invoice is not under a Contract Level that indicates Contract‐Defined Pricing.</t>
  </si>
  <si>
    <t>Prevent the user from specifying a Contract‐Defined No‐Charge Quantity, when the Invoice is under a Contract Level that indicates Contract‐Defined Pricing, but the Contract Item does not indicate a Contract‐Defined No‐Charge Quantity.</t>
  </si>
  <si>
    <t>Prevent the user from specifying a Contract‐Defined No‐Charge Quantity, when the Item is a Third‐Party Charge Item.</t>
  </si>
  <si>
    <t>Prevent the user from specifying a Contract‐Defined No‐Charge Quantity, when the Item is marked as Destroyed.</t>
  </si>
  <si>
    <t>Prevent the user from specifying a Contract‐Defined No‐Charge Quantity, when the Item is Priced on Request.</t>
  </si>
  <si>
    <t>When the Contract‐Defined No‐Charge Quantity is changed for an Item, save the Invoice.</t>
  </si>
  <si>
    <t>Prevent the user from specifying a Contract‐Defined No‐Charge Quantity, when the Invoice is a Credit Invoice.</t>
  </si>
  <si>
    <t>Allow a user to enter or change a description for a Third‐Party Charge Item.</t>
  </si>
  <si>
    <t>Allow a user to specify a Default Quantity if at least one of the following is true: (a) A Contract‐Specified Unit of Measure is used, and the Unit of Measure in the Item Master is different than the Contract‐ Specified Unit of Measure. (b) The Contract r</t>
  </si>
  <si>
    <t>Prevent the user from changing a description for a Third‐Party Charge, when the Invoice is not in Open Mode.</t>
  </si>
  <si>
    <t>When the selected Contract refers to a Contract‐Specified Maximum Daily Billable Labor Duration, prevent the user from specifying a Default Quantity that is greater than Contract‐ Specified Maximum Daily Billable Labor Duration.</t>
  </si>
  <si>
    <t xml:space="preserve">Only allow for a user to enter or change a Price per Unit for an item if the item is one of the following: (a) An Item (or Package Item) on a Invoice with a Contract Level that indicates Branch Standard Pricing (b) A Third‐Party Charge Item (c) Priced on </t>
  </si>
  <si>
    <t>Prevent the user from specifying a User‐Specified Discount, when the Item is a Third‐Party Charge Item.</t>
  </si>
  <si>
    <t>Prevent the user from specifying a User‐Specified Discount, when the Item is marked as Destroyed.</t>
  </si>
  <si>
    <t>When a User‐Specified Discount is applied to an Item, if the Invoice has a Custom View, recalculate the Invoice Variance.</t>
  </si>
  <si>
    <t>When a User‐Specified Discount is applied to an Item, if the Invoice is authorized by a Purchase Order or Purchase Order Line, recalculate the Remaining Value.</t>
  </si>
  <si>
    <t>When a User‐Specified Discount is applied to an Item, if the Item is a component of a Package, recalculate the Package Variance.</t>
  </si>
  <si>
    <t>Allow a user to specify a User‐Specified Discount a Line Item price.</t>
  </si>
  <si>
    <t>Prevent the user from specifying a User‐Specified Discount, when the Invoice is not in Open Mode.</t>
  </si>
  <si>
    <t>Prevent the user from specifying a User‐Specified Discount, when the Item is on an Invoice that has a Contract Level that does not indicate Branch Standard Pricing.</t>
  </si>
  <si>
    <t>When a User‐Specified Discount is applied to an Item, save the Invoice.</t>
  </si>
  <si>
    <t>Prevent the user from specifying a User‐Specified Discount, when the Invoice is a Credit Invoice.</t>
  </si>
  <si>
    <t>When the User‐Specified No‐Charge Quantity is changed for an Item, if the Invoice has a Custom View, recalculate the Invoice Variance.</t>
  </si>
  <si>
    <t>When the User‐Specified No‐Charge Quantity is changed for an Item, if the Invoice is authorized by a Purchase Order or Purchase Order Line, recalculate the Remaining Value.</t>
  </si>
  <si>
    <t>When the User‐Specified No‐Charge Quantity is changed for an Item, if the Item is a component of a Package, recalculate the Package Variance.</t>
  </si>
  <si>
    <t>Allow a user to specify a User‐Specified No‐Charge Quantity.</t>
  </si>
  <si>
    <t>Prevent the user from specifying a User‐Specified No‐Charge Quantity that makes the total invoiceable Item Quantity less than zero.</t>
  </si>
  <si>
    <t>Prevent the user from specifying a User‐Specified No‐Charge Quantity, when the Item is a Third‐Party Charge Item.</t>
  </si>
  <si>
    <t>Prevent the user from specifying a User‐Specified No‐Charge Quantity, when the Item is marked as Destroyed.</t>
  </si>
  <si>
    <t>Prevent the user from specifying a User‐Specified No‐Charge Quantity, when the Item is Priced on Request.</t>
  </si>
  <si>
    <t>Prevent the user from specifying a User‐Specified No‐Charge Quantity, without supplying the User‐Specified No Charge Reason.</t>
  </si>
  <si>
    <t>When a User‐Specified No‐Charge Quantity is entered, allow a user to enter the User‐Specified No Charge Reason, as one of the following: (a) By HydroChem's choice, (b) By Customer insistence, or (c) Because of a Gate Log Discrepancy</t>
  </si>
  <si>
    <t>Prevent the user from specifying a User‐Specified No‐Charge Quantity, when the Invoice is a Credit Invoice.</t>
  </si>
  <si>
    <t>Prevent the user from specifying a User‐Specified No‐Charge Quantity, when the Invoice is not in Open Mode.</t>
  </si>
  <si>
    <t>When a combined Third‐Party Charge Item is un‐combined, if the Invoice has a Custom View, reallocate the Variance.</t>
  </si>
  <si>
    <t>When a combined Third‐Party Charge Item is un‐combined, if the Invoice is authorized by a Purchase Order or Purchase Order Line, recalculate the Remaining Value.</t>
  </si>
  <si>
    <t>When one or more Third‐Party Charge Items are combined, if the Invoice has a Custom View, recalculate the Variance.</t>
  </si>
  <si>
    <t>When one or more Third‐Party Charge Items are combined, if the Invoice is authorized by a Purchase Order or Purchase Order Line, recalculate the Remaining Value.</t>
  </si>
  <si>
    <t>Allow a user to allocate a Third Party Charge Line‐‐ partially or totally ‐‐ to a different Service Line.</t>
  </si>
  <si>
    <t>Allow a user to combine two or more Third‐Party Charge items into one invoice line item.</t>
  </si>
  <si>
    <t>Prevent the user from allocating Third‐Party Charge revenue to a different Service Line, if the Invoice is not in Open Mode.</t>
  </si>
  <si>
    <t>When one or more Third‐Party Charge Items are combined, save the Invoice.</t>
  </si>
  <si>
    <t>When one or more Third‐Party Charge Items are un‐combined, save the Invoice.</t>
  </si>
  <si>
    <t>Prevent the user from combining Third‐Party Charge items if the Invoice is not in Open Mode.</t>
  </si>
  <si>
    <t>Prevent the user from un‐combining Items with units of measure that span shifts, if the Invoice is not in Open Mode.</t>
  </si>
  <si>
    <t>Determine the Unit Cost for each Item, based upon the selected Contract Level, and whether it indicates Branch Standard Pricing (in which case Branch Standard Pricing is used), or Contract Specific Pricing or Fixed Fee (in which case the Contract Item's P</t>
  </si>
  <si>
    <t>Determine the Item Code and Description for each Item, based upon the selected Contract Level, and whether it indicates Contract Specific Pricing, and specifies an Item Code and/or Description override; otherwise, the Item Master's default Item Code and/o</t>
  </si>
  <si>
    <t>Determine the Unit of Measure for each Item, based upon the selected Contract Level, and whether it indicates Branch Standard Pricing (in which case the Item Master's default Unit of Measure is used), or Contract Specific Pricing or Fixed Fee (in which ca</t>
  </si>
  <si>
    <t>Display a list of the Customer‐Defined Attributes for the Invoice, and their values.</t>
  </si>
  <si>
    <t>For each Open Invoice, validate each entered or modified Customer‐Defined Attribute against the Customer‐Defined Attribute's regular expression mask, if one exists. If the validation fails, warn the user with a visual cue.</t>
  </si>
  <si>
    <t>For each Open Invoice, allow a user to enter the values for the Customer‐Defined Attributes.</t>
  </si>
  <si>
    <t>Calculate the price of each Package Component Item as: (A) The item quantity, which is defined as: (A1) The Default Quantity minus (A2) the Contract‐Specified No‐Charge Quantity minus (A3) the User‐Entered No‐Charge Quantity; times (B) the Per Unit Price;</t>
  </si>
  <si>
    <t>Provide a visual cue to the user if the Contract Level indicates Contract‐Specific Pricing ‐‐ one that contains one or more Packages ‐‐ and a Primary Equipment line item could be converted into one of those Packages.</t>
  </si>
  <si>
    <t>Allow a user to change the Payment Authorization for an Open Invoice, selecting from the list of Payment Authorization Methods that are available to the Customer (e.g., Purchase Order or Pending Purchase Order, Credit Card Authorization, and/or No Authori</t>
  </si>
  <si>
    <t>If a Payment Authorization Method of Purchase Order is selected, require that the user selects one and only one of the following: (a) an existing Purchase Order (one without Purchase Order Line detail), (b) an existing Purchase Order Line, or (c) a Pendin</t>
  </si>
  <si>
    <t>Upon creation of each new Credit Invoice and Re‐Invoice, set the Contract Level to the Contract Level of the Source Invoice.</t>
  </si>
  <si>
    <t>Warn the user if the amount remaining on the Purchase Order ‐‐ minus the amount of the Invoice ‐‐ is less than 15% of the original value of the Purchase Order.</t>
  </si>
  <si>
    <t>Warn the user if the amount remaining on the Purchase Order ‐‐ minus the amount of the Invoice ‐‐ is less than zero.</t>
  </si>
  <si>
    <t>Allow a user to recombine the split Labor Lines items back to their original single‐line entry.</t>
  </si>
  <si>
    <t>Allow a user to "un‐flag" a taxable invoice as tax exempt.</t>
  </si>
  <si>
    <t>Prevent the user from specifying a User‐Entered Invoice Discount unless the Invoice is in Open Mode.</t>
  </si>
  <si>
    <t>Prevent the user from specifying a User‐Entered Invoice Discount when the Contract of the Invoice indicates anything other than Branch Standard Pricing.</t>
  </si>
  <si>
    <t>Prevent the user from specifying a User‐Entered Invoice Discount when the Invoice is a Credit Invoice.</t>
  </si>
  <si>
    <t>Allow a user to specify a User‐Entered Invoice Discount.</t>
  </si>
  <si>
    <t>Prevent the user from specifying a User‐Entered Invoice Discount of less than 0%, or more than 100%.</t>
  </si>
  <si>
    <t>When a User‐Entered Invoice Discount is specified, changed, or removed, save the Invoice.</t>
  </si>
  <si>
    <t>Allow a user to remove one or more selected Invoice Lines ‐‐ or a partial quantity of a single Invoice Line ‐‐ from the Invoice.</t>
  </si>
  <si>
    <t>Calculate the displayed Discount Percentage as: One minus (A) The Contract Discount, which is defined as: (A1) The Contract Line Item Discount, if one is specified for the Item Code; otherwise (A2) The Contract Discount; times one minus (B) the User‐Enter</t>
  </si>
  <si>
    <t>Calculate the price of each Invoice Line as: (A) The Item Quantity, which is defined as: (A1) The Default Quantity minus (A2) the Contract‐Specified No‐Charge Quantity minus (A3) the User‐Entered No‐Charge Quantity; times (B) the Per Unit Price; times one</t>
  </si>
  <si>
    <t>Calculate the Tax for each Item, based upon whether the Item is a Product or Service, whether the Customer Site prescribes a Product or Service Tax Rate, and whether the user has opted to make the Invoice non‐taxable.</t>
  </si>
  <si>
    <t>For each new (Open) Re‐Invoice, generate a unique, unbrokensequential Invoice Number (i.e., unique to the Credit Invoice for which it is created). Placing Letter at end plus number.</t>
  </si>
  <si>
    <t>Prevent the user from removing one or more selected Invoice Lines ‐‐ or a partial quantity of a single Invoice Line ‐‐ from a Re‐Invoice.</t>
  </si>
  <si>
    <t>When a quantity of a non‐Package item is removed from a regular Invoice, move the quantity back to the Staging Area, and mark the quantity as available for Invoicing.</t>
  </si>
  <si>
    <t>Prevent the user from removing one or more selected Invoice Lines ‐‐ or a partial quantity of a single Invoice Line ‐‐ from the Invoice, if the Invoice is not in Open Mode.</t>
  </si>
  <si>
    <t>Allow a user to Edit the Invoice Header (i.e., Payment Authorization, Customer‐Defined Attributes, and Notes).</t>
  </si>
  <si>
    <t>Allow a user to generate a Customer‐Specific Invoice Export.</t>
  </si>
  <si>
    <t>Prevent the user from generating a Customer‐Specific Invoice Export if the Customer does not accept Customer‐Specific Invoice Exports.</t>
  </si>
  <si>
    <t>Prevent the user from generating a Customer‐Specific Invoice Export, if the Invoice is not in Submitted Mode, and the Customer requires Customer‐Specific Invoice Exports from Submitted Mode.</t>
  </si>
  <si>
    <t>Prevent the user from generating a Customer‐Specific Invoice Export, if the Invoice is not in Posted Mode, and the Customer requires Customer‐Specific Invoice Exports from Posted Mode.</t>
  </si>
  <si>
    <t>Allow a user to mark a Re‐Invoice as Disapproved. Move the Invoice to Disapproved Mode.</t>
  </si>
  <si>
    <t>Prevent a user from marking a Re‐Invoice as Approved without providing the required Credit Request data.</t>
  </si>
  <si>
    <t>Allow a user to mark a Re‐Invoice as Approved.</t>
  </si>
  <si>
    <t>Prevent a user from moving a Credit Invoice out of Open Mode without providing the required Credit Request data (i.e., Credit Reason, Description, and ‐‐ if the Credit Invoice will return the data to the Staging Area ‐‐ the expected Re‐Invoice amount.</t>
  </si>
  <si>
    <t>Prevent an Invoice from going to Submitted or Posted Mode, if the invoice has been overridden to be non‐taxable. Instead move the Invoice to Pending Approval Mode.</t>
  </si>
  <si>
    <t>Prevent the user from moving an Invoice out of Open Mode, if the Invoice is under Contract‐Specified Pricing, and contains one or more Items where the Unit of Measure in the Item Master is different from the Contract‐Specified Unit of Measure, for which n</t>
  </si>
  <si>
    <t>Prevent the user from moving the Invoice out of Open Mode, if one or more Customer‐Defined Attributes' values have not been specified. Expected Regular esxpression rule need to validate.</t>
  </si>
  <si>
    <t>Prevent the user from moving the Invoice out of Open Mode, if the Invoice contains a Third‐Party Charge Item with an unspecified description.</t>
  </si>
  <si>
    <t>Prevent the user from moving the Invoice out of Open Mode, if the Invoice contains a Third‐Party Charge Item with an unspecified price.</t>
  </si>
  <si>
    <t>When a Credit Invoice or Credit/Re‐Invoice is moved out of Open Mode, move the Invoice to Pending Approval Mode.</t>
  </si>
  <si>
    <t>When a Credit Invoice is Posted, if the Credit Invoice is marked as Lost Revenue, do not re‐add the quantities of the Credited Items back to the Staging Area. Instead, mark the quantities of the items as uninvoiceable.</t>
  </si>
  <si>
    <t>When a Credit Invoice is Posted, if the Credit Invoice is not marked as Lost Revenue, re‐add the quantities of the Credited Items back to the Staging Area.</t>
  </si>
  <si>
    <t>Allow a user to filter the Invoices in the Invoice Queue by Customer Site Keyword search (on Customer Site), Customer Number, Payment Authorization, Creation Date Range, Posted Data Range, Invoice Number, Branch Oracle Code, Invoice Mode (e.g., Open, Post</t>
  </si>
  <si>
    <t>Allow a user to create a Re‐Invoice from from a Credit Invoice.</t>
  </si>
  <si>
    <t>If a user creates a Re‐Invoice from an Invoice with a Custom View, automatically create a Custom View Line Items for the Re‐Invoice, and set the Description of each to the Description of each Custom View Line Item of the source Invoice, and the Dollar Amo</t>
  </si>
  <si>
    <t>When a Credit Invoice mode changes, if the Credit Invoice has a corresponding Re‐Invoice, automatically change the mode of its corresponding Re‐Invoice.</t>
  </si>
  <si>
    <t>When a Re‐Invoice is authorized by the same Purchase Order or Purchase Order Line of the source Invoice, when recalculating the Remaining Value of the Purchase Order or Purchase Order Line, also calculate the value of Credit of the source Invoice.</t>
  </si>
  <si>
    <t>When a Re‐Invoice mode changes, automatically change the mode of its corresponding Credit Invoice.</t>
  </si>
  <si>
    <t>Prevent a user from moving Staging Area Items to a Re‐Invoice.</t>
  </si>
  <si>
    <t>Automatically adjust Labor and Equipment time entries down to a contract‐specified maximum quantity, if one exists.</t>
  </si>
  <si>
    <t>Automatically adjust Labor and Equipment time entries up to a contract‐specified minimum quantity, if one exists.</t>
  </si>
  <si>
    <t>Allow a user to filter the Staging Area by Payment Authorization, initializing the Payment Authorization to that of the Customer Site/Payment Authorization selected in the Inbox Queue, or of the current Payment Authorization of the Invoice selected in the</t>
  </si>
  <si>
    <t>Calculate special payment cases (e.g., overtime, double‐time, holiday time, etc.).</t>
  </si>
  <si>
    <t>Prevent a user from changing a billable category to a non‐billable category.</t>
  </si>
  <si>
    <t>Prevent a user from changing a non‐billable category to a billable category.</t>
  </si>
  <si>
    <t>Prevent the user from specifying the Duration of an Employee Payroll Record to any value that would make the sum of all Employee Payroll Records of the specified Pay Type on the specified Date for the Branch who created the Employee Payroll Record be less</t>
  </si>
  <si>
    <t>Automatically calculate special payment cases (e.g., overtime, double‐time, etc.) for added, edited, and deleted records.</t>
  </si>
  <si>
    <t>Display the calculated straight time, overtime, double‐time and total hours durations for the the Employee Payroll Week.</t>
  </si>
  <si>
    <t>If an Employee with an Employee Type of "Part‐Time Professional" has one or more Employee Payroll Records for a day, and the total duration of all Employee Payroll records is greater than 0:00, automatically calculate that Employee's Duration at 8:00 hour</t>
  </si>
  <si>
    <t>List the Employee Payroll Records within the Employee Payroll Week, displaying date, Pay Type, Job (if applicable), and Shift (if applicable), Entered‐By Branch, and Duration (in hours:minutes).</t>
  </si>
  <si>
    <t>When a Manual Employee Payroll Record is deleted, create a Manual Employee Payroll Records with a negative‐Duration of the existing Manual Employee Payroll Record.</t>
  </si>
  <si>
    <t>When a Manual Employee Payroll Record is edited, automatically create a Manual Employee Payroll Records with a negative‐ Duration of the existing Manual Employee Payroll Record, and one with a positive‐Duration of the new Manual Employee Payroll Record.</t>
  </si>
  <si>
    <t>When a Shift Summary Labor Line is recorded by the system as added, create one (or two, if the Shift Summary Labor Line spans midnight of Sunday night of the time zone of the Employee's Home Branch) Automatic Employee Payroll Records, including all time f</t>
  </si>
  <si>
    <t>When a Shift Summary Labor Line is recorded by the system as deleted, create an Automatic Employee Payroll Record for every existing, current, related Automatic Employee Payroll Record, with a negative‐Duration of the existing Automatic Employee Payroll R</t>
  </si>
  <si>
    <t>When a Shift Summary Labor Line is recorded by the system as edited, create two Automatic Employee Payroll Records for every existing, current, related Automatic Employee Payroll Record, one with a negative‐Duration of the existing Automatic Employee Payr</t>
  </si>
  <si>
    <t xml:space="preserve">Prepopulate the Employee Payroll Weeks to automatically appear within a Payroll Week, which is a combination of Employees with Automatic Employee Payroll Records for the Payroll Week (i.e., those Employees with billable hours for the current Branch), and </t>
  </si>
  <si>
    <t>List the Employee Payroll Weeks within a Payroll Week, including First Name, Last Name, Employee Number, Home Branch Code, Employee Type (i.e., Regular or Part‐Time Professional), Straight Time Hours, Overtime Hours, Double‐Time Hours, Input Branch and To</t>
  </si>
  <si>
    <t xml:space="preserve">Document ID: </t>
  </si>
  <si>
    <t>Version</t>
  </si>
  <si>
    <t>DD-mmm-YY</t>
  </si>
  <si>
    <r>
      <t>Allow a user to specify a Default Quantity if at least one of the following is true: (a) A Contract</t>
    </r>
    <r>
      <rPr>
        <sz val="8"/>
        <rFont val="MS Mincho"/>
        <family val="3"/>
      </rPr>
      <t>‐</t>
    </r>
    <r>
      <rPr>
        <sz val="8"/>
        <rFont val="Arial"/>
        <family val="2"/>
      </rPr>
      <t>Specified Unit of Measure is used, and the Unit of Measure in the Item Master is different than the Contract</t>
    </r>
    <r>
      <rPr>
        <sz val="8"/>
        <rFont val="MS Mincho"/>
        <family val="3"/>
      </rPr>
      <t>‐</t>
    </r>
    <r>
      <rPr>
        <sz val="8"/>
        <rFont val="Arial"/>
        <family val="2"/>
      </rPr>
      <t xml:space="preserve"> Specified Unit of Measure. (b) The Contract refers to a Contract</t>
    </r>
    <r>
      <rPr>
        <sz val="8"/>
        <rFont val="MS Mincho"/>
        <family val="3"/>
      </rPr>
      <t>‐</t>
    </r>
    <r>
      <rPr>
        <sz val="8"/>
        <rFont val="Arial"/>
        <family val="2"/>
      </rPr>
      <t>Specified Minimum Daily Billable Labor Duration. (c) The Contract refers to a Contract</t>
    </r>
    <r>
      <rPr>
        <sz val="8"/>
        <rFont val="MS Mincho"/>
        <family val="3"/>
      </rPr>
      <t>‐</t>
    </r>
    <r>
      <rPr>
        <sz val="8"/>
        <rFont val="Arial"/>
        <family val="2"/>
      </rPr>
      <t>Specified Maximum Daily Billable Labor Duration.</t>
    </r>
  </si>
  <si>
    <t>Prevent the user from specifying a Default Quantity, when the Invoice is not in Open Mode.</t>
  </si>
  <si>
    <t>Prevent the user from specifying a Default Quantity, when the Invoice is a Credit Invoice.</t>
  </si>
  <si>
    <t>Prevent the user from specifying a Default Quantity that makes the total invoiceable Item Quantity less than zero.</t>
  </si>
  <si>
    <r>
      <t>When the selected Contract refers to a Contract</t>
    </r>
    <r>
      <rPr>
        <sz val="8"/>
        <rFont val="MS Mincho"/>
        <family val="3"/>
      </rPr>
      <t>‐</t>
    </r>
    <r>
      <rPr>
        <sz val="8"/>
        <rFont val="Arial"/>
        <family val="2"/>
      </rPr>
      <t>Specified Maximum Daily Billable Labor Duration, prevent the user from specifying a Default Quantity that is greater than Contract</t>
    </r>
    <r>
      <rPr>
        <sz val="8"/>
        <rFont val="MS Mincho"/>
        <family val="3"/>
      </rPr>
      <t>‐</t>
    </r>
    <r>
      <rPr>
        <sz val="8"/>
        <rFont val="Arial"/>
        <family val="2"/>
      </rPr>
      <t xml:space="preserve"> Specified Maximum Daily Billable Labor Duration.</t>
    </r>
  </si>
  <si>
    <r>
      <t>Allow a user to enter or change a description for a Third</t>
    </r>
    <r>
      <rPr>
        <sz val="8"/>
        <rFont val="MS Mincho"/>
        <family val="3"/>
      </rPr>
      <t>‐</t>
    </r>
    <r>
      <rPr>
        <sz val="8"/>
        <rFont val="Arial"/>
        <family val="2"/>
      </rPr>
      <t>Party Charge Item.</t>
    </r>
  </si>
  <si>
    <r>
      <t>Prevent the user from changing a description for a Third</t>
    </r>
    <r>
      <rPr>
        <sz val="8"/>
        <rFont val="MS Mincho"/>
        <family val="3"/>
      </rPr>
      <t>‐</t>
    </r>
    <r>
      <rPr>
        <sz val="8"/>
        <rFont val="Arial"/>
        <family val="2"/>
      </rPr>
      <t>Party Charge, when the Invoice is not in Open Mode.</t>
    </r>
  </si>
  <si>
    <t>Price per Unit</t>
  </si>
  <si>
    <t>Allow a user to enter or change the Price per Unit for an Item.</t>
  </si>
  <si>
    <t>Prevent the user from changing the Price per Unit of an Item, when the Invoice is not in Open Mode.</t>
  </si>
  <si>
    <t>Prevent the user from changing the Price per Unit of an Item, when the Invoice is a Credit Invoice.</t>
  </si>
  <si>
    <r>
      <t>Only allow for a user to enter or change a Price per Unit for an item if the item is one of the following: (a) An Item (or Package Item) on a Invoice with a Contract Level that indicates Branch Standard Pricing (b) A Third</t>
    </r>
    <r>
      <rPr>
        <sz val="8"/>
        <rFont val="MS Mincho"/>
        <family val="3"/>
      </rPr>
      <t>‐</t>
    </r>
    <r>
      <rPr>
        <sz val="8"/>
        <rFont val="Arial"/>
        <family val="2"/>
      </rPr>
      <t>Party Charge Item (c) Priced on Request Items</t>
    </r>
  </si>
  <si>
    <t>When a Price per Unit is entered or changed for an Item, if the Invoice is authorized by a Purchase Order or Purchase Order Line, recalculate the Remaining Value.</t>
  </si>
  <si>
    <t>When a Price per Unit is entered or changed for an Item, if the Invoice has a Custom View, recalculate the Invoice Variance.</t>
  </si>
  <si>
    <t>When a Price per Unit is entered or changed for an Item, if the Item is a component of a Package, recalculate the Package Variance.</t>
  </si>
  <si>
    <t>When a Price per Unit is entered or changed for a Package Item, recalculate the Package Variance.</t>
  </si>
  <si>
    <t>Prevent the user from specifying a Price per Unit that is less than zero.</t>
  </si>
  <si>
    <t>When a Price per Unit is entered or changed for an Item or Package Item, save the Invoice.</t>
  </si>
  <si>
    <t>User‐Specified Discount</t>
  </si>
  <si>
    <r>
      <t>Prevent the user from specifying a User</t>
    </r>
    <r>
      <rPr>
        <sz val="8"/>
        <rFont val="MS Mincho"/>
        <family val="3"/>
      </rPr>
      <t>‐</t>
    </r>
    <r>
      <rPr>
        <sz val="8"/>
        <rFont val="Arial"/>
        <family val="2"/>
      </rPr>
      <t>Specified Discount, when the Item is marked as Destroyed.</t>
    </r>
  </si>
  <si>
    <r>
      <t>Allow a user to specify a User</t>
    </r>
    <r>
      <rPr>
        <sz val="8"/>
        <rFont val="MS Mincho"/>
        <family val="3"/>
      </rPr>
      <t>‐</t>
    </r>
    <r>
      <rPr>
        <sz val="8"/>
        <rFont val="Arial"/>
        <family val="2"/>
      </rPr>
      <t>Specified Discount a Line Item price.</t>
    </r>
  </si>
  <si>
    <r>
      <t>Prevent the user from specifying a User</t>
    </r>
    <r>
      <rPr>
        <sz val="8"/>
        <rFont val="MS Mincho"/>
        <family val="3"/>
      </rPr>
      <t>‐</t>
    </r>
    <r>
      <rPr>
        <sz val="8"/>
        <rFont val="Arial"/>
        <family val="2"/>
      </rPr>
      <t>Specified Discount, when the Invoice is not in Open Mode.</t>
    </r>
  </si>
  <si>
    <r>
      <t>Prevent the user from specifying a User</t>
    </r>
    <r>
      <rPr>
        <sz val="8"/>
        <rFont val="MS Mincho"/>
        <family val="3"/>
      </rPr>
      <t>‐</t>
    </r>
    <r>
      <rPr>
        <sz val="8"/>
        <rFont val="Arial"/>
        <family val="2"/>
      </rPr>
      <t>Specified Discount, when the Invoice is a Credit Invoice.</t>
    </r>
  </si>
  <si>
    <r>
      <t>Prevent the user from specifying a User</t>
    </r>
    <r>
      <rPr>
        <sz val="8"/>
        <rFont val="MS Mincho"/>
        <family val="3"/>
      </rPr>
      <t>‐</t>
    </r>
    <r>
      <rPr>
        <sz val="8"/>
        <rFont val="Arial"/>
        <family val="2"/>
      </rPr>
      <t>Specified Discount, when the Item is on an Invoice that has a Contract Level that does not indicate Branch Standard Pricing.</t>
    </r>
  </si>
  <si>
    <r>
      <t>Prevent the user from specifying a User</t>
    </r>
    <r>
      <rPr>
        <sz val="8"/>
        <rFont val="MS Mincho"/>
        <family val="3"/>
      </rPr>
      <t>‐</t>
    </r>
    <r>
      <rPr>
        <sz val="8"/>
        <rFont val="Arial"/>
        <family val="2"/>
      </rPr>
      <t>Specified Discount, when the Item is a Third</t>
    </r>
    <r>
      <rPr>
        <sz val="8"/>
        <rFont val="MS Mincho"/>
        <family val="3"/>
      </rPr>
      <t>‐</t>
    </r>
    <r>
      <rPr>
        <sz val="8"/>
        <rFont val="Arial"/>
        <family val="2"/>
      </rPr>
      <t>Party Charge Item.</t>
    </r>
  </si>
  <si>
    <r>
      <t>When a User</t>
    </r>
    <r>
      <rPr>
        <sz val="8"/>
        <rFont val="MS Mincho"/>
        <family val="3"/>
      </rPr>
      <t>‐</t>
    </r>
    <r>
      <rPr>
        <sz val="8"/>
        <rFont val="Arial"/>
        <family val="2"/>
      </rPr>
      <t>Specified Discount is applied to an Item, if the Invoice is authorized by a Purchase Order or Purchase Order Line, recalculate the Remaining Value.</t>
    </r>
  </si>
  <si>
    <r>
      <t>When a User</t>
    </r>
    <r>
      <rPr>
        <sz val="8"/>
        <rFont val="MS Mincho"/>
        <family val="3"/>
      </rPr>
      <t>‐</t>
    </r>
    <r>
      <rPr>
        <sz val="8"/>
        <rFont val="Arial"/>
        <family val="2"/>
      </rPr>
      <t>Specified Discount is applied to an Item, if the Invoice has a Custom View, recalculate the Invoice Variance.</t>
    </r>
  </si>
  <si>
    <r>
      <t>When a User</t>
    </r>
    <r>
      <rPr>
        <sz val="8"/>
        <rFont val="MS Mincho"/>
        <family val="3"/>
      </rPr>
      <t>‐</t>
    </r>
    <r>
      <rPr>
        <sz val="8"/>
        <rFont val="Arial"/>
        <family val="2"/>
      </rPr>
      <t>Specified Discount is applied to an Item, if the Item is a component of a Package, recalculate the Package Variance.</t>
    </r>
  </si>
  <si>
    <r>
      <t>When a User</t>
    </r>
    <r>
      <rPr>
        <sz val="8"/>
        <rFont val="MS Mincho"/>
        <family val="3"/>
      </rPr>
      <t>‐</t>
    </r>
    <r>
      <rPr>
        <sz val="8"/>
        <rFont val="Arial"/>
        <family val="2"/>
      </rPr>
      <t>Specified Discount is applied to an Item, save the Invoice.</t>
    </r>
  </si>
  <si>
    <t>User‐Specified No‐ Charge Quantity</t>
  </si>
  <si>
    <r>
      <t>Allow a user to specify a User</t>
    </r>
    <r>
      <rPr>
        <sz val="8"/>
        <rFont val="MS Mincho"/>
        <family val="3"/>
      </rPr>
      <t>‐</t>
    </r>
    <r>
      <rPr>
        <sz val="8"/>
        <rFont val="Arial"/>
        <family val="2"/>
      </rPr>
      <t>Specified No</t>
    </r>
    <r>
      <rPr>
        <sz val="8"/>
        <rFont val="MS Mincho"/>
        <family val="3"/>
      </rPr>
      <t>‐</t>
    </r>
    <r>
      <rPr>
        <sz val="8"/>
        <rFont val="Arial"/>
        <family val="2"/>
      </rPr>
      <t>Charge Quantity.</t>
    </r>
  </si>
  <si>
    <r>
      <t>When a User</t>
    </r>
    <r>
      <rPr>
        <sz val="8"/>
        <rFont val="MS Mincho"/>
        <family val="3"/>
      </rPr>
      <t>‐</t>
    </r>
    <r>
      <rPr>
        <sz val="8"/>
        <rFont val="Arial"/>
        <family val="2"/>
      </rPr>
      <t>Specified No</t>
    </r>
    <r>
      <rPr>
        <sz val="8"/>
        <rFont val="MS Mincho"/>
        <family val="3"/>
      </rPr>
      <t>‐</t>
    </r>
    <r>
      <rPr>
        <sz val="8"/>
        <rFont val="Arial"/>
        <family val="2"/>
      </rPr>
      <t>Charge Quantity is entered, allow a user to enter the User</t>
    </r>
    <r>
      <rPr>
        <sz val="8"/>
        <rFont val="MS Mincho"/>
        <family val="3"/>
      </rPr>
      <t>‐</t>
    </r>
    <r>
      <rPr>
        <sz val="8"/>
        <rFont val="Arial"/>
        <family val="2"/>
      </rPr>
      <t>Specified No Charge Reason, as one of the following: (a) By HydroChem's choice, (b) By Customer insistence, or (c) Because of a Gate Log Discrepancy</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</si>
  <si>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when the Invoice is not in Open Mode.</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</si>
  <si>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when the Invoice is a Credit Invoice.</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</si>
  <si>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when the Item is Priced on Request.</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</si>
  <si>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when the Item is marked as Destroyed.</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</si>
  <si>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when the Item is a Third</t>
    </r>
    <r>
      <rPr>
        <sz val="8"/>
        <rFont val="MS Mincho"/>
        <family val="3"/>
      </rPr>
      <t>‐</t>
    </r>
    <r>
      <rPr>
        <sz val="8"/>
        <rFont val="Arial"/>
        <family val="2"/>
      </rPr>
      <t>Party Charge Item.</t>
    </r>
  </si>
  <si>
    <t>No</t>
  </si>
  <si>
    <t>Sum of No</t>
  </si>
  <si>
    <t>Prevent the user from modifying the quantity of a Package, when the Invoice is a Credit Invoice.</t>
  </si>
  <si>
    <t>When a Package quantity is entered or modified, if the Invoice is authorized by a Purchase Order or Purchase Order Line, recalculate the Remaining Value.</t>
  </si>
  <si>
    <t>When a Package quantity is entered or modified, if the Invoice has a Custom View, recalculate and reallocate the Variance.</t>
  </si>
  <si>
    <t>When a Package quantity is entered or modified, recalculate and reallocate the Variance.</t>
  </si>
  <si>
    <t>Prevent the user from deleting a Package, when the Invoice is not in Open Mode.</t>
  </si>
  <si>
    <t>Prevent the user from deleting a Package, when the Invoice is a Credit Invoice.</t>
  </si>
  <si>
    <t>When the user deletes a Package from an Invoice, remove the Package Variance Line with the Package.</t>
  </si>
  <si>
    <r>
      <t>Calculate the price of each Package Component Item as: (A) The item quantity, which is defined as: (A1) The Default Quantity minus (A2) the Contract</t>
    </r>
    <r>
      <rPr>
        <sz val="8"/>
        <rFont val="MS Mincho"/>
        <family val="3"/>
      </rPr>
      <t>‐</t>
    </r>
    <r>
      <rPr>
        <sz val="8"/>
        <rFont val="Arial"/>
        <family val="2"/>
      </rPr>
      <t>Specified No</t>
    </r>
    <r>
      <rPr>
        <sz val="8"/>
        <rFont val="MS Mincho"/>
        <family val="3"/>
      </rPr>
      <t>‐</t>
    </r>
    <r>
      <rPr>
        <sz val="8"/>
        <rFont val="Arial"/>
        <family val="2"/>
      </rPr>
      <t>Charge Quantity minus (A3) the User</t>
    </r>
    <r>
      <rPr>
        <sz val="8"/>
        <rFont val="MS Mincho"/>
        <family val="3"/>
      </rPr>
      <t>‐</t>
    </r>
    <r>
      <rPr>
        <sz val="8"/>
        <rFont val="Arial"/>
        <family val="2"/>
      </rPr>
      <t>Entered No</t>
    </r>
    <r>
      <rPr>
        <sz val="8"/>
        <rFont val="MS Mincho"/>
        <family val="3"/>
      </rPr>
      <t>‐</t>
    </r>
    <r>
      <rPr>
        <sz val="8"/>
        <rFont val="Arial"/>
        <family val="2"/>
      </rPr>
      <t>Charge Quantity; times (B) the Per Unit Price; times one minus (C) The Contract Discount, which is defined as: (C1) The Contract Line Item Discount, if one is specified for the Item Code; otherwise (C2) The Contract Discount; times one minus (D) the User</t>
    </r>
    <r>
      <rPr>
        <sz val="8"/>
        <rFont val="MS Mincho"/>
        <family val="3"/>
      </rPr>
      <t>‐</t>
    </r>
    <r>
      <rPr>
        <sz val="8"/>
        <rFont val="Arial"/>
        <family val="2"/>
      </rPr>
      <t>Entered Invoice Discount; times one minus (E) the User</t>
    </r>
    <r>
      <rPr>
        <sz val="8"/>
        <rFont val="MS Mincho"/>
        <family val="3"/>
      </rPr>
      <t>‐</t>
    </r>
    <r>
      <rPr>
        <sz val="8"/>
        <rFont val="Arial"/>
        <family val="2"/>
      </rPr>
      <t>Entered Line Item Discount; times one minus (F) the Package Variance Percentage</t>
    </r>
  </si>
  <si>
    <t>Calculate the Package Variance Percentage as: (A) The price of the Package Item, divided by (B) the price of all the Package Component Items, according to the highest priority current Contract Pricing Level</t>
  </si>
  <si>
    <t>If the Invoice's Contract Level indicates Branch Standard Pricing, only allow the user to select one of the Packages covered by Branch Standard Pricing.</t>
  </si>
  <si>
    <t>If the Invoice's Contract Level does not indicate Branch Standard Pricing, only allow the user to select one of the Packages specified in the Contract Level.</t>
  </si>
  <si>
    <t>When the user adds a Package to an Invoice, save the Invoice.</t>
  </si>
  <si>
    <t>When an Item or partial quantity of an Item is added to a Package, save the Invoice.</t>
  </si>
  <si>
    <t>When a Component Item is removed from a Package, save the Invoice.</t>
  </si>
  <si>
    <t>When a Package quantity is entered or modified, save the Invoice.</t>
  </si>
  <si>
    <t>When the user deletes a Package from an Invoice, save the Invoice</t>
  </si>
  <si>
    <t>Components</t>
  </si>
  <si>
    <t>List fulfilled and unfulfilled Package Component Items of a selected Package on the Invoice.</t>
  </si>
  <si>
    <t>Prevent the user from adding a partial quantity of a Line Item to a Package, when the Package already contains a Component Item from a different Shift.</t>
  </si>
  <si>
    <t>Allow a user to remove a selected Component Item from a Package.</t>
  </si>
  <si>
    <t>Prevent the user from removing a Component Item from a Package, when the Invoice is not in Open Mode.</t>
  </si>
  <si>
    <t>Prevent the user from removing a Component Item from a Package, when the Invoice is a Credit Invoice.</t>
  </si>
  <si>
    <t>When a Component Item is removed from a Package, if the Invoice is authorized by a Purchase Order or Purchase Order Line, recalculate the Remaining Value.</t>
  </si>
  <si>
    <t>Purchase Order/Line Variance</t>
  </si>
  <si>
    <t>When an invoice is opened or saved, if the Invoice is authorized by a Purchase Order or Purchase Order Line, recalculate the Remaining Value.</t>
  </si>
  <si>
    <t>Splitting Labor Time into Other Categories</t>
  </si>
  <si>
    <t>Allow a user to split a Labor Line item into two or more Labor Line Items.</t>
  </si>
  <si>
    <t>Prevent the user from splitting a Labor Item, if the Invoice is not in Open Mode.</t>
  </si>
  <si>
    <t>Prevent the user from splitting a Labor Item into an additional Labor Item from a different Service Line.</t>
  </si>
  <si>
    <t>Prevent the user from splitting a Labor Item if the Labor Item is a component of a Package.</t>
  </si>
  <si>
    <t>When a Labor Line Item is split, if the Invoice is authorized by a Purchase Order or Purchase Order Line, recalculate the Remaining Value.</t>
  </si>
  <si>
    <t>When a Labor Line Item is split, if the Invoice has a Custom View, recalculate the Variance.</t>
  </si>
  <si>
    <r>
      <t>Allow a user to recombine the split Labor Lines items back to their original single</t>
    </r>
    <r>
      <rPr>
        <sz val="8"/>
        <rFont val="MS Mincho"/>
        <family val="3"/>
      </rPr>
      <t>‐</t>
    </r>
    <r>
      <rPr>
        <sz val="8"/>
        <rFont val="Arial"/>
        <family val="2"/>
      </rPr>
      <t>line entry.</t>
    </r>
  </si>
  <si>
    <t>Prevent the user from recombining a split Labor Item, if the Invoice is not in Open Mode.</t>
  </si>
  <si>
    <t>When split Labor Line Items are recombined, if the Invoice is authorized by a Purchase Order or Purchase Order Line, recalculate the Remaining Value.</t>
  </si>
  <si>
    <t>When split Labor Line Items are recombined, if the Invoice has a Custom View, recalculate the Variance.</t>
  </si>
  <si>
    <t>When a Labor Line Item is split, save the Invoice.</t>
  </si>
  <si>
    <t>When split Labor Line Items are recombined, save the Invoice.</t>
  </si>
  <si>
    <t>Invoice Management and Workflow</t>
  </si>
  <si>
    <t>When an invoice is Posted, Determine the GL accounts for the revenue for each Item on the Invoice and calculate and allocate the dollar amount associated with</t>
  </si>
  <si>
    <r>
      <t>Allow a user to mark a Re</t>
    </r>
    <r>
      <rPr>
        <sz val="8"/>
        <rFont val="MS Mincho"/>
        <family val="3"/>
      </rPr>
      <t>‐</t>
    </r>
    <r>
      <rPr>
        <sz val="8"/>
        <rFont val="Arial"/>
        <family val="2"/>
      </rPr>
      <t>Invoice as Disapproved. Move the Invoice to Disapproved Mode.</t>
    </r>
  </si>
  <si>
    <t>Determine if an Invoice in Pending Approval Mode, with one or more Approvals, can be fully Approved. If so, move the Invoice to Approved Mode.</t>
  </si>
  <si>
    <r>
      <t>When a Credit Invoice is Posted, if the Credit Invoice is not marked as Lost Revenue, re</t>
    </r>
    <r>
      <rPr>
        <sz val="8"/>
        <rFont val="MS Mincho"/>
        <family val="3"/>
      </rPr>
      <t>‐</t>
    </r>
    <r>
      <rPr>
        <sz val="8"/>
        <rFont val="Arial"/>
        <family val="2"/>
      </rPr>
      <t>add the quantities of the Credited Items back to the Staging Area.</t>
    </r>
  </si>
  <si>
    <t>Mark all quantities of Items on a deleted Invoice as invoicable, and refresh the Staging Area to reflect the new Items and quantities.</t>
  </si>
  <si>
    <r>
      <t xml:space="preserve">Prevent a user from moving a Credit Invoice out of Open Mode without providing the required Credit Request data (i.e., Credit Reason, Description, and </t>
    </r>
    <r>
      <rPr>
        <sz val="8"/>
        <rFont val="MS Mincho"/>
        <family val="3"/>
      </rPr>
      <t>‐‐</t>
    </r>
    <r>
      <rPr>
        <sz val="8"/>
        <rFont val="Arial"/>
        <family val="2"/>
      </rPr>
      <t xml:space="preserve"> if the Credit Invoice will return the data to the Staging Area </t>
    </r>
    <r>
      <rPr>
        <sz val="8"/>
        <rFont val="MS Mincho"/>
        <family val="3"/>
      </rPr>
      <t>‐‐</t>
    </r>
    <r>
      <rPr>
        <sz val="8"/>
        <rFont val="Arial"/>
        <family val="2"/>
      </rPr>
      <t xml:space="preserve"> the expected Re</t>
    </r>
    <r>
      <rPr>
        <sz val="8"/>
        <rFont val="MS Mincho"/>
        <family val="3"/>
      </rPr>
      <t>‐</t>
    </r>
    <r>
      <rPr>
        <sz val="8"/>
        <rFont val="Arial"/>
        <family val="2"/>
      </rPr>
      <t>Invoice amount.</t>
    </r>
  </si>
  <si>
    <t>When an Invoice is Posted, log the Invoice Number as "Posted" with the date/time the Posting occurred and the person who posted it.</t>
  </si>
  <si>
    <t>Prevent the user from moving the Invoice out of Open Mode, if the Invoice contains an Item whose General Ledger code does not exist in the General Ledger table.</t>
  </si>
  <si>
    <t>Allow a user to mark an Approved Credit Invoice as Lost Revenue.</t>
  </si>
  <si>
    <t>Allow a user to mark an Invoice variance as Approved.</t>
  </si>
  <si>
    <t>Allow a user to change an Invoice from Open to Posted Mode.</t>
  </si>
  <si>
    <t>Allow a user to delete an Open Invoice.</t>
  </si>
  <si>
    <t>When an Invoice is deleted, log the Invoice Number as "No Longer Needed".</t>
  </si>
  <si>
    <t>Prevent the user from moving the Invoice out of Open Mode, if doing so would exceed the amount remaining on the Purchase Order or Purchase Order Line for that Invoice.</t>
  </si>
  <si>
    <t>Prevent the user from moving the Invoice out of Open Mode, if the Payment Authorization is a Pending Purchase Order.</t>
  </si>
  <si>
    <t>Prevent the user from moving the Invoice out of Open Mode, if the Purchase Order or Purchase Order Line amount is unspecified.</t>
  </si>
  <si>
    <r>
      <t>Prevent the user from moving the Invoice out of Open Mode, if the Invoice contains a Third</t>
    </r>
    <r>
      <rPr>
        <sz val="8"/>
        <rFont val="MS Mincho"/>
        <family val="3"/>
      </rPr>
      <t>‐</t>
    </r>
    <r>
      <rPr>
        <sz val="8"/>
        <rFont val="Arial"/>
        <family val="2"/>
      </rPr>
      <t>Party Charge Item with an unspecified price.</t>
    </r>
  </si>
  <si>
    <r>
      <t>Prevent the user from moving the Invoice out of Open Mode, if the Invoice contains a Third</t>
    </r>
    <r>
      <rPr>
        <sz val="8"/>
        <rFont val="MS Mincho"/>
        <family val="3"/>
      </rPr>
      <t>‐</t>
    </r>
    <r>
      <rPr>
        <sz val="8"/>
        <rFont val="Arial"/>
        <family val="2"/>
      </rPr>
      <t>Party Charge Item with an unspecified description.</t>
    </r>
  </si>
  <si>
    <t>Prevent the user from moving the Invoice out of Open Mode, if the Invoice contains a Contract Item with a variable item price (i.e., Priced on Request), with an unspecified price.</t>
  </si>
  <si>
    <r>
      <t>Prevent the user from moving the Invoice out of Open Mode, if one or more Customer</t>
    </r>
    <r>
      <rPr>
        <sz val="8"/>
        <rFont val="MS Mincho"/>
        <family val="3"/>
      </rPr>
      <t>‐</t>
    </r>
    <r>
      <rPr>
        <sz val="8"/>
        <rFont val="Arial"/>
        <family val="2"/>
      </rPr>
      <t>Defined Attributes' values have not been specified. Expected Regular esxpression rule need to validate.</t>
    </r>
  </si>
  <si>
    <t>Prevent the user from moving the Invoice out of Open Mode, if the Invoice has a Custom View, and no Custom View Line Items with dollar amounts have been specified.</t>
  </si>
  <si>
    <t>Prevent the user from moving the Invoice out of Open Mode, if one or more Packages do not have quantities specified.</t>
  </si>
  <si>
    <t>Prevent the user from moving the Invoice out of Open Mode, if one or more required components of a Package have not yet been fulfilled.</t>
  </si>
  <si>
    <t>Prevent the user from moving an Invoice directly to Posted Mode if the Customer Site requires the Submitted Invoice Mode (for electronic invoicing).</t>
  </si>
  <si>
    <t>Allow a user to change the selected invoice from Open to Submitted Mode.</t>
  </si>
  <si>
    <t>Prevent the user from moving an Invoice to Submitted Mode if the Customer Site does not require the Submitted Invoice Mode (for electronic invoicing).</t>
  </si>
  <si>
    <t>Prevent an Invoice from going to Submitted or Posted Mode, total Invoice variance is greater than n% off the original value the Invoice, and the Invoice total amount is greater than Instead move the Invoice to Pending Approval Mode.</t>
  </si>
  <si>
    <t>Calculate total invoice variance as the difference between all items' default price and the final dollar amount of the invoice.</t>
  </si>
  <si>
    <r>
      <t>When a Credit Invoice or Credit/Re</t>
    </r>
    <r>
      <rPr>
        <sz val="8"/>
        <rFont val="MS Mincho"/>
        <family val="3"/>
      </rPr>
      <t>‐</t>
    </r>
    <r>
      <rPr>
        <sz val="8"/>
        <rFont val="Arial"/>
        <family val="2"/>
      </rPr>
      <t>Invoice is moved out of Open Mode, move the Invoice to Pending Approval Mode.</t>
    </r>
  </si>
  <si>
    <r>
      <t>Prevent an Invoice from going to Submitted or Posted Mode, if the invoice has been overridden to be non</t>
    </r>
    <r>
      <rPr>
        <sz val="8"/>
        <rFont val="MS Mincho"/>
        <family val="3"/>
      </rPr>
      <t>‐</t>
    </r>
    <r>
      <rPr>
        <sz val="8"/>
        <rFont val="Arial"/>
        <family val="2"/>
      </rPr>
      <t>taxable. Instead move the Invoice to Pending Approval Mode.</t>
    </r>
  </si>
  <si>
    <t>Allow a user to change the selected Invoice from Submitted to Posted Mode.</t>
  </si>
  <si>
    <t>Allow a user to change the selected Invoice from Submitted to Open Mode.</t>
  </si>
  <si>
    <t>Allow a user to mark an Invoice variance as Disapproved. Move the Invoice to Disapproved Mode.</t>
  </si>
  <si>
    <t>Allow a user to mark a Credit Invoice as Approved.</t>
  </si>
  <si>
    <t>Allow a user to mark a Credit Invoice as Disapproved. Move the Invoice to Disapproved Mode.</t>
  </si>
  <si>
    <t>Allow a user to mark an Invoice as with a Taxability Override as Approved.</t>
  </si>
  <si>
    <t>Allow a user to mark an Invoice with a Taxability override as Disapproved. Move the Invoice to Disapproved Mode.</t>
  </si>
  <si>
    <t>Allow a user to change the selected Invoice from Pending Approval to Open Mode.</t>
  </si>
  <si>
    <t>Allow a user to change the selected Invoice from Disapproved Mode to Open Mode.</t>
  </si>
  <si>
    <t>Allow a user to change the selected Invoice from Approved Mode to Open Mode.</t>
  </si>
  <si>
    <t>Allow a user to change the selected Invoice from Approved Mode to Submitted Mode.</t>
  </si>
  <si>
    <t>Allow a user to change the selected Invoice from Approved Mode to Posted Mode.</t>
  </si>
  <si>
    <t>Prevent the user from moving the Invoice to Posted Mode, if the Invoice contains one or more Packages without a specified Price per Unit.</t>
  </si>
  <si>
    <r>
      <t>Allow a user to mark a Re</t>
    </r>
    <r>
      <rPr>
        <sz val="8"/>
        <rFont val="MS Mincho"/>
        <family val="3"/>
      </rPr>
      <t>‐</t>
    </r>
    <r>
      <rPr>
        <sz val="8"/>
        <rFont val="Arial"/>
        <family val="2"/>
      </rPr>
      <t>Invoice as Approved.</t>
    </r>
  </si>
  <si>
    <r>
      <t>Prevent a user from marking a Re</t>
    </r>
    <r>
      <rPr>
        <sz val="8"/>
        <rFont val="MS Mincho"/>
        <family val="3"/>
      </rPr>
      <t>‐</t>
    </r>
    <r>
      <rPr>
        <sz val="8"/>
        <rFont val="Arial"/>
        <family val="2"/>
      </rPr>
      <t>Invoice as Approved without providing the required Credit Request data.</t>
    </r>
  </si>
  <si>
    <r>
      <t>When a Credit Invoice is Posted, if the Credit Invoice is marked as Lost Revenue, do not re</t>
    </r>
    <r>
      <rPr>
        <sz val="8"/>
        <rFont val="MS Mincho"/>
        <family val="3"/>
      </rPr>
      <t>‐</t>
    </r>
    <r>
      <rPr>
        <sz val="8"/>
        <rFont val="Arial"/>
        <family val="2"/>
      </rPr>
      <t>add the quantities of the Credited Items back to the Staging Area. Instead, mark the quantities of the items as uninvoiceable.</t>
    </r>
  </si>
  <si>
    <t>Prevent the user from moving the Invoice out of Open Mode if the Invoice contains a Package with component items that are all zero priced.</t>
  </si>
  <si>
    <t>Prevent the user from moving the Invoice out of Open Mode if the Invoice has a Custom View, and the Custom View has no Custom View Line with a dollar value.</t>
  </si>
  <si>
    <t>Prevent the user from moving the Invoice out of Open Mode if the Invoice has a Custom View, and the Reference Invoice has a zero dollar value.</t>
  </si>
  <si>
    <t>Prevent the user from moving the Invoice to Posted Mode, if doing so would exceed the amount remaining on the Purchase Order or Purchase Order Line for that Invoice.</t>
  </si>
  <si>
    <t>Display the Current Invoice Mode.</t>
  </si>
  <si>
    <r>
      <t>Prevent the user from moving an Invoice out of Open Mode, if the Invoice is under Contract</t>
    </r>
    <r>
      <rPr>
        <sz val="8"/>
        <rFont val="MS Mincho"/>
        <family val="3"/>
      </rPr>
      <t>‐</t>
    </r>
    <r>
      <rPr>
        <sz val="8"/>
        <rFont val="Arial"/>
        <family val="2"/>
      </rPr>
      <t>Specified Pricing, and contains one or more Items where the Unit of Measure in the Item Master is different from the Contract</t>
    </r>
    <r>
      <rPr>
        <sz val="8"/>
        <rFont val="MS Mincho"/>
        <family val="3"/>
      </rPr>
      <t>‐</t>
    </r>
    <r>
      <rPr>
        <sz val="8"/>
        <rFont val="Arial"/>
        <family val="2"/>
      </rPr>
      <t>Specified Unit of Measure, for which no Item Quantity exists.</t>
    </r>
  </si>
  <si>
    <t>Prevent the user from moving an Invoice out of Open Mode, if a Labor Item on the Invoice refers to a Shift Summary Labor Line whose start/stop date/time overlaps with another Shift Summary Labor Line within the system.</t>
  </si>
  <si>
    <t>Prevent the user from Posting an Invoice, if a Labor Item on the Invoice refers to a Shift Summary Labor Line whose start/stop date/time overlaps with another Shift Summary Labor Line within the system and both refer to the same employee ID.</t>
  </si>
  <si>
    <t>Custom Exports</t>
  </si>
  <si>
    <r>
      <t>Allow a user to generate a Customer</t>
    </r>
    <r>
      <rPr>
        <sz val="8"/>
        <rFont val="MS Mincho"/>
        <family val="3"/>
      </rPr>
      <t>‐</t>
    </r>
    <r>
      <rPr>
        <sz val="8"/>
        <rFont val="Arial"/>
        <family val="2"/>
      </rPr>
      <t>Specific Invoice Export.</t>
    </r>
  </si>
  <si>
    <r>
      <t>Prevent the user from generating a Customer</t>
    </r>
    <r>
      <rPr>
        <sz val="8"/>
        <rFont val="MS Mincho"/>
        <family val="3"/>
      </rPr>
      <t>‐</t>
    </r>
    <r>
      <rPr>
        <sz val="8"/>
        <rFont val="Arial"/>
        <family val="2"/>
      </rPr>
      <t>Specific Invoice Export if the Customer does not accept Customer</t>
    </r>
    <r>
      <rPr>
        <sz val="8"/>
        <rFont val="MS Mincho"/>
        <family val="3"/>
      </rPr>
      <t>‐</t>
    </r>
    <r>
      <rPr>
        <sz val="8"/>
        <rFont val="Arial"/>
        <family val="2"/>
      </rPr>
      <t>Specific Invoice Exports.</t>
    </r>
  </si>
  <si>
    <r>
      <t>Prevent the user from generating a Customer</t>
    </r>
    <r>
      <rPr>
        <sz val="8"/>
        <rFont val="MS Mincho"/>
        <family val="3"/>
      </rPr>
      <t>‐</t>
    </r>
    <r>
      <rPr>
        <sz val="8"/>
        <rFont val="Arial"/>
        <family val="2"/>
      </rPr>
      <t>Specific Invoice Export, if the Invoice is not in Posted Mode, and the Customer requires Customer</t>
    </r>
    <r>
      <rPr>
        <sz val="8"/>
        <rFont val="MS Mincho"/>
        <family val="3"/>
      </rPr>
      <t>‐</t>
    </r>
    <r>
      <rPr>
        <sz val="8"/>
        <rFont val="Arial"/>
        <family val="2"/>
      </rPr>
      <t>Specific Invoice Exports from Posted Mode.</t>
    </r>
  </si>
  <si>
    <r>
      <t>Prevent the user from generating a Customer</t>
    </r>
    <r>
      <rPr>
        <sz val="8"/>
        <rFont val="MS Mincho"/>
        <family val="3"/>
      </rPr>
      <t>‐</t>
    </r>
    <r>
      <rPr>
        <sz val="8"/>
        <rFont val="Arial"/>
        <family val="2"/>
      </rPr>
      <t>Specific Invoice Export, if the Invoice is not in Submitted Mode, and the Customer requires Customer</t>
    </r>
    <r>
      <rPr>
        <sz val="8"/>
        <rFont val="MS Mincho"/>
        <family val="3"/>
      </rPr>
      <t>‐</t>
    </r>
    <r>
      <rPr>
        <sz val="8"/>
        <rFont val="Arial"/>
        <family val="2"/>
      </rPr>
      <t>Specific Invoice Exports from Submitted Mode.</t>
    </r>
  </si>
  <si>
    <t>Invoice Queue</t>
  </si>
  <si>
    <t>List all Invoices [Invoice Queue]</t>
  </si>
  <si>
    <r>
      <t>Allow a user to filter the Invoices in the Invoice Queue by Customer Site Keyword search (on Customer Site), Customer Number, Payment Authorization, Creation Date Range, Posted Data Range, Invoice Number, Branch Oracle Code, Invoice Mode (e.g., Open, Posted, etc.), and/or Invoice Type (Invoice, Credit Invoice, Re</t>
    </r>
    <r>
      <rPr>
        <sz val="8"/>
        <rFont val="MS Mincho"/>
        <family val="3"/>
      </rPr>
      <t>‐</t>
    </r>
    <r>
      <rPr>
        <sz val="8"/>
        <rFont val="Arial"/>
        <family val="2"/>
      </rPr>
      <t xml:space="preserve"> Invoice)</t>
    </r>
  </si>
  <si>
    <t>Allow a user to filter the Invoices in the Invoice Queue by Status (e.g., Open, Pending Approval, Approved, Disapproved, Submitted, Posted).</t>
  </si>
  <si>
    <t>Allow a user to filter the Invoices in the Invoice Queue by Type (e.g., Invoice, Prepayment Invoice, Credit Invoice, Credit Reinvoice)</t>
  </si>
  <si>
    <t>Allow a user to filter the Invoices in the Invoice Queue by Date.</t>
  </si>
  <si>
    <t>Sort the Invoices in the Invoice Queue by Invoice Number (descending)</t>
  </si>
  <si>
    <t>Allow a user to open an Invoice from the Invoice Queue.</t>
  </si>
  <si>
    <t>Re‐Invoices</t>
  </si>
  <si>
    <r>
      <t>Allow a user to create a Re</t>
    </r>
    <r>
      <rPr>
        <sz val="8"/>
        <rFont val="MS Mincho"/>
        <family val="3"/>
      </rPr>
      <t>‐</t>
    </r>
    <r>
      <rPr>
        <sz val="8"/>
        <rFont val="Arial"/>
        <family val="2"/>
      </rPr>
      <t>Invoice from from a Credit Invoice.</t>
    </r>
  </si>
  <si>
    <r>
      <t>When a Re</t>
    </r>
    <r>
      <rPr>
        <sz val="8"/>
        <rFont val="MS Mincho"/>
        <family val="3"/>
      </rPr>
      <t>‐</t>
    </r>
    <r>
      <rPr>
        <sz val="8"/>
        <rFont val="Arial"/>
        <family val="2"/>
      </rPr>
      <t>Invoice mode changes, automatically change the mode of its corresponding Credit Invoice.</t>
    </r>
  </si>
  <si>
    <r>
      <t>When a Re</t>
    </r>
    <r>
      <rPr>
        <sz val="8"/>
        <rFont val="MS Mincho"/>
        <family val="3"/>
      </rPr>
      <t>‐</t>
    </r>
    <r>
      <rPr>
        <sz val="8"/>
        <rFont val="Arial"/>
        <family val="2"/>
      </rPr>
      <t>Invoice is authorized by the same Purchase Order or Purchase Order Line of the source Invoice, when recalculating the Remaining Value of the Purchase Order or Purchase Order Line, also calculate the value of Credit of the source Invoice.</t>
    </r>
  </si>
  <si>
    <r>
      <t>If a user creates a Re</t>
    </r>
    <r>
      <rPr>
        <sz val="8"/>
        <rFont val="MS Mincho"/>
        <family val="3"/>
      </rPr>
      <t>‐</t>
    </r>
    <r>
      <rPr>
        <sz val="8"/>
        <rFont val="Arial"/>
        <family val="2"/>
      </rPr>
      <t>Invoice from an Invoice with a Custom View, automatically create a Custom View Line Items for the Re</t>
    </r>
    <r>
      <rPr>
        <sz val="8"/>
        <rFont val="MS Mincho"/>
        <family val="3"/>
      </rPr>
      <t>‐</t>
    </r>
    <r>
      <rPr>
        <sz val="8"/>
        <rFont val="Arial"/>
        <family val="2"/>
      </rPr>
      <t>Invoice, and set the Description of each to the Description of each Custom View Line Item of the source Invoice, and the Dollar Amount of each to the Dollar Amount of each Custom View Line Item of the source Invoice.</t>
    </r>
  </si>
  <si>
    <r>
      <t>When a Credit Invoice mode changes, if the Credit Invoice has a corresponding Re</t>
    </r>
    <r>
      <rPr>
        <sz val="8"/>
        <rFont val="MS Mincho"/>
        <family val="3"/>
      </rPr>
      <t>‐</t>
    </r>
    <r>
      <rPr>
        <sz val="8"/>
        <rFont val="Arial"/>
        <family val="2"/>
      </rPr>
      <t>Invoice, automatically change the mode of its corresponding Re</t>
    </r>
    <r>
      <rPr>
        <sz val="8"/>
        <rFont val="MS Mincho"/>
        <family val="3"/>
      </rPr>
      <t>‐</t>
    </r>
    <r>
      <rPr>
        <sz val="8"/>
        <rFont val="Arial"/>
        <family val="2"/>
      </rPr>
      <t>Invoice.</t>
    </r>
  </si>
  <si>
    <t>Staging Area</t>
  </si>
  <si>
    <t>List all the uninvoiced items for that Customer Site, by the Item Description.</t>
  </si>
  <si>
    <t>Organize the Staging Area items by Job (chronologically, from oldest to most recent), by Shift within the Job (chronologically, from oldest to most recent), by Item Type within the Shift, and by Description within the Item Type.</t>
  </si>
  <si>
    <t>Allow a user to search for a Job by entering a Job Number, and navigate the user to that Job in the Staging Area.</t>
  </si>
  <si>
    <t>Allow a user to view a Staging Area Item's Item Code, Quantity available for invoicing, and Unit of Measure.</t>
  </si>
  <si>
    <t>Allow a user to filter the Staging Area by Payment Authorization, initializing the Payment Authorization to that of the Customer Site/Payment Authorization selected in the Inbox Queue, or of the current Payment Authorization of the Invoice selected in the Invoice Queue. Limit the selectable Payment Authorizations to those of Jobs for the selected Customer Site with Items remaining to be invoiced.</t>
  </si>
  <si>
    <t>Allow a user to filter the Staging Area to show either: (a) All Items (b) Only Labor Items</t>
  </si>
  <si>
    <t>Adding Staging Area Lines to Invoice</t>
  </si>
  <si>
    <t>Allow a user to move the selected Items in the Staging Area (or those within the selected Shifts or Jobs) to an Open invoice.</t>
  </si>
  <si>
    <t>If the Invoice is authorized by a Purchase Order or Purchase Order Line, recalculate the Remaining Value when an Item is added from the Staging</t>
  </si>
  <si>
    <t>If the Invoice has a Custom View, recalculate the Variance when an Item is added from the Staging Area.</t>
  </si>
  <si>
    <t>Allow a user to select one or multiple Staging Area lines.</t>
  </si>
  <si>
    <t>Allow a user to select one or multiple Shifts in the Staging Area.</t>
  </si>
  <si>
    <t>Allow a user to select one or multiple Jobs in the Staging Area.</t>
  </si>
  <si>
    <t>Prevent a user from moving Staging Area Items to a Credit Invoice.</t>
  </si>
  <si>
    <r>
      <t>Prevent a user from moving Staging Area Items to a Re</t>
    </r>
    <r>
      <rPr>
        <sz val="8"/>
        <rFont val="MS Mincho"/>
        <family val="3"/>
      </rPr>
      <t>‐</t>
    </r>
    <r>
      <rPr>
        <sz val="8"/>
        <rFont val="Arial"/>
        <family val="2"/>
      </rPr>
      <t>Invoice.</t>
    </r>
  </si>
  <si>
    <t>When Items are moved from the Staging Area to an Invoice, reduce the invoicable quantities of the Items, and refresh the Staging Area to reflect the remaining Items and quantities.</t>
  </si>
  <si>
    <t>Prevent the user from moving a Labor item to an Invoice if the Labor item refers to a Pending Employee.</t>
  </si>
  <si>
    <t>Allow a user to create a new Invoice from the selected Staging Area Line(s).</t>
  </si>
  <si>
    <t>Warn the user when moving a Labor or Equipment item to an Invoice if the Customer Site requires Labor / Equipment Time Reconciliations that have not been completed.</t>
  </si>
  <si>
    <t>When an Item is added from the Staging Area, save the Invoice.</t>
  </si>
  <si>
    <t>Provide a visual cue to the user if a Labor Item in the Staging Area refers to a Pending Employee.</t>
  </si>
  <si>
    <t>If a user moves one or more selected Shifts or Jobs to an Invoice, and the Staging Area filter is set to show "Only Labor Items", only move the Labor items within the selected Shifts or Jobs to the Invoice.</t>
  </si>
  <si>
    <t>Automatically adjust Labor and Equipment time entries to their saved Gate Log Reconciliation values, if applicable.</t>
  </si>
  <si>
    <t>Warnings and Adjustments</t>
  </si>
  <si>
    <t>Warn the user if the Staging Area contains two or more Labor or Equipment time entries that overlap.</t>
  </si>
  <si>
    <t>If a material item has a quantity that has been marked as destroyed, automatically split the item into Used Item and Destroyed Item staging area items, as needed.</t>
  </si>
  <si>
    <r>
      <t>Automatically adjust Labor and Equipment time entries up to a contract</t>
    </r>
    <r>
      <rPr>
        <sz val="8"/>
        <rFont val="MS Mincho"/>
        <family val="3"/>
      </rPr>
      <t>‐</t>
    </r>
    <r>
      <rPr>
        <sz val="8"/>
        <rFont val="Arial"/>
        <family val="2"/>
      </rPr>
      <t>specified minimum quantity, if one exists.</t>
    </r>
  </si>
  <si>
    <r>
      <t>Automatically adjust Labor and Equipment time entries down to a contract</t>
    </r>
    <r>
      <rPr>
        <sz val="8"/>
        <rFont val="MS Mincho"/>
        <family val="3"/>
      </rPr>
      <t>‐</t>
    </r>
    <r>
      <rPr>
        <sz val="8"/>
        <rFont val="Arial"/>
        <family val="2"/>
      </rPr>
      <t>specified maximum quantity, if one exists.</t>
    </r>
  </si>
  <si>
    <t xml:space="preserve">Payroll </t>
  </si>
  <si>
    <t>Employee Payroll Lines</t>
  </si>
  <si>
    <r>
      <t>Calculate special payment cases (e.g., overtime, double</t>
    </r>
    <r>
      <rPr>
        <sz val="8"/>
        <rFont val="MS Mincho"/>
        <family val="3"/>
      </rPr>
      <t>‐</t>
    </r>
    <r>
      <rPr>
        <sz val="8"/>
        <rFont val="Arial"/>
        <family val="2"/>
      </rPr>
      <t>time, holiday time, etc.).</t>
    </r>
  </si>
  <si>
    <t>Prevent a user from editing an Employee Payroll Line in a closed Payroll Period.</t>
  </si>
  <si>
    <t>Allow a user to delete an Employee Payroll Line.</t>
  </si>
  <si>
    <t>List Employee Payroll Lines</t>
  </si>
  <si>
    <t>Sort Employee Payroll Lines</t>
  </si>
  <si>
    <t>Allow a user to create a new Employee Payroll Line.</t>
  </si>
  <si>
    <t>Prevent a user from creating a new Employee Payroll Line for a billable category.</t>
  </si>
  <si>
    <t>Allow a user to edit an Employee Payroll Line.</t>
  </si>
  <si>
    <t>Prevent a user from increasing the payable time for a billable Payroll record above the calculated value.</t>
  </si>
  <si>
    <r>
      <t>Prevent a user from changing a non</t>
    </r>
    <r>
      <rPr>
        <sz val="8"/>
        <rFont val="MS Mincho"/>
        <family val="3"/>
      </rPr>
      <t>‐</t>
    </r>
    <r>
      <rPr>
        <sz val="8"/>
        <rFont val="Arial"/>
        <family val="2"/>
      </rPr>
      <t>billable category to a billable category.</t>
    </r>
  </si>
  <si>
    <r>
      <t>Prevent a user from changing a billable category to a non</t>
    </r>
    <r>
      <rPr>
        <sz val="8"/>
        <rFont val="MS Mincho"/>
        <family val="3"/>
      </rPr>
      <t>‐</t>
    </r>
    <r>
      <rPr>
        <sz val="8"/>
        <rFont val="Arial"/>
        <family val="2"/>
      </rPr>
      <t>billable category.</t>
    </r>
  </si>
  <si>
    <t>Prevent a user from specifying a date beyond the end of the Payroll Period.</t>
  </si>
  <si>
    <t>Prevent a user from deleting an Employee Payroll Line for billable time.</t>
  </si>
  <si>
    <t>Prevent a user from deleting an Employee Payroll Line in a closed Payroll Period.</t>
  </si>
  <si>
    <t>Employee Payroll Periods</t>
  </si>
  <si>
    <t>Automatically populate Employee Payroll Periods list.</t>
  </si>
  <si>
    <t>Automatically calculate differences between prior period Payroll data imported from Shift Summaries, and current period Payroll data imported from Shift Summaries, and generate offsetting records.</t>
  </si>
  <si>
    <t>Allow a user to delete an Employee Payroll Period.</t>
  </si>
  <si>
    <t>Allow a user to match a Pending Employee from a Pending Employee Payroll Period to an Oracle Employee.</t>
  </si>
  <si>
    <t>Allow a user to see Payroll data for one of its Employees from Payroll data entered at another Branch.</t>
  </si>
  <si>
    <t>Prevent a user from editing Payroll data for one of its Branch's Employees, if the Payroll data was entered at another Branch.</t>
  </si>
  <si>
    <t>List Employee Payroll Periods.</t>
  </si>
  <si>
    <t>Sort Employee Payroll Periods.</t>
  </si>
  <si>
    <t>Allow a user to create a new Employee Payroll Period.</t>
  </si>
  <si>
    <t>Prevent a user from creating an Employee Payroll Period for an Employee that already has an Employee Payroll Period.</t>
  </si>
  <si>
    <t>List Pending Employee Payroll Periods</t>
  </si>
  <si>
    <t>Allow a user to select an Employee Payroll Period.</t>
  </si>
  <si>
    <t>Allow a user to access an Employee Payroll Period.</t>
  </si>
  <si>
    <t>Prevent a user from deleting an Employee Payroll Period that contains billable time imported from a Shift Summary.</t>
  </si>
  <si>
    <t xml:space="preserve">Listing </t>
  </si>
  <si>
    <r>
      <t>List the Employee Payroll Records within the Employee Payroll Week, displaying date, Pay Type, Job (if applicable), and Shift (if applicable), Entered</t>
    </r>
    <r>
      <rPr>
        <sz val="8"/>
        <rFont val="MS Mincho"/>
        <family val="3"/>
      </rPr>
      <t>‐</t>
    </r>
    <r>
      <rPr>
        <sz val="8"/>
        <rFont val="Arial"/>
        <family val="2"/>
      </rPr>
      <t>By Branch, and Duration (in hours:minutes).</t>
    </r>
  </si>
  <si>
    <t>Sort the Employee Payroll Records by date (ascending), then by Pay Type (ascending by Pay Type Code).</t>
  </si>
  <si>
    <t>Filter the Employee Payroll Records by selected Employee and selected Employee Payroll Week, for all Employee Payroll Records manually entered by the Branch, plus all Employee Payroll Records for an Employee of the Branch.</t>
  </si>
  <si>
    <t>Aggregate the Employee Payroll Records by date, Pay Type, Home Branch, Entered Branch, Job (if applicable), and Shift (if applicable), summing the Duration.</t>
  </si>
  <si>
    <t>Allow a user to add a new Employee Payroll Record.</t>
  </si>
  <si>
    <t>Special Payment Calculations</t>
  </si>
  <si>
    <r>
      <t>Automatically calculate special payment cases (e.g., overtime, double</t>
    </r>
    <r>
      <rPr>
        <sz val="8"/>
        <rFont val="MS Mincho"/>
        <family val="3"/>
      </rPr>
      <t>‐</t>
    </r>
    <r>
      <rPr>
        <sz val="8"/>
        <rFont val="Arial"/>
        <family val="2"/>
      </rPr>
      <t>time, etc.) for added, edited, and deleted records.</t>
    </r>
  </si>
  <si>
    <r>
      <t>Display the calculated straight time, overtime, double</t>
    </r>
    <r>
      <rPr>
        <sz val="8"/>
        <rFont val="MS Mincho"/>
        <family val="3"/>
      </rPr>
      <t>‐</t>
    </r>
    <r>
      <rPr>
        <sz val="8"/>
        <rFont val="Arial"/>
        <family val="2"/>
      </rPr>
      <t>time and total hours durations for the the Employee Payroll Week.</t>
    </r>
  </si>
  <si>
    <r>
      <t>If an Employee with an Employee Type of "Part</t>
    </r>
    <r>
      <rPr>
        <sz val="8"/>
        <rFont val="MS Mincho"/>
        <family val="3"/>
      </rPr>
      <t>‐</t>
    </r>
    <r>
      <rPr>
        <sz val="8"/>
        <rFont val="Arial"/>
        <family val="2"/>
      </rPr>
      <t>Time Professional" has one or more Employee Payroll Records for a day, and the total duration of all Employee Payroll records is greater than 0:00, automatically calculate that Employee's Duration at 8:00 hours per day.</t>
    </r>
  </si>
  <si>
    <t>Alow a user to access an existing Employee Payroll Record.</t>
  </si>
  <si>
    <t>Viewing/Editing</t>
  </si>
  <si>
    <t>Allow a user to edit an existing Employee Payroll Record, including the Employee, the date worked, the Pay Type, the Duration in hours:minutes, and the Shift Summary Number.</t>
  </si>
  <si>
    <t>Allow a user to delete an existing Employee Payroll Record.</t>
  </si>
  <si>
    <t>Prevent a user from editing a Manual Employee Payroll Record not created at the user's Branch.</t>
  </si>
  <si>
    <t>Prevent a user from editing an Automatic Employee Payroll Record.</t>
  </si>
  <si>
    <t>Prevent a user from deleting a Manual Employee Payroll Record not created at the user's Branch.</t>
  </si>
  <si>
    <t>Prevent a user from deleting an Automatic Employee Payroll Record.</t>
  </si>
  <si>
    <t>When a Shift Summary Labor Line is recorded by the system as added, create one (or two, if the Shift Summary Labor Line spans midnight of Sunday night of the time zone of the Employee's Home Branch) Automatic Employee Payroll Records, including all time for the Employee Payroll Record within the Payroll Week for the Branch of the Shift Summary's Job, starting Monday morning midnight of the time zone of the RS/FS device, ending Sunday night midnight of the time zone of the RS/FS device.</t>
  </si>
  <si>
    <r>
      <t>When a Shift Summary Labor Line is recorded by the system as edited, create two Automatic Employee Payroll Records for every existing, current, related Automatic Employee Payroll Record, one with a negative</t>
    </r>
    <r>
      <rPr>
        <sz val="8"/>
        <rFont val="MS Mincho"/>
        <family val="3"/>
      </rPr>
      <t>‐</t>
    </r>
    <r>
      <rPr>
        <sz val="8"/>
        <rFont val="Arial"/>
        <family val="2"/>
      </rPr>
      <t>Duration of the existing Automatic Employee Payroll Record(s) for the Shift Summary Labor Line, and one with a positive</t>
    </r>
    <r>
      <rPr>
        <sz val="8"/>
        <rFont val="MS Mincho"/>
        <family val="3"/>
      </rPr>
      <t>‐</t>
    </r>
    <r>
      <rPr>
        <sz val="8"/>
        <rFont val="Arial"/>
        <family val="2"/>
      </rPr>
      <t>Duration of the new Automatic Employee Payroll Record(s) for the Shift Summary Line.</t>
    </r>
  </si>
  <si>
    <r>
      <t>When a Shift Summary Labor Line is recorded by the system as deleted, create an Automatic Employee Payroll Record for every existing, current, related Automatic Employee Payroll Record, with a negative</t>
    </r>
    <r>
      <rPr>
        <sz val="8"/>
        <rFont val="MS Mincho"/>
        <family val="3"/>
      </rPr>
      <t>‐</t>
    </r>
    <r>
      <rPr>
        <sz val="8"/>
        <rFont val="Arial"/>
        <family val="2"/>
      </rPr>
      <t>Duration of the existing Automatic Employee Payroll Record for the Shift Summary Labor Line.</t>
    </r>
  </si>
  <si>
    <t>EI</t>
  </si>
  <si>
    <t>L</t>
  </si>
  <si>
    <t>A</t>
  </si>
  <si>
    <t>H</t>
  </si>
  <si>
    <t>EO</t>
  </si>
  <si>
    <t>EIF</t>
  </si>
  <si>
    <t>EQ</t>
  </si>
  <si>
    <t>ILF</t>
  </si>
  <si>
    <t>Items</t>
  </si>
  <si>
    <t>Trans.Type</t>
  </si>
  <si>
    <t>DET</t>
  </si>
  <si>
    <t>FTR</t>
  </si>
  <si>
    <t>File Type</t>
  </si>
  <si>
    <t>RET</t>
  </si>
  <si>
    <t>Trans Type</t>
  </si>
  <si>
    <t>F</t>
  </si>
  <si>
    <t>D</t>
  </si>
  <si>
    <t>COL</t>
  </si>
  <si>
    <t>ROW</t>
  </si>
  <si>
    <t>CELL</t>
  </si>
  <si>
    <t>PROTECTED ROW</t>
  </si>
  <si>
    <t>Weight</t>
  </si>
  <si>
    <t>Calcs</t>
  </si>
  <si>
    <t>Cals</t>
  </si>
  <si>
    <t>Total</t>
  </si>
  <si>
    <t>WTG.</t>
  </si>
  <si>
    <t>Total UFPC for All Modules</t>
  </si>
  <si>
    <t>General System Characterstics</t>
  </si>
  <si>
    <t>GSC</t>
  </si>
  <si>
    <t>DI</t>
  </si>
  <si>
    <t>Value Adjustment Factor</t>
  </si>
  <si>
    <t>Data Communications</t>
  </si>
  <si>
    <t>Total Function Point Count</t>
  </si>
  <si>
    <t>Distributed Functions</t>
  </si>
  <si>
    <t>Performance</t>
  </si>
  <si>
    <t>Heavily Used Configuration</t>
  </si>
  <si>
    <t>Transaction Rate</t>
  </si>
  <si>
    <t>Online Data Entry</t>
  </si>
  <si>
    <t>End User Efficiency</t>
  </si>
  <si>
    <t>Online Update</t>
  </si>
  <si>
    <t>Complex Processing</t>
  </si>
  <si>
    <t>Reusability</t>
  </si>
  <si>
    <t>Installation Ease</t>
  </si>
  <si>
    <t>Operational Ease</t>
  </si>
  <si>
    <t>Multiple Sites</t>
  </si>
  <si>
    <t>Facilitate Change</t>
  </si>
  <si>
    <t>Total DIs</t>
  </si>
  <si>
    <t>TYPE</t>
  </si>
  <si>
    <t>COUNT</t>
  </si>
  <si>
    <t>VALUE</t>
  </si>
  <si>
    <t>Transactional</t>
  </si>
  <si>
    <t>Static</t>
  </si>
  <si>
    <t>File Name</t>
  </si>
  <si>
    <t>Client</t>
  </si>
  <si>
    <t>Country</t>
  </si>
  <si>
    <t>Project Name</t>
  </si>
  <si>
    <t>Project ID</t>
  </si>
  <si>
    <t>A/C Manager / SDH</t>
  </si>
  <si>
    <t>PSM</t>
  </si>
  <si>
    <t>Technology</t>
  </si>
  <si>
    <t>Date</t>
  </si>
  <si>
    <t>Total Adjusted Function Points</t>
  </si>
  <si>
    <t>Assumptions made during Estimation</t>
  </si>
  <si>
    <t>FPA Estimation Sheet</t>
  </si>
  <si>
    <t>Effort Estimation (Non-SDLC)</t>
  </si>
  <si>
    <t xml:space="preserve">Other Parameters </t>
  </si>
  <si>
    <t>Role</t>
  </si>
  <si>
    <t>Duration</t>
  </si>
  <si>
    <t>No. of persons</t>
  </si>
  <si>
    <t xml:space="preserve">Effort </t>
  </si>
  <si>
    <t>Data Conversion</t>
  </si>
  <si>
    <t>On-site</t>
  </si>
  <si>
    <t>PM</t>
  </si>
  <si>
    <t>TL</t>
  </si>
  <si>
    <t>TM</t>
  </si>
  <si>
    <t>Off-shore</t>
  </si>
  <si>
    <t xml:space="preserve">Documentation </t>
  </si>
  <si>
    <t>Translation</t>
  </si>
  <si>
    <t>Implementation</t>
  </si>
  <si>
    <t>Training</t>
  </si>
  <si>
    <t xml:space="preserve">On-site </t>
  </si>
  <si>
    <t xml:space="preserve">Warranty </t>
  </si>
  <si>
    <t>Effort Estimation</t>
  </si>
  <si>
    <t>Productivity in Hours per FP</t>
  </si>
  <si>
    <t>Rationale for taking this Productivity</t>
  </si>
  <si>
    <t>Hours Per Month</t>
  </si>
  <si>
    <t>Team Confidence Factor</t>
  </si>
  <si>
    <t>Team Confidence Level</t>
  </si>
  <si>
    <t>Factor Applicable for this Application</t>
  </si>
  <si>
    <t>Project Size in FPs</t>
  </si>
  <si>
    <t>Team Confidence Factor Correction for this System</t>
  </si>
  <si>
    <t>&lt;500 FP</t>
  </si>
  <si>
    <t>&lt; 500</t>
  </si>
  <si>
    <t>500-1000</t>
  </si>
  <si>
    <t>&gt;1000 FP</t>
  </si>
  <si>
    <t>&gt;1000</t>
  </si>
  <si>
    <t>Technologies/ Tools/ Languages</t>
  </si>
  <si>
    <t>Adjusted Function Points</t>
  </si>
  <si>
    <t>Ansi COBOL-85</t>
  </si>
  <si>
    <t>Efforts in Person Hours</t>
  </si>
  <si>
    <t>C++</t>
  </si>
  <si>
    <t xml:space="preserve">CRYSTAL REPORTS </t>
  </si>
  <si>
    <t>FORTRAN</t>
  </si>
  <si>
    <t>FOCUS</t>
  </si>
  <si>
    <t>INFORMIX</t>
  </si>
  <si>
    <t>JAVA</t>
  </si>
  <si>
    <t>SDLC Phases</t>
  </si>
  <si>
    <t xml:space="preserve">% </t>
  </si>
  <si>
    <t>ORACLE</t>
  </si>
  <si>
    <t>Project Training</t>
  </si>
  <si>
    <t>DEVELOPER 2000</t>
  </si>
  <si>
    <t>Project Management</t>
  </si>
  <si>
    <t>PERL</t>
  </si>
  <si>
    <t>Define</t>
  </si>
  <si>
    <t>POWERBUILDER</t>
  </si>
  <si>
    <t>Design</t>
  </si>
  <si>
    <t>PRO C</t>
  </si>
  <si>
    <t>Construction+UT</t>
  </si>
  <si>
    <t>SQL</t>
  </si>
  <si>
    <t>Configuration Management</t>
  </si>
  <si>
    <t>SYBASE</t>
  </si>
  <si>
    <t>Documentation</t>
  </si>
  <si>
    <t>VISUAL BASIC</t>
  </si>
  <si>
    <t>Test Planning</t>
  </si>
  <si>
    <t>VISUAL C++</t>
  </si>
  <si>
    <t>Test Execution</t>
  </si>
  <si>
    <t>INGRESS</t>
  </si>
  <si>
    <t>Total Effort</t>
  </si>
  <si>
    <t xml:space="preserve">Data Conversion </t>
  </si>
  <si>
    <t xml:space="preserve">Translation  </t>
  </si>
  <si>
    <t xml:space="preserve">Implementation  </t>
  </si>
  <si>
    <t xml:space="preserve">Training  </t>
  </si>
  <si>
    <t xml:space="preserve">Other  </t>
  </si>
  <si>
    <t>Project Mgmt.Effort (%age)</t>
  </si>
  <si>
    <t>Efforts for Project Mgmt. (Hrs)</t>
  </si>
  <si>
    <t>HTML Static Pages</t>
  </si>
  <si>
    <t>No of Page</t>
  </si>
  <si>
    <t>Others</t>
  </si>
  <si>
    <t>Total Effort (Mandays)</t>
  </si>
  <si>
    <t>SDLC Efforts</t>
  </si>
  <si>
    <t>Efforts of Non-SDLC Phases</t>
  </si>
  <si>
    <t>Effort Distribution Phasewise</t>
  </si>
  <si>
    <t>Working Hours in Day</t>
  </si>
  <si>
    <t>Avg. Working Days in Month</t>
  </si>
  <si>
    <t>Total SDLC Effort (Man-Days)</t>
  </si>
  <si>
    <t>Total SDLC Effort (Man-Hours)</t>
  </si>
  <si>
    <t>Total Non-SDLC Effort (Man-Days)</t>
  </si>
  <si>
    <t>SRS</t>
  </si>
  <si>
    <t>Construction &amp; Unit Testing</t>
  </si>
  <si>
    <t>Integration &amp; System Testing</t>
  </si>
  <si>
    <t>Data Entry</t>
  </si>
  <si>
    <t>POC</t>
  </si>
  <si>
    <t>R&amp;D</t>
  </si>
  <si>
    <t>Deployment</t>
  </si>
  <si>
    <t>Total Efforts (Mandays)</t>
  </si>
  <si>
    <t>By Role</t>
  </si>
  <si>
    <t>By Phase</t>
  </si>
  <si>
    <t>Weeks==&gt;</t>
  </si>
  <si>
    <t>Resource 1</t>
  </si>
  <si>
    <t>Resource 2</t>
  </si>
  <si>
    <t>Resource 3</t>
  </si>
  <si>
    <t>Resource 4</t>
  </si>
  <si>
    <t>Resource 5</t>
  </si>
  <si>
    <t>Resource 6</t>
  </si>
  <si>
    <t>Resource 7</t>
  </si>
  <si>
    <t>Resource 8</t>
  </si>
  <si>
    <t>Resource 9</t>
  </si>
  <si>
    <t>Resource 10</t>
  </si>
  <si>
    <t>By Resource</t>
  </si>
  <si>
    <t xml:space="preserve">  Resource Distribution Schedule</t>
  </si>
  <si>
    <t>Total Effort in Person Days</t>
  </si>
  <si>
    <t>Work Already Done (Man-Days)</t>
  </si>
  <si>
    <t>Remaining Work (Man-Days)</t>
  </si>
  <si>
    <t>Remaining Work (Man-Months)</t>
  </si>
  <si>
    <t>Total Efforts (Man-Month)</t>
  </si>
  <si>
    <t>S.No.</t>
  </si>
  <si>
    <t xml:space="preserve">Category </t>
  </si>
  <si>
    <t>SubCategory</t>
  </si>
  <si>
    <t>Sub-Subcategory</t>
  </si>
  <si>
    <t>Sub-SubSubCategory</t>
  </si>
  <si>
    <t xml:space="preserve">In Scope </t>
  </si>
  <si>
    <t xml:space="preserve">Req Type </t>
  </si>
  <si>
    <t xml:space="preserve">Requirement </t>
  </si>
  <si>
    <t>Est. Catg.</t>
  </si>
  <si>
    <t xml:space="preserve"> Date Added </t>
  </si>
  <si>
    <t xml:space="preserve">Req# </t>
  </si>
  <si>
    <t xml:space="preserve">Role </t>
  </si>
  <si>
    <t>Notes / Assumptions</t>
  </si>
  <si>
    <t xml:space="preserve">Administration </t>
  </si>
  <si>
    <t>Branch Contractors</t>
  </si>
  <si>
    <t>Y</t>
  </si>
  <si>
    <t>BR</t>
  </si>
  <si>
    <t>Prevent the user from saving a Branch Contractor with an Employee Number that is already used by an Employee or by another Branch Contractor.</t>
  </si>
  <si>
    <t>LIST</t>
  </si>
  <si>
    <t>List Branch Contractors, including First Name, Last Name, Unique Employee Number, and Employment Service.</t>
  </si>
  <si>
    <t>Sort the Branch Contractors by Last Name, First Name</t>
  </si>
  <si>
    <t>UA</t>
  </si>
  <si>
    <t>Allow a user to Filter the Branch Contractors by All or Active Only. Default to Active Only.</t>
  </si>
  <si>
    <t>Allow a user to access a Branch Contractor from the list.</t>
  </si>
  <si>
    <t>Allow a user to create a new Branch Contractor.</t>
  </si>
  <si>
    <t>Allow a user to edit a new Branch Contractor.</t>
  </si>
  <si>
    <t>Prevent the user from saving a Branch Contractor without a First Name, Last Name, Employee Number, or specified Employment Service.</t>
  </si>
  <si>
    <r>
      <t>Allow a user to terminate/un</t>
    </r>
    <r>
      <rPr>
        <sz val="8"/>
        <rFont val="MS Mincho"/>
        <family val="3"/>
      </rPr>
      <t>‐</t>
    </r>
    <r>
      <rPr>
        <sz val="8"/>
        <rFont val="Arial"/>
        <family val="2"/>
      </rPr>
      <t>terminate a Branch Contractor.</t>
    </r>
  </si>
  <si>
    <t>Customer Gate Log Reconciliations</t>
  </si>
  <si>
    <r>
      <t>When a Manual Employee Payroll Record is edited, automatically create a Manual Employee Payroll Records with a negative</t>
    </r>
    <r>
      <rPr>
        <sz val="8"/>
        <rFont val="MS Mincho"/>
        <family val="3"/>
      </rPr>
      <t>‐</t>
    </r>
    <r>
      <rPr>
        <sz val="8"/>
        <rFont val="Arial"/>
        <family val="2"/>
      </rPr>
      <t xml:space="preserve"> Duration of the existing Manual Employee Payroll Record, and one with a positive</t>
    </r>
    <r>
      <rPr>
        <sz val="8"/>
        <rFont val="MS Mincho"/>
        <family val="3"/>
      </rPr>
      <t>‐</t>
    </r>
    <r>
      <rPr>
        <sz val="8"/>
        <rFont val="Arial"/>
        <family val="2"/>
      </rPr>
      <t>Duration of the new Manual Employee Payroll Record.</t>
    </r>
  </si>
  <si>
    <r>
      <t>When a Manual Employee Payroll Record is deleted, create a Manual Employee Payroll Records with a negative</t>
    </r>
    <r>
      <rPr>
        <sz val="8"/>
        <rFont val="MS Mincho"/>
        <family val="3"/>
      </rPr>
      <t>‐</t>
    </r>
    <r>
      <rPr>
        <sz val="8"/>
        <rFont val="Arial"/>
        <family val="2"/>
      </rPr>
      <t>Duration of the existing Manual Employee Payroll Record.</t>
    </r>
  </si>
  <si>
    <t>Prevent a user from saving an Employee Payroll Record without a specified Employee.</t>
  </si>
  <si>
    <t>Prevent a user from saving an Employee Payroll Record without a specified Pay Type.</t>
  </si>
  <si>
    <t>Prevent a user from saving an Employee Payroll Record without a specified Duration.</t>
  </si>
  <si>
    <t>Prevent a user from saving an Employee Payroll Record without a specified Date.</t>
  </si>
  <si>
    <t>Prevent a user from saving an Employee Payroll Record without a specified Shift Summary, if the Pay Type is "Manual Billable".</t>
  </si>
  <si>
    <t>Prevent the user from specifying the Duration of an Automatic Employee Payroll Record to less than zero, or more than the value recorded on the Shift Summary.</t>
  </si>
  <si>
    <t>Prevent the user from specifying the Duration of an Employee Payroll Record to any value that would make the sum of all Employee Payroll Records of the specified Pay Type on the specified Date for the Branch who created the Employee Payroll Record be less than zero, unless the Pay Type is "Manual Billable".</t>
  </si>
  <si>
    <t>Pay Type</t>
  </si>
  <si>
    <t>Prevent the user from specifying a Pay Type that is an Automatic Employee Pay Type.</t>
  </si>
  <si>
    <t>Prevent the user from changing the Pay Type of an Automatic Employee Payroll Record.</t>
  </si>
  <si>
    <t>Prevent the user from changing the Pay Type of a Manual Employee Payroll Record to an Automatic Pay Type.</t>
  </si>
  <si>
    <t>Shift Summary Number</t>
  </si>
  <si>
    <t>Prevent the user from entering a Shift Summary Number for an Employee Payroll Record if the Pay Type is not "Manual Billable" type.</t>
  </si>
  <si>
    <t>Employee Payroll Weeks</t>
  </si>
  <si>
    <t>Prepopulate the Employee Payroll Weeks to automatically appear within a Payroll Week, which is a combination of Employees with Automatic Employee Payroll Records for the Payroll Week (i.e., those Employees with billable hours for the current Branch), and Employees with Manual Employee Payroll Records for the current and one prior Payroll Weeks.</t>
  </si>
  <si>
    <r>
      <t>List the Employee Payroll Weeks within a Payroll Week, including First Name, Last Name, Employee Number, Home Branch Code, Employee Type (i.e., Regular or Part</t>
    </r>
    <r>
      <rPr>
        <sz val="8"/>
        <rFont val="MS Mincho"/>
        <family val="3"/>
      </rPr>
      <t>‐</t>
    </r>
    <r>
      <rPr>
        <sz val="8"/>
        <rFont val="Arial"/>
        <family val="2"/>
      </rPr>
      <t>Time Professional), Straight Time Hours, Overtime Hours, Double</t>
    </r>
    <r>
      <rPr>
        <sz val="8"/>
        <rFont val="MS Mincho"/>
        <family val="3"/>
      </rPr>
      <t>‐</t>
    </r>
    <r>
      <rPr>
        <sz val="8"/>
        <rFont val="Arial"/>
        <family val="2"/>
      </rPr>
      <t>Time Hours, Input Branch and Total Hours.</t>
    </r>
  </si>
  <si>
    <t>Sort the Employee Payroll Weeks by Last Name (ascending), then by First Name (ascending)</t>
  </si>
  <si>
    <t>Allow a user to access an Employee Payroll Week.</t>
  </si>
  <si>
    <t>Employee Selection</t>
  </si>
  <si>
    <t>Filter the Employees by those who were Active (according to Oracle) on or after Monday of the previous week.</t>
  </si>
  <si>
    <t>Payroll Periods</t>
  </si>
  <si>
    <t>List Payroll Periods.</t>
  </si>
  <si>
    <t>Sort Payroll Periods in descending order by date.</t>
  </si>
  <si>
    <t>Allow a user to select a Payroll Period.</t>
  </si>
  <si>
    <t>Allow a user to access an existing Payroll Period.</t>
  </si>
  <si>
    <t>Allow a user to access the current Payroll Week.</t>
  </si>
  <si>
    <t>Payroll Weeks</t>
  </si>
  <si>
    <t>Allow a user to select a Payroll Week by specifying a date within the Payroll Week (Monday to Sunday).</t>
  </si>
  <si>
    <t>Posting</t>
  </si>
  <si>
    <t>Allow for an external system/process to flag each Employee Payroll Record as having been imported into Oracle as of a provided date.</t>
  </si>
  <si>
    <t>Grand Total</t>
  </si>
  <si>
    <t>(blank)</t>
  </si>
  <si>
    <t>Allow a user to terminate/un‐terminate a Branch Contractor.</t>
  </si>
  <si>
    <t>List Labor records for a selected day for a selected Customer Site, displaying the Badge Number, First Name, Last Name, Employee Number (if it exists)and Start/Stop date/time (according to the Shift Summary), total hours/minutes worked, the Employee's Hom</t>
  </si>
  <si>
    <t>For each Purchase Order Line, validate each entered or modified Customer‐Defined Attribute against the Customer‐Defined Attribute's regular expression mask, if one exists. If the validation fails, warn the user with a visual cue.</t>
  </si>
  <si>
    <t>List Labor records for a selected day for a selected Customer Site, displaying the Badge Number, First Name, Last Name, Employee Number (if it exists)and Start/Stop date/time (according to the Shift Summary), total hours/minutes worked, the Employee's Home Branch, Customer Area, Shift Summary Number, and Job Number.</t>
  </si>
  <si>
    <t>N</t>
  </si>
  <si>
    <t>List Primary Equipment records for a Shift, displaying the Customer's Equipment Number, and Start/Stop date/time (according to the Shift Summary) sorted by Equipment Number.</t>
  </si>
  <si>
    <t>Allow a user to accept the default calculated Labor time (per the Shift Summary), or enter the Gate Log Labor time (in minutes, hours), per line.</t>
  </si>
  <si>
    <t>Allow a user to enter or change the Gate Log data for that Equipment for that shift.</t>
  </si>
  <si>
    <t>Allow a user to save the Gate Log data for a shift.</t>
  </si>
  <si>
    <t>Sort the Gate Log Reconciliation records by Last Name (ascending), and First Name (ascending).</t>
  </si>
  <si>
    <t>Filter the Gate Log Reconciliation records by the selected Customer Site, by all Shift Labor records that begin on the selected date.</t>
  </si>
  <si>
    <t>Display summary duration values for each person (i.e., Badge Number).</t>
  </si>
  <si>
    <t>Prevent a user from editing a Gate Log record if the corresponding item exists on an Invoice (unless the Invoice has been credited and the item has not been reinvoiced).</t>
  </si>
  <si>
    <t>Warn the user, when reopening a Shift Summary with Gate Log Reconciliations, that the Gate Log Reconciliations will be deleted.</t>
  </si>
  <si>
    <t>When a user reopens a Shift Summary with Gate Log Reconciliations, delete the Gate Log Reconciliations associated with the Shift Summary.</t>
  </si>
  <si>
    <t>Customer Purchase Orders</t>
  </si>
  <si>
    <t>Calculate and display the difference between the original amount of the Purchase Order or Purchase Order Line, and the amount of the Invoices posted against it.</t>
  </si>
  <si>
    <t>Sort the Purchase Orders by Purchase Order Number (ascending).</t>
  </si>
  <si>
    <t>Allow a user to filter the Purchase Orders (Open vs. Closed). Initialize the filter to display Open only.</t>
  </si>
  <si>
    <t>Filter the Purchase Orders by Customer Filter the Purchase Orders by Customer Site.</t>
  </si>
  <si>
    <t>Allow a user to deactivate a Purchase Order.</t>
  </si>
  <si>
    <t>List Purchase Orders.</t>
  </si>
  <si>
    <t>Prevent the user from deactivating a Purchase Order if it exists on a Job Header or Invoice.</t>
  </si>
  <si>
    <t>Prevent the user from closing a Purchase Order if one of its Purchase Order Lines exists on an unposted Invoice.</t>
  </si>
  <si>
    <t>Allow a user to close a Purchase Order.</t>
  </si>
  <si>
    <t>Allow a user to select a Purchase Order</t>
  </si>
  <si>
    <t>Allow a user to create a Purchase Order</t>
  </si>
  <si>
    <t>Allow a user to order a Purchase Order</t>
  </si>
  <si>
    <t>Prevent the user from saving a Purchase Order with a Purchase Order Number that already exists for the Customer Site.</t>
  </si>
  <si>
    <t>Warn the user when saving the Purchase Order with a Purchase Order Number that does not pass the Purchase Order regular expression mask for the Customer Site, if one exists.</t>
  </si>
  <si>
    <t>Allow a user to reopen a Purchase Order.</t>
  </si>
  <si>
    <t>Calculate and display the difference between the original amount of the Purchase Order or Purchase Order Line, and the amount of the unposted and posted Invoices against it.</t>
  </si>
  <si>
    <t>Prevent the user from editing a closed Purchase Order, or a Purchase Order Line of a closed Purchase Order.</t>
  </si>
  <si>
    <t>Prevent the user from saving a Purchase Order Line that already exists for the Customer Site.</t>
  </si>
  <si>
    <t>Sort the Purchase Order Lines by Purchase Order Line Number (ascending).</t>
  </si>
  <si>
    <t>Prevent the user from editing anything other than the Dollar Amount of a Purchase Order, if the Purchase Order has been used on a Posted Invoice.</t>
  </si>
  <si>
    <t>If the user changes the Dollar Amount of a Purchase Order, recalculate the remaining values on the Purchase Order.</t>
  </si>
  <si>
    <t>Customer‐ Defined Attributes</t>
  </si>
  <si>
    <r>
      <t>For each Purchase Order, Allow a user to enter the values for the Customer</t>
    </r>
    <r>
      <rPr>
        <sz val="8"/>
        <rFont val="MS Mincho"/>
        <family val="3"/>
      </rPr>
      <t>‐</t>
    </r>
    <r>
      <rPr>
        <sz val="8"/>
        <rFont val="Arial"/>
        <family val="2"/>
      </rPr>
      <t>Defined Attributes.</t>
    </r>
  </si>
  <si>
    <r>
      <t>For each Purchase Order, validate each entered or modified Customer</t>
    </r>
    <r>
      <rPr>
        <sz val="8"/>
        <rFont val="MS Mincho"/>
        <family val="3"/>
      </rPr>
      <t>‐</t>
    </r>
    <r>
      <rPr>
        <sz val="8"/>
        <rFont val="Arial"/>
        <family val="2"/>
      </rPr>
      <t>Defined Attribute against the Customer</t>
    </r>
    <r>
      <rPr>
        <sz val="8"/>
        <rFont val="MS Mincho"/>
        <family val="3"/>
      </rPr>
      <t>‐</t>
    </r>
    <r>
      <rPr>
        <sz val="8"/>
        <rFont val="Arial"/>
        <family val="2"/>
      </rPr>
      <t>Defined Attribute's regular expression mask, if one exists. If the validation fails, warn the user with a visual cue.</t>
    </r>
  </si>
  <si>
    <r>
      <t>Warn the user when saving a Purchase Order with invalid Customer</t>
    </r>
    <r>
      <rPr>
        <sz val="8"/>
        <rFont val="MS Mincho"/>
        <family val="3"/>
      </rPr>
      <t>‐</t>
    </r>
    <r>
      <rPr>
        <sz val="8"/>
        <rFont val="Arial"/>
        <family val="2"/>
      </rPr>
      <t>Defined Attribute values.</t>
    </r>
  </si>
  <si>
    <t>Purchase Order Lines</t>
  </si>
  <si>
    <t>List Purchase Order Lines per Purchase Order.</t>
  </si>
  <si>
    <t>Allow a user to create a new Purchase Order Line for a Purchase Order.</t>
  </si>
  <si>
    <t>Allow a user to edit a Purchase Order Line for a Purchase Order.</t>
  </si>
  <si>
    <t>Prevent the user from creating a Purchase Order Line for a Purchase Order, if the Purchase Order is closed.</t>
  </si>
  <si>
    <t>Prevent the user from creating a Purchase Order Line for a Purchase Order, if the Customer Site does not require Purchase Order Lines.</t>
  </si>
  <si>
    <t>Prevent the user from editing anything other than the Dollar Amount of a Purchase Order Line, if the Purchase Order Line has been used on a Posted Invoice.</t>
  </si>
  <si>
    <t>Prevent the user from deleting a Purchase Order Line if the Purchase Order is closed.</t>
  </si>
  <si>
    <t>If the user changes the Dollar Amount of a Purchase Order Line, recalculate the remaining values on the Purchase Order Line.</t>
  </si>
  <si>
    <t>Customer‐Defined Attributes</t>
  </si>
  <si>
    <t>Allow a user to delete a Purchase Order Line.</t>
  </si>
  <si>
    <r>
      <t>For each Purchase Order Line, allow a user to enter the values for the Customer</t>
    </r>
    <r>
      <rPr>
        <sz val="8"/>
        <rFont val="MS Mincho"/>
        <family val="3"/>
      </rPr>
      <t>‐</t>
    </r>
    <r>
      <rPr>
        <sz val="8"/>
        <rFont val="Arial"/>
        <family val="2"/>
      </rPr>
      <t>Defined Attributes.</t>
    </r>
  </si>
  <si>
    <r>
      <t>For each Purchase Order Line, validate each entered or modified Customer</t>
    </r>
    <r>
      <rPr>
        <sz val="8"/>
        <rFont val="MS Mincho"/>
        <family val="3"/>
      </rPr>
      <t>‐</t>
    </r>
    <r>
      <rPr>
        <sz val="8"/>
        <rFont val="Arial"/>
        <family val="2"/>
      </rPr>
      <t>Defined Attribute against the Customer</t>
    </r>
    <r>
      <rPr>
        <sz val="8"/>
        <rFont val="MS Mincho"/>
        <family val="3"/>
      </rPr>
      <t>‐</t>
    </r>
    <r>
      <rPr>
        <sz val="8"/>
        <rFont val="Arial"/>
        <family val="2"/>
      </rPr>
      <t>Defined Attribute's regular expression mask, if one exists. If the validation fails, warn the user with a visual cue.</t>
    </r>
  </si>
  <si>
    <r>
      <t>Warn the user when saving the Purchase Order Line with invalid Customer</t>
    </r>
    <r>
      <rPr>
        <sz val="8"/>
        <rFont val="MS Mincho"/>
        <family val="3"/>
      </rPr>
      <t>‐</t>
    </r>
    <r>
      <rPr>
        <sz val="8"/>
        <rFont val="Arial"/>
        <family val="2"/>
      </rPr>
      <t>Defined Attribute values.</t>
    </r>
  </si>
  <si>
    <t>Prevent the user from deleting a Purchase Order Line if it exists on an Invoice.</t>
  </si>
  <si>
    <t>Employees</t>
  </si>
  <si>
    <r>
      <t>List Employees, including First Name, Last Name, Employee Number, Employee Type (i.e., Regular or Part</t>
    </r>
    <r>
      <rPr>
        <sz val="8"/>
        <rFont val="MS Mincho"/>
        <family val="3"/>
      </rPr>
      <t>‐</t>
    </r>
    <r>
      <rPr>
        <sz val="8"/>
        <rFont val="Arial"/>
        <family val="2"/>
      </rPr>
      <t>Time Professional).</t>
    </r>
  </si>
  <si>
    <t>Allow a user to sort Employees by Employee ID (ascending), or by Last Name (ascending)/First Name (ascending), default by Last Name/First Name.</t>
  </si>
  <si>
    <t>Allow a user to filter Employees by Branch, default to the Home Branch.</t>
  </si>
  <si>
    <t>Allow a user to select an Employee.</t>
  </si>
  <si>
    <t>Field Service Settings</t>
  </si>
  <si>
    <t>Notify the user if a clock reset has been detected, and prevent the application from starting until the clock has been set.</t>
  </si>
  <si>
    <t>Month End Close</t>
  </si>
  <si>
    <r>
      <t>Provide real and estimated revenue values for all Shift Items within a month, for all items added in that month, and for all items whose real or estimated revenue has changed within the month; and for a place</t>
    </r>
    <r>
      <rPr>
        <sz val="8"/>
        <rFont val="MS Mincho"/>
        <family val="3"/>
      </rPr>
      <t>‐</t>
    </r>
    <r>
      <rPr>
        <sz val="8"/>
        <rFont val="Arial"/>
        <family val="2"/>
      </rPr>
      <t>holder for a Corporate System to associate a month/year to the value.</t>
    </r>
  </si>
  <si>
    <t>Prevent a user from closing Month End prior to Month End.</t>
  </si>
  <si>
    <t>Pending Customers</t>
  </si>
  <si>
    <t>Allow a user to match a Pending Customer Site to an Oracle Customer.</t>
  </si>
  <si>
    <t>Pending Employees</t>
  </si>
  <si>
    <t>Allow a user to match a Pending Employee to an Oracle Employee.</t>
  </si>
  <si>
    <t>Synchronization</t>
  </si>
  <si>
    <t>Display a confirmation message at the end of a successful manual synchronization.</t>
  </si>
  <si>
    <t>Warn the user to synchronize when the Remote System 2.0 is opened and closed in branch.</t>
  </si>
  <si>
    <t>Display the synchronization status.</t>
  </si>
  <si>
    <t>Terms &amp; Conditions Contract</t>
  </si>
  <si>
    <t>Display Customer Terms &amp; Conditions Contract Details (T&amp;C Contract Number, Activation Date, Expiration Date)</t>
  </si>
  <si>
    <t>Warn the user when creating a new Job when the Terms &amp; Conditions Contract has past its expiration date.</t>
  </si>
  <si>
    <t>Warn the user when creating a Shift for an existing Job when the Terms &amp; Conditions Contract has past its expiration date.</t>
  </si>
  <si>
    <t xml:space="preserve">Invoicing </t>
  </si>
  <si>
    <t>Contract Selection</t>
  </si>
  <si>
    <t>List all Contracts for a Customer.</t>
  </si>
  <si>
    <t>Allow a user to select a Contract.</t>
  </si>
  <si>
    <t>Allow a user to view Contract header details (e.g., Contract Number, expiration date, etc.)</t>
  </si>
  <si>
    <t>Prevent a user from seeing Contract Pricing for a Contract, if the user's Branch is not authorized to view that Contract's Pricing.</t>
  </si>
  <si>
    <t>List all Contracts, Contract Levels, and Contract Level Version for a Customer, displaying the Contract Number, the Contract Level Description, the Contract Version Activation Date, and the Contract Expiration Date.</t>
  </si>
  <si>
    <t>Allow a user to select a Contract / Contract Level / Contract Version.</t>
  </si>
  <si>
    <t>Sort the Contract / Contract Level / Contract Versions by Active Date of the Contract (descending), then by Contract Level Priority (ascending), then by Contract Version Active Date (descending).</t>
  </si>
  <si>
    <t>Filter the Contract / Contract Level / Contract Versions to only show records: (a) for the currently selected Customer Site (i.e., those where the Contract Level applies to no Customer Site or to the current Customer Site) (b) where the Active Date of the Contract and Contract Version are for today or older (c) where the Contract Revision are for currently active Contract Revisions (d) where the active date range of the Contract Version overlaps with at least one of the Jobs/Shifts within the Customer Site / Purchase Authorization method selected in the Inbox Queue.</t>
  </si>
  <si>
    <t>Allow a user to revise the filtered view, to show older Contracts / Contract Levels / Contract Versions by date range, between today and the specified date.</t>
  </si>
  <si>
    <t>Credit Invoices</t>
  </si>
  <si>
    <r>
      <t>Allow a user to create a Credit Invoice from an Invoice, including an indication of whether the Invoice Line Data: (a) will be returned to the Staging Area, (b) will be deleted, and marked as Lost Revenue, or (c) will be associated with a Re</t>
    </r>
    <r>
      <rPr>
        <sz val="8"/>
        <rFont val="MS Mincho"/>
        <family val="3"/>
      </rPr>
      <t>‐</t>
    </r>
    <r>
      <rPr>
        <sz val="8"/>
        <rFont val="Arial"/>
        <family val="2"/>
      </rPr>
      <t>Invoice.</t>
    </r>
  </si>
  <si>
    <t>If a Credit Invoice is created from an Invoice with a Custom View, automatically create a Custom View Line Items for the Credit Invoice, and set the Description of each to the Description of each Custom View Line Item of the source Invoice, and the Dollar Amount of each to the negative of the Dollar Amount of each Custom View Line Item of the source Invoice.</t>
  </si>
  <si>
    <t>Prevent the user from creating a Credit Invoice from an Invoice, or one or more of the Items on that Invoice, if the source Invoice is a Credit Invoice.</t>
  </si>
  <si>
    <t>Prevent the user from creating a Credit Invoice from an Invoice, or one or more of the Items on that Invoice, if the source Invoice is not in Posted Mode.</t>
  </si>
  <si>
    <r>
      <t>Allow a user to create a Credit Request associated with the Credit Invoice or Credit/Re</t>
    </r>
    <r>
      <rPr>
        <sz val="8"/>
        <rFont val="MS Mincho"/>
        <family val="3"/>
      </rPr>
      <t>‐</t>
    </r>
    <r>
      <rPr>
        <sz val="8"/>
        <rFont val="Arial"/>
        <family val="2"/>
      </rPr>
      <t>Invoice.</t>
    </r>
  </si>
  <si>
    <t>Custom Invoice Views</t>
  </si>
  <si>
    <t>Allow a user to create a Custom View for an Invoice.</t>
  </si>
  <si>
    <t>Allow a user to delete the Custom View of an Invoice.</t>
  </si>
  <si>
    <t>Prevent the user from creating a Custom View for an Invoice, when the Invoice already has a Custom View.</t>
  </si>
  <si>
    <t>Prevent the user from creating a Custom View for an Invoice, when the Invoice is not in Open Mode.</t>
  </si>
  <si>
    <t>When the user creates a Custom View of an Invoice, calculate the Custom View Variance Percentage.</t>
  </si>
  <si>
    <t>Prevent the user from deleting a Custom View for an Invoice, when the Invoice does not have a Custom View.</t>
  </si>
  <si>
    <t>Prevent the user from deleting the Custom View, when the Invoice is not in Open Mode.</t>
  </si>
  <si>
    <t>When the user deletes a Custom View of an Invoice, remove the Variance Line from the Invoice.</t>
  </si>
  <si>
    <t>Prevent the user from creating a Custom View for an Invoice, when the Invoice is a Credit Invoice.</t>
  </si>
  <si>
    <t>Prevent the user from editing the Custom View text, when the Invoice is a Credit Invoice.</t>
  </si>
  <si>
    <t>Prevent the user from editing the Invoice Total Amount of the Custom View, when the Invoice is a Credit Invoice.</t>
  </si>
  <si>
    <t>Prevent the user from deleting the Custom View, when the Invoice is a Credit Invoice with a Custom View.</t>
  </si>
  <si>
    <t>Prevent a user from adding a Custom View Line Item to a Custom View for an Invoice, if the Invoice does not have a Custom View.</t>
  </si>
  <si>
    <t>Prevent a user from adding a Custom View Line Item to a Custom View for an Invoice, when the Invoice is not in Open Mode.</t>
  </si>
  <si>
    <t>Prevent a user from adding a Custom View Line Item to a Custom View for an Invoice, when the Invoice is a Credit Invoice.</t>
  </si>
  <si>
    <r>
      <t>When the user adds a Custom View Line Item to a Custom View for an Invoice, automatically recalculate the Invoice Total Amount, the underlying Invoice Variance, and the Re</t>
    </r>
    <r>
      <rPr>
        <sz val="8"/>
        <rFont val="MS Mincho"/>
        <family val="3"/>
      </rPr>
      <t>‐</t>
    </r>
    <r>
      <rPr>
        <sz val="8"/>
        <rFont val="Arial"/>
        <family val="2"/>
      </rPr>
      <t>Invoice Difference.</t>
    </r>
  </si>
  <si>
    <t>Prevent a user from editing a Custom View Line Item to a Custom View for an Invoice, when the Invoice is not in Open Mode.</t>
  </si>
  <si>
    <t>Prevent a user from editing a Custom View Line Item to a Custom View for an Invoice, when the Invoice is a Credit Invoice.</t>
  </si>
  <si>
    <r>
      <t>When the user edits a Custom View Line Item on a Custom View for an Invoice, automatically recalculate the Invoice Total Amount, the underlying Invoice Variance, and the Re</t>
    </r>
    <r>
      <rPr>
        <sz val="8"/>
        <rFont val="MS Mincho"/>
        <family val="3"/>
      </rPr>
      <t>‐</t>
    </r>
    <r>
      <rPr>
        <sz val="8"/>
        <rFont val="Arial"/>
        <family val="2"/>
      </rPr>
      <t>Invoice Difference.</t>
    </r>
  </si>
  <si>
    <t>Prevent a user from deleting a Custom View Line Item to a Custom View for an Invoice, when the Invoice is not in Open Mode.</t>
  </si>
  <si>
    <t>Prevent a user from deleting a Custom View Line Item to a Custom View for an Invoice, when the Invoice is a Credit Invoice.</t>
  </si>
  <si>
    <r>
      <t>When the user deletes a Custom View Line Item from a Custom View for an Invoice, automatically recalculate the Invoice Total Amount, the underlying Invoice Variance, and the Re</t>
    </r>
    <r>
      <rPr>
        <sz val="8"/>
        <rFont val="MS Mincho"/>
        <family val="3"/>
      </rPr>
      <t>‐</t>
    </r>
    <r>
      <rPr>
        <sz val="8"/>
        <rFont val="Arial"/>
        <family val="2"/>
      </rPr>
      <t>Invoice Difference.</t>
    </r>
  </si>
  <si>
    <t>Calculate the Custom View Variance Percentage as: (A) The sum of all Custom View Invoice Lines, divided by (B) the price of all items on the Reference Invoice, according to the highest priority current Contract Pricing Level with specified pricing (i.e., not Branch Standard Pricing)</t>
  </si>
  <si>
    <t>When an Invoice with a Custom View is opened or saved, automatically recalculate the Reference Invoice Total Amount and the Custom View Total Amount, and recalculate and reallocate the Custom Variance across the Reference Invoice Items.</t>
  </si>
  <si>
    <t>When the user creates a Custom View of an Invoice, save the Invoice.</t>
  </si>
  <si>
    <t>When the user deletes a Custom View of an Invoice, save the Invoice.</t>
  </si>
  <si>
    <t>When the user adds a Custom View Line Item to a Custom View for an Invoice, save the Invoice.</t>
  </si>
  <si>
    <t>When the user edits a Custom View Line Item to a Custom View for an Invoice, save the Invoice.</t>
  </si>
  <si>
    <t>When the user deletes a Custom View Line Item from a Custom View for an Invoice, save the Invoice.</t>
  </si>
  <si>
    <t>Line Items</t>
  </si>
  <si>
    <t>Allow a user to add a Custom View Line Item.</t>
  </si>
  <si>
    <t>Allow a user to edit a Custom View Line Item.</t>
  </si>
  <si>
    <t>Allow a user to delete a Custom View Line Item.</t>
  </si>
  <si>
    <t>Inbox Queue</t>
  </si>
  <si>
    <t>List all Jobs which have uninvoiced items [Inbox Queue]. Display each Customer Site by Payment Authorization.</t>
  </si>
  <si>
    <t>Sort the Jobs in the Inbox Queue in ascending order by Customer Number, then by ascending chronological order according to the Job Start Date.</t>
  </si>
  <si>
    <t>Allow a user to filter the Jobs in the Inbox Queue by Keyword search (on Customer Site), Job Start Date (within a specified date range), or Customer Site Number.</t>
  </si>
  <si>
    <t>Allow a user to open an Invoice Staging Area for a Customer Site/Purchase Order in the Inbox Queue.</t>
  </si>
  <si>
    <t>Invoice Formatting and Printing</t>
  </si>
  <si>
    <t>Allow a user to print the Invoice.</t>
  </si>
  <si>
    <t>Allow a user to save the Invoice as a PDF.</t>
  </si>
  <si>
    <r>
      <t xml:space="preserve">Apply a watermark (e.g., "NOT AN INVOICE </t>
    </r>
    <r>
      <rPr>
        <sz val="8"/>
        <rFont val="MS Mincho"/>
        <family val="3"/>
      </rPr>
      <t>‐‐</t>
    </r>
    <r>
      <rPr>
        <sz val="8"/>
        <rFont val="Arial"/>
        <family val="2"/>
      </rPr>
      <t xml:space="preserve"> DO NOT PAY") to an Invoice when it is not in Posted Mode.</t>
    </r>
  </si>
  <si>
    <t>Allow a user to preview an Invoice prior to printing.</t>
  </si>
  <si>
    <t>Invoice Print Preferences</t>
  </si>
  <si>
    <t>Allow a user to select the Invoice Template for an Invoice.</t>
  </si>
  <si>
    <t>Retain the last used Invoice Template selection for an Invoice.</t>
  </si>
  <si>
    <t>Invoice Lines</t>
  </si>
  <si>
    <t>For each new (Open) Regular Invoice, generate a unique, unbrokensequential Invoice Number (i.e., unique to the Branch location where it is created).</t>
  </si>
  <si>
    <t>For each new (Open) Credit Invoice, generate a unique, unbrokensequential Invoice Number (i.e., unique to the Source Invoice for which it is created).</t>
  </si>
  <si>
    <r>
      <t>For each new (Open) Re</t>
    </r>
    <r>
      <rPr>
        <sz val="8"/>
        <rFont val="MS Mincho"/>
        <family val="3"/>
      </rPr>
      <t>‐</t>
    </r>
    <r>
      <rPr>
        <sz val="8"/>
        <rFont val="Arial"/>
        <family val="2"/>
      </rPr>
      <t>Invoice, generate a unique, unbrokensequential Invoice Number (i.e., unique to the Credit Invoice for which it is created). Placing Letter at end plus number.</t>
    </r>
  </si>
  <si>
    <t>Allow a user to create a new Invoice</t>
  </si>
  <si>
    <t>Display the Invoice header</t>
  </si>
  <si>
    <r>
      <t>Allow a user to Edit the Invoice Header (i.e., Payment Authorization, Customer</t>
    </r>
    <r>
      <rPr>
        <sz val="8"/>
        <rFont val="MS Mincho"/>
        <family val="3"/>
      </rPr>
      <t>‐</t>
    </r>
    <r>
      <rPr>
        <sz val="8"/>
        <rFont val="Arial"/>
        <family val="2"/>
      </rPr>
      <t>Defined Attributes, and Notes).</t>
    </r>
  </si>
  <si>
    <t>Prevent the user from editing the Invoice Header if the Invoice is a Credit Invoice.</t>
  </si>
  <si>
    <t>Prevent the user from editing the Invoice Header unless the Invoice is in Open Mode.</t>
  </si>
  <si>
    <t>Contract Level</t>
  </si>
  <si>
    <t>Upon creation of each new Invoice, allow a user to select the Contract Level, selecting from a list of Contract Levels for the Customer.</t>
  </si>
  <si>
    <r>
      <t>Display a list of the Customer</t>
    </r>
    <r>
      <rPr>
        <sz val="8"/>
        <rFont val="MS Mincho"/>
        <family val="3"/>
      </rPr>
      <t>‐</t>
    </r>
    <r>
      <rPr>
        <sz val="8"/>
        <rFont val="Arial"/>
        <family val="2"/>
      </rPr>
      <t>Defined Attributes for the Invoice, and their values.</t>
    </r>
  </si>
  <si>
    <r>
      <t>For each Open Invoice, allow a user to enter the values for the Customer</t>
    </r>
    <r>
      <rPr>
        <sz val="8"/>
        <rFont val="MS Mincho"/>
        <family val="3"/>
      </rPr>
      <t>‐</t>
    </r>
    <r>
      <rPr>
        <sz val="8"/>
        <rFont val="Arial"/>
        <family val="2"/>
      </rPr>
      <t>Defined Attributes.</t>
    </r>
  </si>
  <si>
    <r>
      <t>For each Open Invoice, validate each entered or modified Customer</t>
    </r>
    <r>
      <rPr>
        <sz val="8"/>
        <rFont val="MS Mincho"/>
        <family val="3"/>
      </rPr>
      <t>‐</t>
    </r>
    <r>
      <rPr>
        <sz val="8"/>
        <rFont val="Arial"/>
        <family val="2"/>
      </rPr>
      <t>Defined Attribute against the Customer</t>
    </r>
    <r>
      <rPr>
        <sz val="8"/>
        <rFont val="MS Mincho"/>
        <family val="3"/>
      </rPr>
      <t>‐</t>
    </r>
    <r>
      <rPr>
        <sz val="8"/>
        <rFont val="Arial"/>
        <family val="2"/>
      </rPr>
      <t>Defined Attribute's regular expression mask, if one exists. If the validation fails, warn the user with a visual cue.</t>
    </r>
  </si>
  <si>
    <t>Payment Authorization</t>
  </si>
  <si>
    <t>Prevent the user from selecting a Payment Authorization Method that is not available to the Customer.</t>
  </si>
  <si>
    <r>
      <t>Upon creation of each new Credit Invoice and Re</t>
    </r>
    <r>
      <rPr>
        <sz val="8"/>
        <rFont val="MS Mincho"/>
        <family val="3"/>
      </rPr>
      <t>‐</t>
    </r>
    <r>
      <rPr>
        <sz val="8"/>
        <rFont val="Arial"/>
        <family val="2"/>
      </rPr>
      <t>Invoice, set the Contract Level to the Contract Level of the Source Invoice.</t>
    </r>
  </si>
  <si>
    <t>For each new (Open) Invoice, automatically set the Payment Authorization to that of the Job containing the Staging Area items being added.</t>
  </si>
  <si>
    <t>Allow a user to change the Payment Authorization for an Open Invoice, selecting from the list of Payment Authorization Methods that are available to the Customer (e.g., Purchase Order or Pending Purchase Order, Credit Card Authorization, and/or No Authorization Required).</t>
  </si>
  <si>
    <t>If a Payment Authorization Method of Purchase Order is selected, require that the user selects one and only one of the following: (a) an existing Purchase Order (one without Purchase Order Line detail), (b) an existing Purchase Order Line, or (c) a Pending Purchase Order. However, Post Status will not be available for Pending POs.</t>
  </si>
  <si>
    <t>Prevent the user from editing the Payment Authorization unless the Invoice is in Open or Submitted Mode.</t>
  </si>
  <si>
    <r>
      <t xml:space="preserve">Warn the user if the amount remaining on the Purchase Order </t>
    </r>
    <r>
      <rPr>
        <sz val="8"/>
        <rFont val="MS Mincho"/>
        <family val="3"/>
      </rPr>
      <t>‐‐</t>
    </r>
    <r>
      <rPr>
        <sz val="8"/>
        <rFont val="Arial"/>
        <family val="2"/>
      </rPr>
      <t xml:space="preserve"> minus the amount of the Invoice </t>
    </r>
    <r>
      <rPr>
        <sz val="8"/>
        <rFont val="MS Mincho"/>
        <family val="3"/>
      </rPr>
      <t>‐‐</t>
    </r>
    <r>
      <rPr>
        <sz val="8"/>
        <rFont val="Arial"/>
        <family val="2"/>
      </rPr>
      <t xml:space="preserve"> is less than 15% of the original value of the Purchase Order.</t>
    </r>
  </si>
  <si>
    <r>
      <t xml:space="preserve">Warn the user if the amount remaining on the Purchase Order </t>
    </r>
    <r>
      <rPr>
        <sz val="8"/>
        <rFont val="MS Mincho"/>
        <family val="3"/>
      </rPr>
      <t>‐‐</t>
    </r>
    <r>
      <rPr>
        <sz val="8"/>
        <rFont val="Arial"/>
        <family val="2"/>
      </rPr>
      <t xml:space="preserve"> minus the amount of the Invoice </t>
    </r>
    <r>
      <rPr>
        <sz val="8"/>
        <rFont val="MS Mincho"/>
        <family val="3"/>
      </rPr>
      <t>‐‐</t>
    </r>
    <r>
      <rPr>
        <sz val="8"/>
        <rFont val="Arial"/>
        <family val="2"/>
      </rPr>
      <t xml:space="preserve"> is less than zero.</t>
    </r>
  </si>
  <si>
    <t>When a user changes a Payment Authorization Method when invoicing one or more Jobs, update all future created Invoices for that Job to use the selected Payment Authorization Method.</t>
  </si>
  <si>
    <t>Prevent the user from selecting a Payment Authorization Method of Purchase Order, when the Customer Site requires Purchase Order Lines.</t>
  </si>
  <si>
    <t>Taxation</t>
  </si>
  <si>
    <t>For each Open Invoice, determine whether the products and/or services are taxable (by Customer Site).</t>
  </si>
  <si>
    <t>Allow a user to flag a taxable invoice as tax exempt.</t>
  </si>
  <si>
    <r>
      <t>Allow a user to "un</t>
    </r>
    <r>
      <rPr>
        <sz val="8"/>
        <rFont val="MS Mincho"/>
        <family val="3"/>
      </rPr>
      <t>‐</t>
    </r>
    <r>
      <rPr>
        <sz val="8"/>
        <rFont val="Arial"/>
        <family val="2"/>
      </rPr>
      <t>flag" a taxable invoice as tax exempt.</t>
    </r>
  </si>
  <si>
    <t>User‐ Entered Invoice Discount</t>
  </si>
  <si>
    <r>
      <t>Allow a user to specify a User</t>
    </r>
    <r>
      <rPr>
        <sz val="8"/>
        <rFont val="MS Mincho"/>
        <family val="3"/>
      </rPr>
      <t>‐</t>
    </r>
    <r>
      <rPr>
        <sz val="8"/>
        <rFont val="Arial"/>
        <family val="2"/>
      </rPr>
      <t>Entered Invoice Discount.</t>
    </r>
  </si>
  <si>
    <r>
      <t>When a User</t>
    </r>
    <r>
      <rPr>
        <sz val="8"/>
        <rFont val="MS Mincho"/>
        <family val="3"/>
      </rPr>
      <t>‐</t>
    </r>
    <r>
      <rPr>
        <sz val="8"/>
        <rFont val="Arial"/>
        <family val="2"/>
      </rPr>
      <t>Entered Invoice Discount is specified, changed, or removed, save the Invoice.</t>
    </r>
  </si>
  <si>
    <r>
      <t>Prevent the user from specifying a User</t>
    </r>
    <r>
      <rPr>
        <sz val="8"/>
        <rFont val="MS Mincho"/>
        <family val="3"/>
      </rPr>
      <t>‐</t>
    </r>
    <r>
      <rPr>
        <sz val="8"/>
        <rFont val="Arial"/>
        <family val="2"/>
      </rPr>
      <t>Entered Invoice Discount of less than 0%, or more than 100%.</t>
    </r>
  </si>
  <si>
    <r>
      <t>Prevent the user from specifying a User</t>
    </r>
    <r>
      <rPr>
        <sz val="8"/>
        <rFont val="MS Mincho"/>
        <family val="3"/>
      </rPr>
      <t>‐</t>
    </r>
    <r>
      <rPr>
        <sz val="8"/>
        <rFont val="Arial"/>
        <family val="2"/>
      </rPr>
      <t>Entered Invoice Discount unless the Invoice is in Open Mode.</t>
    </r>
  </si>
  <si>
    <r>
      <t>Prevent the user from specifying a User</t>
    </r>
    <r>
      <rPr>
        <sz val="8"/>
        <rFont val="MS Mincho"/>
        <family val="3"/>
      </rPr>
      <t>‐</t>
    </r>
    <r>
      <rPr>
        <sz val="8"/>
        <rFont val="Arial"/>
        <family val="2"/>
      </rPr>
      <t>Entered Invoice Discount when the Invoice is a Credit Invoice.</t>
    </r>
  </si>
  <si>
    <r>
      <t>Prevent the user from specifying a User</t>
    </r>
    <r>
      <rPr>
        <sz val="8"/>
        <rFont val="MS Mincho"/>
        <family val="3"/>
      </rPr>
      <t>‐</t>
    </r>
    <r>
      <rPr>
        <sz val="8"/>
        <rFont val="Arial"/>
        <family val="2"/>
      </rPr>
      <t>Entered Invoice Discount when the Contract of the Invoice indicates anything other than Branch Standard Pricing.</t>
    </r>
  </si>
  <si>
    <r>
      <t>Calculate the Tax for each Item, based upon whether the Item is a Product or Service, whether the Customer Site prescribes a Product or Service Tax Rate, and whether the user has opted to make the Invoice non</t>
    </r>
    <r>
      <rPr>
        <sz val="8"/>
        <rFont val="MS Mincho"/>
        <family val="3"/>
      </rPr>
      <t>‐</t>
    </r>
    <r>
      <rPr>
        <sz val="8"/>
        <rFont val="Arial"/>
        <family val="2"/>
      </rPr>
      <t>taxable.</t>
    </r>
  </si>
  <si>
    <r>
      <t xml:space="preserve">Allow a user to remove one or more selected Invoice Lines </t>
    </r>
    <r>
      <rPr>
        <sz val="8"/>
        <rFont val="MS Mincho"/>
        <family val="3"/>
      </rPr>
      <t>‐‐</t>
    </r>
    <r>
      <rPr>
        <sz val="8"/>
        <rFont val="Arial"/>
        <family val="2"/>
      </rPr>
      <t xml:space="preserve"> or a partial quantity of a single Invoice Line </t>
    </r>
    <r>
      <rPr>
        <sz val="8"/>
        <rFont val="MS Mincho"/>
        <family val="3"/>
      </rPr>
      <t>‐‐</t>
    </r>
    <r>
      <rPr>
        <sz val="8"/>
        <rFont val="Arial"/>
        <family val="2"/>
      </rPr>
      <t xml:space="preserve"> from the Invoice.</t>
    </r>
  </si>
  <si>
    <t>When one or more Line Items are removed from an Invoice, if one or more of the Items are components of a Package, flag the Package components as unfulfilled.</t>
  </si>
  <si>
    <t>List Invoice Lines, including Item Code, Description, Quantity, Unit of Measure, Price per Unit, Amount, Discount Percentage, and Net Amount.</t>
  </si>
  <si>
    <t>Allow a user to select one or more Invoice Lines.</t>
  </si>
  <si>
    <r>
      <t xml:space="preserve">Prevent the user from removing one or more selected Invoice Lines </t>
    </r>
    <r>
      <rPr>
        <sz val="8"/>
        <rFont val="MS Mincho"/>
        <family val="3"/>
      </rPr>
      <t>‐‐</t>
    </r>
    <r>
      <rPr>
        <sz val="8"/>
        <rFont val="Arial"/>
        <family val="2"/>
      </rPr>
      <t xml:space="preserve"> or a partial quantity of a single Invoice Line </t>
    </r>
    <r>
      <rPr>
        <sz val="8"/>
        <rFont val="MS Mincho"/>
        <family val="3"/>
      </rPr>
      <t>‐‐</t>
    </r>
    <r>
      <rPr>
        <sz val="8"/>
        <rFont val="Arial"/>
        <family val="2"/>
      </rPr>
      <t xml:space="preserve"> from the Invoice, if the Invoice is not in Open Mode.</t>
    </r>
  </si>
  <si>
    <t>Prevent the user from removing a Variance Line from the Invoice.</t>
  </si>
  <si>
    <t>Prevent the user from removing partial quantity of a Package Item from an Invoice.</t>
  </si>
  <si>
    <r>
      <t>When a quantity of a non</t>
    </r>
    <r>
      <rPr>
        <sz val="8"/>
        <rFont val="MS Mincho"/>
        <family val="3"/>
      </rPr>
      <t>‐</t>
    </r>
    <r>
      <rPr>
        <sz val="8"/>
        <rFont val="Arial"/>
        <family val="2"/>
      </rPr>
      <t>Package item is removed from a regular Invoice, move the quantity back to the Staging Area, and mark the quantity as available for Invoicing.</t>
    </r>
  </si>
  <si>
    <t>When a Package item is removed from a regular Invoice, the quantity of its Component Items are moved individually back to the Staging Area and marked as available for Invoicing.</t>
  </si>
  <si>
    <t>When one or more Line Items are removed from an Invoice, if the Invoice is authorized by a Purchase Order or Purchase Order Line, recalculate the Remaining Value.</t>
  </si>
  <si>
    <t>When one or more Line Items are removed from an Invoice, if the Invoice has a Custom View, reallocate the Variance.</t>
  </si>
  <si>
    <r>
      <t xml:space="preserve">Prevent the user from removing one or more selected Invoice Lines </t>
    </r>
    <r>
      <rPr>
        <sz val="8"/>
        <rFont val="MS Mincho"/>
        <family val="3"/>
      </rPr>
      <t>‐‐</t>
    </r>
    <r>
      <rPr>
        <sz val="8"/>
        <rFont val="Arial"/>
        <family val="2"/>
      </rPr>
      <t xml:space="preserve"> or a partial quantity of a single Invoice Line </t>
    </r>
    <r>
      <rPr>
        <sz val="8"/>
        <rFont val="MS Mincho"/>
        <family val="3"/>
      </rPr>
      <t>‐‐</t>
    </r>
    <r>
      <rPr>
        <sz val="8"/>
        <rFont val="Arial"/>
        <family val="2"/>
      </rPr>
      <t xml:space="preserve"> from a Re</t>
    </r>
    <r>
      <rPr>
        <sz val="8"/>
        <rFont val="MS Mincho"/>
        <family val="3"/>
      </rPr>
      <t>‐</t>
    </r>
    <r>
      <rPr>
        <sz val="8"/>
        <rFont val="Arial"/>
        <family val="2"/>
      </rPr>
      <t>Invoice.</t>
    </r>
  </si>
  <si>
    <r>
      <t>Calculate the price of each Invoice Line as: (A) The Item Quantity, which is defined as: (A1) The Default Quantity minus (A2) the Contract</t>
    </r>
    <r>
      <rPr>
        <sz val="8"/>
        <rFont val="MS Mincho"/>
        <family val="3"/>
      </rPr>
      <t>‐</t>
    </r>
    <r>
      <rPr>
        <sz val="8"/>
        <rFont val="Arial"/>
        <family val="2"/>
      </rPr>
      <t>Specified No</t>
    </r>
    <r>
      <rPr>
        <sz val="8"/>
        <rFont val="MS Mincho"/>
        <family val="3"/>
      </rPr>
      <t>‐</t>
    </r>
    <r>
      <rPr>
        <sz val="8"/>
        <rFont val="Arial"/>
        <family val="2"/>
      </rPr>
      <t>Charge Quantity minus (A3) the User</t>
    </r>
    <r>
      <rPr>
        <sz val="8"/>
        <rFont val="MS Mincho"/>
        <family val="3"/>
      </rPr>
      <t>‐</t>
    </r>
    <r>
      <rPr>
        <sz val="8"/>
        <rFont val="Arial"/>
        <family val="2"/>
      </rPr>
      <t>Entered No</t>
    </r>
    <r>
      <rPr>
        <sz val="8"/>
        <rFont val="MS Mincho"/>
        <family val="3"/>
      </rPr>
      <t>‐</t>
    </r>
    <r>
      <rPr>
        <sz val="8"/>
        <rFont val="Arial"/>
        <family val="2"/>
      </rPr>
      <t>Charge Quantity; times (B) the Per Unit Price; times one minus (C) The Contract Discount, which is defined as: (C1) The Contract Line Item Discount, if one is specified for the Item Code; otherwise (C2) The Contract Discount; times one minus (D) the User</t>
    </r>
    <r>
      <rPr>
        <sz val="8"/>
        <rFont val="MS Mincho"/>
        <family val="3"/>
      </rPr>
      <t>‐</t>
    </r>
    <r>
      <rPr>
        <sz val="8"/>
        <rFont val="Arial"/>
        <family val="2"/>
      </rPr>
      <t>Entered Invoice Discount; times one minus (E) the User</t>
    </r>
    <r>
      <rPr>
        <sz val="8"/>
        <rFont val="MS Mincho"/>
        <family val="3"/>
      </rPr>
      <t>‐</t>
    </r>
    <r>
      <rPr>
        <sz val="8"/>
        <rFont val="Arial"/>
        <family val="2"/>
      </rPr>
      <t>Entered Line Item Discount; times (F) the Custom View Variance Percentage</t>
    </r>
  </si>
  <si>
    <r>
      <t>Calculate the displayed Discount Percentage as: One minus (A) The Contract Discount, which is defined as: (A1) The Contract Line Item Discount, if one is specified for the Item Code; otherwise (A2) The Contract Discount; times one minus (B) the User</t>
    </r>
    <r>
      <rPr>
        <sz val="8"/>
        <rFont val="MS Mincho"/>
        <family val="3"/>
      </rPr>
      <t>‐</t>
    </r>
    <r>
      <rPr>
        <sz val="8"/>
        <rFont val="Arial"/>
        <family val="2"/>
      </rPr>
      <t>Entered Invoice Discount; times one minus (C) the User</t>
    </r>
    <r>
      <rPr>
        <sz val="8"/>
        <rFont val="MS Mincho"/>
        <family val="3"/>
      </rPr>
      <t>‐</t>
    </r>
    <r>
      <rPr>
        <sz val="8"/>
        <rFont val="Arial"/>
        <family val="2"/>
      </rPr>
      <t>Entered Line Item Discount; times (D) the Custom View Variance Percentage</t>
    </r>
  </si>
  <si>
    <t>When one or more Line Items are removed from an Invoice, save the Invoice.</t>
  </si>
  <si>
    <t>Combining and Allocating Third‐ Party Charge Items</t>
  </si>
  <si>
    <r>
      <t>Allow a user to allocate a Third Party Charge Line</t>
    </r>
    <r>
      <rPr>
        <sz val="8"/>
        <rFont val="MS Mincho"/>
        <family val="3"/>
      </rPr>
      <t>‐‐</t>
    </r>
    <r>
      <rPr>
        <sz val="8"/>
        <rFont val="Arial"/>
        <family val="2"/>
      </rPr>
      <t xml:space="preserve"> partially or totally </t>
    </r>
    <r>
      <rPr>
        <sz val="8"/>
        <rFont val="MS Mincho"/>
        <family val="3"/>
      </rPr>
      <t>‐‐</t>
    </r>
    <r>
      <rPr>
        <sz val="8"/>
        <rFont val="Arial"/>
        <family val="2"/>
      </rPr>
      <t xml:space="preserve"> to a different Service Line.</t>
    </r>
  </si>
  <si>
    <r>
      <t>Allow a user to combine two or more Third</t>
    </r>
    <r>
      <rPr>
        <sz val="8"/>
        <rFont val="MS Mincho"/>
        <family val="3"/>
      </rPr>
      <t>‐</t>
    </r>
    <r>
      <rPr>
        <sz val="8"/>
        <rFont val="Arial"/>
        <family val="2"/>
      </rPr>
      <t>Party Charge items into one invoice line item.</t>
    </r>
  </si>
  <si>
    <r>
      <t>Prevent the user from combining Third</t>
    </r>
    <r>
      <rPr>
        <sz val="8"/>
        <rFont val="MS Mincho"/>
        <family val="3"/>
      </rPr>
      <t>‐</t>
    </r>
    <r>
      <rPr>
        <sz val="8"/>
        <rFont val="Arial"/>
        <family val="2"/>
      </rPr>
      <t>Party Charge items if the Invoice is not in Open Mode.</t>
    </r>
  </si>
  <si>
    <r>
      <t>When one or more Third</t>
    </r>
    <r>
      <rPr>
        <sz val="8"/>
        <rFont val="MS Mincho"/>
        <family val="3"/>
      </rPr>
      <t>‐</t>
    </r>
    <r>
      <rPr>
        <sz val="8"/>
        <rFont val="Arial"/>
        <family val="2"/>
      </rPr>
      <t>Party Charge Items are combined, if the Invoice is authorized by a Purchase Order or Purchase Order Line, recalculate the Remaining Value.</t>
    </r>
  </si>
  <si>
    <r>
      <t>When one or more Third</t>
    </r>
    <r>
      <rPr>
        <sz val="8"/>
        <rFont val="MS Mincho"/>
        <family val="3"/>
      </rPr>
      <t>‐</t>
    </r>
    <r>
      <rPr>
        <sz val="8"/>
        <rFont val="Arial"/>
        <family val="2"/>
      </rPr>
      <t>Party Charge Items are combined, if the Invoice has a Custom View, recalculate the Variance.</t>
    </r>
  </si>
  <si>
    <r>
      <t>When a combined Third</t>
    </r>
    <r>
      <rPr>
        <sz val="8"/>
        <rFont val="MS Mincho"/>
        <family val="3"/>
      </rPr>
      <t>‐</t>
    </r>
    <r>
      <rPr>
        <sz val="8"/>
        <rFont val="Arial"/>
        <family val="2"/>
      </rPr>
      <t>Party Charge Item is un</t>
    </r>
    <r>
      <rPr>
        <sz val="8"/>
        <rFont val="MS Mincho"/>
        <family val="3"/>
      </rPr>
      <t>‐</t>
    </r>
    <r>
      <rPr>
        <sz val="8"/>
        <rFont val="Arial"/>
        <family val="2"/>
      </rPr>
      <t>combined, if the Invoice is authorized by a Purchase Order or Purchase Order Line, recalculate the Remaining Value.</t>
    </r>
  </si>
  <si>
    <r>
      <t>When a combined Third</t>
    </r>
    <r>
      <rPr>
        <sz val="8"/>
        <rFont val="MS Mincho"/>
        <family val="3"/>
      </rPr>
      <t>‐</t>
    </r>
    <r>
      <rPr>
        <sz val="8"/>
        <rFont val="Arial"/>
        <family val="2"/>
      </rPr>
      <t>Party Charge Item is un</t>
    </r>
    <r>
      <rPr>
        <sz val="8"/>
        <rFont val="MS Mincho"/>
        <family val="3"/>
      </rPr>
      <t>‐</t>
    </r>
    <r>
      <rPr>
        <sz val="8"/>
        <rFont val="Arial"/>
        <family val="2"/>
      </rPr>
      <t>combined, if the Invoice has a Custom View, reallocate the Variance.</t>
    </r>
  </si>
  <si>
    <r>
      <t>Prevent the user from allocating Third</t>
    </r>
    <r>
      <rPr>
        <sz val="8"/>
        <rFont val="MS Mincho"/>
        <family val="3"/>
      </rPr>
      <t>‐</t>
    </r>
    <r>
      <rPr>
        <sz val="8"/>
        <rFont val="Arial"/>
        <family val="2"/>
      </rPr>
      <t>Party Charge revenue to a different Service Line, if the Invoice is not in Open Mode.</t>
    </r>
  </si>
  <si>
    <r>
      <t>When one or more Third</t>
    </r>
    <r>
      <rPr>
        <sz val="8"/>
        <rFont val="MS Mincho"/>
        <family val="3"/>
      </rPr>
      <t>‐</t>
    </r>
    <r>
      <rPr>
        <sz val="8"/>
        <rFont val="Arial"/>
        <family val="2"/>
      </rPr>
      <t>Party Charge Items are combined, save the Invoice.</t>
    </r>
  </si>
  <si>
    <r>
      <t>When one or more Third</t>
    </r>
    <r>
      <rPr>
        <sz val="8"/>
        <rFont val="MS Mincho"/>
        <family val="3"/>
      </rPr>
      <t>‐</t>
    </r>
    <r>
      <rPr>
        <sz val="8"/>
        <rFont val="Arial"/>
        <family val="2"/>
      </rPr>
      <t>Party Charge Items are un</t>
    </r>
    <r>
      <rPr>
        <sz val="8"/>
        <rFont val="MS Mincho"/>
        <family val="3"/>
      </rPr>
      <t>‐</t>
    </r>
    <r>
      <rPr>
        <sz val="8"/>
        <rFont val="Arial"/>
        <family val="2"/>
      </rPr>
      <t>combined, save the Invoice.</t>
    </r>
  </si>
  <si>
    <t>Combining Items Whose Units of Measure Span Shifts</t>
  </si>
  <si>
    <t>Allow a user to combine two or more Invoice line items that refer to units of measure that span shifts.</t>
  </si>
  <si>
    <t>Prevent the user from combining Items with units of measure that span shifts, if the Invoice is not in Open Mode.</t>
  </si>
  <si>
    <t>Prevent the user from combining Items with units of measure that span shifts, if the Item Codes of the source Item Codes are different.</t>
  </si>
  <si>
    <t>Allow a user to undo a combined item for the units of measure that span shifts.</t>
  </si>
  <si>
    <r>
      <t>Prevent the user from un</t>
    </r>
    <r>
      <rPr>
        <sz val="8"/>
        <rFont val="MS Mincho"/>
        <family val="3"/>
      </rPr>
      <t>‐</t>
    </r>
    <r>
      <rPr>
        <sz val="8"/>
        <rFont val="Arial"/>
        <family val="2"/>
      </rPr>
      <t>combining Items with units of measure that span shifts, if the Invoice is not in Open Mode.</t>
    </r>
  </si>
  <si>
    <t>Determine the Unit Cost for each Item, based upon the selected Contract Level, and whether it indicates Branch Standard Pricing (in which case Branch Standard Pricing is used), or Contract Specific Pricing or Fixed Fee (in which case the Contract Item's Price is used).</t>
  </si>
  <si>
    <t>Contract‐Defined Item Properties</t>
  </si>
  <si>
    <t>Determine the Unit of Measure for each Item, based upon the selected Contract Level, and whether it indicates Branch Standard Pricing (in which case the Item Master's default Unit of Measure is used), or Contract Specific Pricing or Fixed Fee (in which case the Contract Item Unit of Measure is used).</t>
  </si>
  <si>
    <t>Determine the Item Code and Description for each Item, based upon the selected Contract Level, and whether it indicates Contract Specific Pricing, and specifies an Item Code and/or Description override; otherwise, the Item Master's default Item Code and/or Description are used.</t>
  </si>
  <si>
    <t xml:space="preserve">Invoice Line Editing </t>
  </si>
  <si>
    <t>Contract‐Defined No‐Charge Quantity</t>
  </si>
  <si>
    <r>
      <t>Allow a user to specify a Contract</t>
    </r>
    <r>
      <rPr>
        <sz val="8"/>
        <rFont val="MS Mincho"/>
        <family val="3"/>
      </rPr>
      <t>‐</t>
    </r>
    <r>
      <rPr>
        <sz val="8"/>
        <rFont val="Arial"/>
        <family val="2"/>
      </rPr>
      <t>Defined No</t>
    </r>
    <r>
      <rPr>
        <sz val="8"/>
        <rFont val="MS Mincho"/>
        <family val="3"/>
      </rPr>
      <t>‐</t>
    </r>
    <r>
      <rPr>
        <sz val="8"/>
        <rFont val="Arial"/>
        <family val="2"/>
      </rPr>
      <t>Charge Quantity.</t>
    </r>
  </si>
  <si>
    <t/>
  </si>
  <si>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Invoice is not in Open Mode.</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</si>
  <si>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Invoice is a Credit Invoice.</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</si>
  <si>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Invoice is not under a Contract Level that indicates Contract</t>
    </r>
    <r>
      <rPr>
        <sz val="8"/>
        <rFont val="MS Mincho"/>
        <family val="3"/>
      </rPr>
      <t>‐</t>
    </r>
    <r>
      <rPr>
        <sz val="8"/>
        <rFont val="Arial"/>
        <family val="2"/>
      </rPr>
      <t>Defined Pricing.</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</si>
  <si>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Invoice is under a Contract Level that indicates Contract</t>
    </r>
    <r>
      <rPr>
        <sz val="8"/>
        <rFont val="MS Mincho"/>
        <family val="3"/>
      </rPr>
      <t>‐</t>
    </r>
    <r>
      <rPr>
        <sz val="8"/>
        <rFont val="Arial"/>
        <family val="2"/>
      </rPr>
      <t>Defined Pricing, but the Contract Item does not indicate a Contract</t>
    </r>
    <r>
      <rPr>
        <sz val="8"/>
        <rFont val="MS Mincho"/>
        <family val="3"/>
      </rPr>
      <t>‐</t>
    </r>
    <r>
      <rPr>
        <sz val="8"/>
        <rFont val="Arial"/>
        <family val="2"/>
      </rPr>
      <t>Defined No</t>
    </r>
    <r>
      <rPr>
        <sz val="8"/>
        <rFont val="MS Mincho"/>
        <family val="3"/>
      </rPr>
      <t>‐</t>
    </r>
    <r>
      <rPr>
        <sz val="8"/>
        <rFont val="Arial"/>
        <family val="2"/>
      </rPr>
      <t>Charge Quantity.</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</si>
  <si>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Item is Priced on Request.</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</si>
  <si>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Item is marked as Destroyed.</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</si>
  <si>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when the Item is a Third</t>
    </r>
    <r>
      <rPr>
        <sz val="8"/>
        <rFont val="MS Mincho"/>
        <family val="3"/>
      </rPr>
      <t>‐</t>
    </r>
    <r>
      <rPr>
        <sz val="8"/>
        <rFont val="Arial"/>
        <family val="2"/>
      </rPr>
      <t>Party Charge Item.</t>
    </r>
  </si>
  <si>
    <r>
      <t>When the Contract</t>
    </r>
    <r>
      <rPr>
        <sz val="8"/>
        <rFont val="MS Mincho"/>
        <family val="3"/>
      </rPr>
      <t>‐</t>
    </r>
    <r>
      <rPr>
        <sz val="8"/>
        <rFont val="Arial"/>
        <family val="2"/>
      </rPr>
      <t>Defined No</t>
    </r>
    <r>
      <rPr>
        <sz val="8"/>
        <rFont val="MS Mincho"/>
        <family val="3"/>
      </rPr>
      <t>‐</t>
    </r>
    <r>
      <rPr>
        <sz val="8"/>
        <rFont val="Arial"/>
        <family val="2"/>
      </rPr>
      <t>Charge Quantity is changed for an Item, if the Invoice is authorized by a Purchase Order or Purchase Order Line, recalculate the Remaining Value.</t>
    </r>
  </si>
  <si>
    <r>
      <t>When the Contract</t>
    </r>
    <r>
      <rPr>
        <sz val="8"/>
        <rFont val="MS Mincho"/>
        <family val="3"/>
      </rPr>
      <t>‐</t>
    </r>
    <r>
      <rPr>
        <sz val="8"/>
        <rFont val="Arial"/>
        <family val="2"/>
      </rPr>
      <t>Defined No</t>
    </r>
    <r>
      <rPr>
        <sz val="8"/>
        <rFont val="MS Mincho"/>
        <family val="3"/>
      </rPr>
      <t>‐</t>
    </r>
    <r>
      <rPr>
        <sz val="8"/>
        <rFont val="Arial"/>
        <family val="2"/>
      </rPr>
      <t>Charge Quantity is changed for an Item, if the Invoice has a Custom View, recalculate the Invoice  Variance.</t>
    </r>
  </si>
  <si>
    <r>
      <t>When the Contract</t>
    </r>
    <r>
      <rPr>
        <sz val="8"/>
        <rFont val="MS Mincho"/>
        <family val="3"/>
      </rPr>
      <t>‐</t>
    </r>
    <r>
      <rPr>
        <sz val="8"/>
        <rFont val="Arial"/>
        <family val="2"/>
      </rPr>
      <t>Defined No</t>
    </r>
    <r>
      <rPr>
        <sz val="8"/>
        <rFont val="MS Mincho"/>
        <family val="3"/>
      </rPr>
      <t>‐</t>
    </r>
    <r>
      <rPr>
        <sz val="8"/>
        <rFont val="Arial"/>
        <family val="2"/>
      </rPr>
      <t>Charge Quantity is changed for an Item, if the Item is a component of a Package, recalculate the Package Variance.</t>
    </r>
  </si>
  <si>
    <r>
      <t>Prevent the user from specifying a Contract</t>
    </r>
    <r>
      <rPr>
        <sz val="8"/>
        <rFont val="MS Mincho"/>
        <family val="3"/>
      </rPr>
      <t>‐</t>
    </r>
    <r>
      <rPr>
        <sz val="8"/>
        <rFont val="Arial"/>
        <family val="2"/>
      </rPr>
      <t>Defined No</t>
    </r>
    <r>
      <rPr>
        <sz val="8"/>
        <rFont val="MS Mincho"/>
        <family val="3"/>
      </rPr>
      <t>‐</t>
    </r>
    <r>
      <rPr>
        <sz val="8"/>
        <rFont val="Arial"/>
        <family val="2"/>
      </rPr>
      <t>Charge Quantity that makes the total invoiceable Item Quantity less than zero.</t>
    </r>
  </si>
  <si>
    <r>
      <t>When the Contract</t>
    </r>
    <r>
      <rPr>
        <sz val="8"/>
        <rFont val="MS Mincho"/>
        <family val="3"/>
      </rPr>
      <t>‐</t>
    </r>
    <r>
      <rPr>
        <sz val="8"/>
        <rFont val="Arial"/>
        <family val="2"/>
      </rPr>
      <t>Defined No</t>
    </r>
    <r>
      <rPr>
        <sz val="8"/>
        <rFont val="MS Mincho"/>
        <family val="3"/>
      </rPr>
      <t>‐</t>
    </r>
    <r>
      <rPr>
        <sz val="8"/>
        <rFont val="Arial"/>
        <family val="2"/>
      </rPr>
      <t>Charge Quantity is changed for an Item, save the Invoice.</t>
    </r>
  </si>
  <si>
    <t>Default Quantity</t>
  </si>
  <si>
    <t>Sub-SubSubcategory</t>
  </si>
  <si>
    <t>SubSubCategory</t>
  </si>
  <si>
    <t>Allow a user to filter Employees by Branch, default to the Home Branch.@#</t>
  </si>
  <si>
    <t>Allow a user to sort Employees by Employee ID (ascending), or by Last Name (ascending)/First Name (ascending), default by Last Name/First Name.@$</t>
  </si>
  <si>
    <r>
      <t>List Employees, including First Name, Last Name, Employee Number, Employee Type (i.e., Regular or Part</t>
    </r>
    <r>
      <rPr>
        <b/>
        <sz val="8"/>
        <rFont val="MS Mincho"/>
        <family val="3"/>
      </rPr>
      <t>‐</t>
    </r>
    <r>
      <rPr>
        <b/>
        <sz val="8"/>
        <rFont val="Arial"/>
        <family val="2"/>
      </rPr>
      <t>Time Professional).@$</t>
    </r>
  </si>
  <si>
    <t>Allow a user to select an Employee.@$</t>
  </si>
  <si>
    <r>
      <t>When a User</t>
    </r>
    <r>
      <rPr>
        <b/>
        <sz val="8"/>
        <rFont val="MS Mincho"/>
        <family val="3"/>
      </rPr>
      <t>‐</t>
    </r>
    <r>
      <rPr>
        <b/>
        <sz val="8"/>
        <rFont val="Arial"/>
        <family val="2"/>
      </rPr>
      <t>Specified Discount is applied to an Item, save the Invoice.@$</t>
    </r>
  </si>
  <si>
    <t>List Employees, including First Name, Last Name, Employee Number, Employee Type (i.e., Regular or Part‐Time Professional).@$</t>
  </si>
  <si>
    <t>When a User‐Specified Discount is applied to an Item, save the Invoice.@$</t>
  </si>
  <si>
    <t>Branch Contractor</t>
  </si>
  <si>
    <t>GateLog</t>
  </si>
  <si>
    <t>PurchaseOrder</t>
  </si>
  <si>
    <t>Invoice</t>
  </si>
  <si>
    <t>Custom Invoice</t>
  </si>
  <si>
    <t>Unit Master</t>
  </si>
  <si>
    <t>Customer Master</t>
  </si>
  <si>
    <t>Product Master</t>
  </si>
  <si>
    <t>Discount Master</t>
  </si>
  <si>
    <t>Customer-Invoice Master</t>
  </si>
  <si>
    <t>Contract Master</t>
  </si>
  <si>
    <t>Package</t>
  </si>
  <si>
    <t>Payment AuthMaster</t>
  </si>
  <si>
    <t>Tax Master</t>
  </si>
  <si>
    <t>Labour Invoice</t>
  </si>
  <si>
    <t>General Leader Master</t>
  </si>
  <si>
    <t>Party Ledger Master</t>
  </si>
  <si>
    <t>Inventory Trans File</t>
  </si>
  <si>
    <t>A/C Transaction File</t>
  </si>
  <si>
    <t>Staged-Invoice</t>
  </si>
  <si>
    <t>Employee Master</t>
  </si>
  <si>
    <t>Payroll Details</t>
  </si>
  <si>
    <t>Payroll Transaction</t>
  </si>
  <si>
    <t>Per.Days.</t>
  </si>
  <si>
    <t>FPA</t>
  </si>
  <si>
    <t>x</t>
  </si>
  <si>
    <t>Count of FPA</t>
  </si>
  <si>
    <t>Intellinet</t>
  </si>
  <si>
    <t>USA</t>
  </si>
  <si>
    <t>Hari P. Thapliyal</t>
  </si>
  <si>
    <t>Arunabha</t>
  </si>
  <si>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without supplying the User</t>
    </r>
    <r>
      <rPr>
        <sz val="8"/>
        <rFont val="MS Mincho"/>
        <family val="3"/>
      </rPr>
      <t>‐</t>
    </r>
    <r>
      <rPr>
        <sz val="8"/>
        <rFont val="Arial"/>
        <family val="2"/>
      </rPr>
      <t>Specified No Charge Reason.</t>
    </r>
  </si>
  <si>
    <r>
      <t>When the User</t>
    </r>
    <r>
      <rPr>
        <sz val="8"/>
        <rFont val="MS Mincho"/>
        <family val="3"/>
      </rPr>
      <t>‐</t>
    </r>
    <r>
      <rPr>
        <sz val="8"/>
        <rFont val="Arial"/>
        <family val="2"/>
      </rPr>
      <t>Specified No</t>
    </r>
    <r>
      <rPr>
        <sz val="8"/>
        <rFont val="MS Mincho"/>
        <family val="3"/>
      </rPr>
      <t>‐</t>
    </r>
    <r>
      <rPr>
        <sz val="8"/>
        <rFont val="Arial"/>
        <family val="2"/>
      </rPr>
      <t>Charge Quantity is changed for an Item, if the Invoice is authorized by a Purchase Order or Purchase Order Line, recalculate the Remaining Value.</t>
    </r>
  </si>
  <si>
    <r>
      <t>When the User</t>
    </r>
    <r>
      <rPr>
        <sz val="8"/>
        <rFont val="MS Mincho"/>
        <family val="3"/>
      </rPr>
      <t>‐</t>
    </r>
    <r>
      <rPr>
        <sz val="8"/>
        <rFont val="Arial"/>
        <family val="2"/>
      </rPr>
      <t>Specified No</t>
    </r>
    <r>
      <rPr>
        <sz val="8"/>
        <rFont val="MS Mincho"/>
        <family val="3"/>
      </rPr>
      <t>‐</t>
    </r>
    <r>
      <rPr>
        <sz val="8"/>
        <rFont val="Arial"/>
        <family val="2"/>
      </rPr>
      <t>Charge Quantity is changed for an Item, if the Invoice has a Custom View, recalculate the Invoice Variance.</t>
    </r>
  </si>
  <si>
    <r>
      <t>When the User</t>
    </r>
    <r>
      <rPr>
        <sz val="8"/>
        <rFont val="MS Mincho"/>
        <family val="3"/>
      </rPr>
      <t>‐</t>
    </r>
    <r>
      <rPr>
        <sz val="8"/>
        <rFont val="Arial"/>
        <family val="2"/>
      </rPr>
      <t>Specified No</t>
    </r>
    <r>
      <rPr>
        <sz val="8"/>
        <rFont val="MS Mincho"/>
        <family val="3"/>
      </rPr>
      <t>‐</t>
    </r>
    <r>
      <rPr>
        <sz val="8"/>
        <rFont val="Arial"/>
        <family val="2"/>
      </rPr>
      <t>Charge Quantity is changed for an Item, if the Item is a component of a Package, recalculate the Package Variance.</t>
    </r>
  </si>
  <si>
    <r>
      <t>Prevent the user from specifying a User</t>
    </r>
    <r>
      <rPr>
        <sz val="8"/>
        <rFont val="MS Mincho"/>
        <family val="3"/>
      </rPr>
      <t>‐</t>
    </r>
    <r>
      <rPr>
        <sz val="8"/>
        <rFont val="Arial"/>
        <family val="2"/>
      </rPr>
      <t>Specified No</t>
    </r>
    <r>
      <rPr>
        <sz val="8"/>
        <rFont val="MS Mincho"/>
        <family val="3"/>
      </rPr>
      <t>‐</t>
    </r>
    <r>
      <rPr>
        <sz val="8"/>
        <rFont val="Arial"/>
        <family val="2"/>
      </rPr>
      <t>Charge Quantity that makes the total invoiceable Item Quantity less than zero.</t>
    </r>
  </si>
  <si>
    <t>Packages</t>
  </si>
  <si>
    <t>Prevent the user from setting the quantity of a Package component to a quantity greater than the Package Item's Maximum Quantity Allowed (if it exists).</t>
  </si>
  <si>
    <t>Prevent the user from setting the quantity of a Package component to a quantity less than the Package Item's Minimum Quantity Allowed (if it exists).</t>
  </si>
  <si>
    <t>Allow a user to specify the quantity of the Package.</t>
  </si>
  <si>
    <t>Allow a user to delete the Package.</t>
  </si>
  <si>
    <t>When an Invoice is opened or saved, recalculate and reallocate all Package Variances across each Package's Component Items.</t>
  </si>
  <si>
    <t>Allow a user to add a Package to an Invoice.</t>
  </si>
  <si>
    <t>List Packages.</t>
  </si>
  <si>
    <t>When the user adds a Package to an Invoice, create a Package Variance Line within the Package.</t>
  </si>
  <si>
    <t>Allow a user to add a partial quantity of a selected Line Item to a Package.</t>
  </si>
  <si>
    <t>Prevent the user from adding a a Package to an Invoice, when the Invoice is not in Open Mode.</t>
  </si>
  <si>
    <t>Prevent the user from adding a a Package to an Invoice, when the Invoice is a Credit Invoice.</t>
  </si>
  <si>
    <t>Allow a user to select a Package.</t>
  </si>
  <si>
    <t>Allow a user to add a selected Line Item to a Package.</t>
  </si>
  <si>
    <t>Prevent the user from adding a Line Item to a Package, when the Invoice is not in Open Mode.</t>
  </si>
  <si>
    <t>Prevent the user from adding a Line Item to a Package, when the Invoice is a Credit Invoice.</t>
  </si>
  <si>
    <t>Prevent the user from adding a Line Item to a Package, when that Item is not defined as a Package Component.</t>
  </si>
  <si>
    <t>Prevent the user from adding a Line Item to a Package, when the required quantity of that Item has already been added to the Package.</t>
  </si>
  <si>
    <t>Prevent the user from adding a Line Item to a Package, when the Package already contains a Component Item from a different Shift.</t>
  </si>
  <si>
    <t>Prevent the user from adding a Variance Line Item to a Package.</t>
  </si>
  <si>
    <t>Determine which Equipment Line Items are components of a Package, according to the Contract Level used on the Invoice.</t>
  </si>
  <si>
    <r>
      <t>Provide a visual cue to the user if the Contract Level indicates Contract</t>
    </r>
    <r>
      <rPr>
        <sz val="8"/>
        <rFont val="MS Mincho"/>
        <family val="3"/>
      </rPr>
      <t>‐</t>
    </r>
    <r>
      <rPr>
        <sz val="8"/>
        <rFont val="Arial"/>
        <family val="2"/>
      </rPr>
      <t xml:space="preserve">Specific Pricing </t>
    </r>
    <r>
      <rPr>
        <sz val="8"/>
        <rFont val="MS Mincho"/>
        <family val="3"/>
      </rPr>
      <t>‐‐</t>
    </r>
    <r>
      <rPr>
        <sz val="8"/>
        <rFont val="Arial"/>
        <family val="2"/>
      </rPr>
      <t xml:space="preserve"> one that contains one or more Packages </t>
    </r>
    <r>
      <rPr>
        <sz val="8"/>
        <rFont val="MS Mincho"/>
        <family val="3"/>
      </rPr>
      <t>‐‐</t>
    </r>
    <r>
      <rPr>
        <sz val="8"/>
        <rFont val="Arial"/>
        <family val="2"/>
      </rPr>
      <t xml:space="preserve"> and a Primary Equipment line item could be converted into one of those Packages.</t>
    </r>
  </si>
  <si>
    <t>When an Item or partial quantity of an Item is added to a Package, if the Invoice is authorized by a Purchase Order or Purchase Order Line, recalculate the Remaining Value.</t>
  </si>
  <si>
    <t>When an Item or partial quantity of an Item is added to a Package, if the Invoice has a Custom View, recalculate and reallocate the Variance.</t>
  </si>
  <si>
    <t>When an Item or partial quantity of an Item is added to a Package, recalculate and reallocate the Variance.</t>
  </si>
  <si>
    <t>Prevent the user from adding a partial quantity of a Line Item to a Package, when the Invoice is not in Open Mode.</t>
  </si>
  <si>
    <t>When a Component Item is removed from a Package, if the Invoice has a Custom View, recalculate and reallocate the Invoice Variance.</t>
  </si>
  <si>
    <t>When a Component Item is removed from a Package, recalculate and reallocate the Package Variance.</t>
  </si>
  <si>
    <t>Prevent the user from specifying the quantity of a Package, when the Invoice is not in Open Mode.</t>
  </si>
  <si>
    <t>Days</t>
  </si>
  <si>
    <t>Total Points</t>
  </si>
  <si>
    <t>Factor</t>
  </si>
  <si>
    <t>Requirement/Scope</t>
  </si>
  <si>
    <t>Function Point Counting</t>
  </si>
  <si>
    <t>INRS20</t>
  </si>
  <si>
    <t>.NET/ C#/ Biztalk Server/ SQL 2008</t>
  </si>
  <si>
    <t>M1</t>
  </si>
  <si>
    <t>M2</t>
  </si>
  <si>
    <t>M3</t>
  </si>
  <si>
    <t>M4</t>
  </si>
  <si>
    <t>M5</t>
  </si>
  <si>
    <t>M6</t>
  </si>
  <si>
    <t>M7</t>
  </si>
  <si>
    <t>M8</t>
  </si>
  <si>
    <t>M9</t>
  </si>
  <si>
    <t>M10</t>
  </si>
  <si>
    <t>M11</t>
  </si>
  <si>
    <t>M12</t>
  </si>
  <si>
    <t>Sep</t>
  </si>
  <si>
    <t>Sept.</t>
  </si>
  <si>
    <t>Oct</t>
  </si>
  <si>
    <t>Nov</t>
  </si>
  <si>
    <t>Dec</t>
  </si>
  <si>
    <t xml:space="preserve">Jan </t>
  </si>
  <si>
    <t>Feb</t>
  </si>
  <si>
    <t>Mar</t>
  </si>
  <si>
    <t>April</t>
  </si>
  <si>
    <t>May</t>
  </si>
  <si>
    <t>June</t>
  </si>
  <si>
    <t>July</t>
  </si>
  <si>
    <t>Aug</t>
  </si>
  <si>
    <t>Development Project Manager</t>
  </si>
  <si>
    <t xml:space="preserve">Senior Architect\Dev. Lead </t>
  </si>
  <si>
    <t>Senior Data Architect \ DB Dev.</t>
  </si>
  <si>
    <t>Senior Database Developer</t>
  </si>
  <si>
    <t>Senior Architect\Developer</t>
  </si>
  <si>
    <t>Senior .Net Developer</t>
  </si>
  <si>
    <t>Web Designer (Web-expression exp)</t>
  </si>
  <si>
    <t xml:space="preserve">Senior Biztalk Developer </t>
  </si>
  <si>
    <t>Senior Configuration Manager</t>
  </si>
  <si>
    <t>Senior QA Lead</t>
  </si>
  <si>
    <t>Senior QA Analysts</t>
  </si>
  <si>
    <t xml:space="preserve">Senior QA Automation </t>
  </si>
  <si>
    <t>Senior System (IT) Enginer</t>
  </si>
  <si>
    <t>Senior .NET Architect</t>
  </si>
  <si>
    <t>Senior Data Architect</t>
  </si>
  <si>
    <t>Name</t>
  </si>
  <si>
    <t>Hari Thapliyal</t>
  </si>
  <si>
    <t>Ajay Mishra</t>
  </si>
  <si>
    <t>Randeep</t>
  </si>
  <si>
    <t>TBD</t>
  </si>
  <si>
    <t>Satyajit Roy</t>
  </si>
  <si>
    <t>TBD (reqd from Jan)</t>
  </si>
  <si>
    <t>Vikas Shukla</t>
  </si>
  <si>
    <t>TBD (reqd from Dec)</t>
  </si>
  <si>
    <t>Ajay Singh</t>
  </si>
  <si>
    <t>TBD (clarification - what is the need)</t>
  </si>
  <si>
    <t>Jan</t>
  </si>
  <si>
    <t>Apr</t>
  </si>
  <si>
    <t>Jun</t>
  </si>
  <si>
    <t>Jul</t>
  </si>
  <si>
    <t>Man-months</t>
  </si>
  <si>
    <t>India</t>
  </si>
  <si>
    <t>Remote System 2.0</t>
  </si>
  <si>
    <t>Working days in a month 20</t>
  </si>
  <si>
    <t>No buffer placed for unknown technology</t>
  </si>
  <si>
    <t>Human Resource team will be in place whenever requested</t>
  </si>
  <si>
    <t>Hardware/Software resources will be timely available</t>
  </si>
  <si>
    <t>No performance/network latency due to TFS</t>
  </si>
  <si>
    <t>System to support the process are working and well in place</t>
  </si>
  <si>
    <t>Escalated issues/risk managed within time</t>
  </si>
  <si>
    <t>Learning of agile development methodology will take time</t>
  </si>
  <si>
    <t>Learning of new technology will take time</t>
  </si>
  <si>
    <t>Newly hired senior people coming from various org culture backgrounds will bring good/bad to the projects</t>
  </si>
  <si>
    <t>.NET Tech Manager</t>
  </si>
  <si>
    <t>Tester-1</t>
  </si>
  <si>
    <t>Tester-2 (Automation)</t>
  </si>
  <si>
    <t>Amit Gupta
Nikhil Gupta
Ritesh
TBD
TBD</t>
  </si>
  <si>
    <t>Senior .Net Developer (3+2)
2 Dedicated Shadow Resources for peer programming</t>
  </si>
  <si>
    <t>.NET Tech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</si>
</sst>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General_)"/>
    <numFmt numFmtId="165" formatCode="0.0"/>
  </numFmts>
  <fonts count="29">
    <font>
      <sz val="10"/>
      <name val="Arial"/>
    </font>
    <font>
      <sz val="10"/>
      <name val="Arial"/>
    </font>
    <font>
      <sz val="8"/>
      <name val="Arial"/>
      <family val="2"/>
    </font>
    <font>
      <b/>
      <sz val="10"/>
      <name val="Arial"/>
      <family val="2"/>
    </font>
    <font>
      <b/>
      <sz val="12"/>
      <color indexed="8"/>
      <name val="Arial"/>
      <family val="2"/>
    </font>
    <font>
      <sz val="9"/>
      <color indexed="8"/>
      <name val="Arial"/>
      <family val="2"/>
    </font>
    <font>
      <b/>
      <sz val="9"/>
      <color indexed="8"/>
      <name val="Arial"/>
      <family val="2"/>
    </font>
    <font>
      <sz val="10"/>
      <name val="Arial"/>
      <family val="2"/>
    </font>
    <font>
      <sz val="10"/>
      <color indexed="8"/>
      <name val="Arial"/>
      <family val="2"/>
    </font>
    <font>
      <b/>
      <sz val="8"/>
      <color indexed="81"/>
      <name val="Tahoma"/>
      <family val="2"/>
    </font>
    <font>
      <sz val="8"/>
      <color indexed="81"/>
      <name val="Tahoma"/>
      <family val="2"/>
    </font>
    <font>
      <sz val="9"/>
      <name val="Arial"/>
      <family val="2"/>
    </font>
    <font>
      <b/>
      <sz val="9"/>
      <name val="Arial"/>
      <family val="2"/>
    </font>
    <font>
      <b/>
      <sz val="9"/>
      <color indexed="9"/>
      <name val="Arial"/>
      <family val="2"/>
    </font>
    <font>
      <b/>
      <sz val="11"/>
      <name val="Arial"/>
      <family val="2"/>
    </font>
    <font>
      <b/>
      <sz val="12"/>
      <name val="Arial"/>
      <family val="2"/>
    </font>
    <font>
      <b/>
      <sz val="10"/>
      <color indexed="8"/>
      <name val="Arial"/>
      <family val="2"/>
    </font>
    <font>
      <i/>
      <sz val="10"/>
      <color indexed="8"/>
      <name val="Arial"/>
      <family val="2"/>
    </font>
    <font>
      <b/>
      <sz val="10"/>
      <color indexed="9"/>
      <name val="Arial"/>
      <family val="2"/>
    </font>
    <font>
      <sz val="10"/>
      <color indexed="9"/>
      <name val="Arial"/>
      <family val="2"/>
    </font>
    <font>
      <sz val="10"/>
      <color indexed="10"/>
      <name val="Arial"/>
      <family val="2"/>
    </font>
    <font>
      <b/>
      <sz val="8"/>
      <color indexed="8"/>
      <name val="Arial"/>
      <family val="2"/>
    </font>
    <font>
      <sz val="8"/>
      <name val="Arial"/>
      <family val="2"/>
    </font>
    <font>
      <sz val="8"/>
      <name val="MS Mincho"/>
      <family val="3"/>
    </font>
    <font>
      <strike/>
      <sz val="8"/>
      <name val="Arial"/>
      <family val="2"/>
    </font>
    <font>
      <b/>
      <sz val="8"/>
      <name val="Arial"/>
      <family val="2"/>
    </font>
    <font>
      <b/>
      <sz val="8"/>
      <name val="MS Mincho"/>
      <family val="3"/>
    </font>
    <font>
      <b/>
      <sz val="10"/>
      <color indexed="11"/>
      <name val="Arial"/>
      <family val="2"/>
    </font>
    <font>
      <sz val="10"/>
      <color indexed="11"/>
      <name val="Arial"/>
      <family val="2"/>
    </font>
  </fonts>
  <fills count="21">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4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43"/>
        <bgColor indexed="64"/>
      </patternFill>
    </fill>
    <fill>
      <patternFill patternType="solid">
        <fgColor indexed="12"/>
        <bgColor indexed="64"/>
      </patternFill>
    </fill>
    <fill>
      <patternFill patternType="solid">
        <fgColor indexed="9"/>
        <bgColor indexed="64"/>
      </patternFill>
    </fill>
    <fill>
      <patternFill patternType="solid">
        <fgColor indexed="40"/>
        <bgColor indexed="64"/>
      </patternFill>
    </fill>
    <fill>
      <patternFill patternType="solid">
        <fgColor indexed="55"/>
        <bgColor indexed="14"/>
      </patternFill>
    </fill>
    <fill>
      <patternFill patternType="solid">
        <fgColor indexed="22"/>
        <bgColor indexed="14"/>
      </patternFill>
    </fill>
    <fill>
      <patternFill patternType="solid">
        <fgColor indexed="22"/>
        <bgColor indexed="12"/>
      </patternFill>
    </fill>
    <fill>
      <patternFill patternType="solid">
        <fgColor indexed="44"/>
        <bgColor indexed="64"/>
      </patternFill>
    </fill>
    <fill>
      <patternFill patternType="solid">
        <fgColor indexed="22"/>
        <bgColor indexed="13"/>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8"/>
      </top>
      <bottom/>
      <diagonal/>
    </border>
    <border>
      <left style="thin">
        <color indexed="8"/>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32">
    <xf numFmtId="0" fontId="0" fillId="0" borderId="0" xfId="0"/>
    <xf numFmtId="0" fontId="0" fillId="0" borderId="1" xfId="0" applyBorder="1"/>
    <xf numFmtId="0" fontId="3" fillId="2" borderId="1" xfId="0" applyFont="1" applyFill="1" applyBorder="1"/>
    <xf numFmtId="0" fontId="0" fillId="2" borderId="1" xfId="0" applyFill="1" applyBorder="1"/>
    <xf numFmtId="0" fontId="0" fillId="0" borderId="0" xfId="0" applyFill="1"/>
    <xf numFmtId="0" fontId="3" fillId="3" borderId="1" xfId="0" applyFont="1" applyFill="1" applyBorder="1"/>
    <xf numFmtId="0" fontId="0" fillId="3" borderId="1" xfId="0" applyFill="1" applyBorder="1"/>
    <xf numFmtId="0" fontId="3" fillId="0" borderId="1" xfId="0" applyFont="1" applyFill="1" applyBorder="1"/>
    <xf numFmtId="0" fontId="3" fillId="0" borderId="1" xfId="0" applyFont="1" applyBorder="1"/>
    <xf numFmtId="0" fontId="11" fillId="0" borderId="0" xfId="0" applyFont="1" applyProtection="1"/>
    <xf numFmtId="0" fontId="11" fillId="0" borderId="0" xfId="0" applyFont="1" applyAlignment="1" applyProtection="1">
      <alignment horizontal="center"/>
    </xf>
    <xf numFmtId="0" fontId="11" fillId="4" borderId="1" xfId="0" applyFont="1" applyFill="1" applyBorder="1" applyAlignment="1" applyProtection="1">
      <alignment horizontal="center"/>
    </xf>
    <xf numFmtId="0" fontId="11" fillId="2" borderId="1" xfId="0" applyFont="1" applyFill="1" applyBorder="1" applyAlignment="1" applyProtection="1">
      <alignment horizontal="center"/>
    </xf>
    <xf numFmtId="0" fontId="11" fillId="5" borderId="1" xfId="0" applyFont="1" applyFill="1" applyBorder="1" applyAlignment="1" applyProtection="1">
      <alignment horizontal="center"/>
    </xf>
    <xf numFmtId="0" fontId="11" fillId="6" borderId="1" xfId="0" applyFont="1" applyFill="1" applyBorder="1" applyAlignment="1" applyProtection="1">
      <alignment horizontal="center"/>
    </xf>
    <xf numFmtId="0" fontId="11" fillId="3" borderId="1" xfId="0" applyFont="1" applyFill="1" applyBorder="1" applyProtection="1"/>
    <xf numFmtId="0" fontId="11" fillId="7" borderId="1" xfId="0" applyFont="1" applyFill="1" applyBorder="1" applyProtection="1"/>
    <xf numFmtId="0" fontId="11" fillId="8" borderId="1" xfId="0" applyFont="1" applyFill="1" applyBorder="1" applyAlignment="1" applyProtection="1">
      <alignment horizontal="center"/>
    </xf>
    <xf numFmtId="0" fontId="6" fillId="2" borderId="1" xfId="0" applyFont="1" applyFill="1" applyBorder="1" applyAlignment="1" applyProtection="1">
      <alignment wrapText="1"/>
    </xf>
    <xf numFmtId="0" fontId="6" fillId="0" borderId="1" xfId="0" applyFont="1" applyFill="1" applyBorder="1" applyAlignment="1" applyProtection="1">
      <alignment wrapText="1"/>
    </xf>
    <xf numFmtId="0" fontId="11" fillId="3" borderId="1" xfId="0" applyFont="1" applyFill="1" applyBorder="1" applyAlignment="1" applyProtection="1">
      <alignment horizontal="center"/>
    </xf>
    <xf numFmtId="0" fontId="5" fillId="2" borderId="1" xfId="0" applyFont="1" applyFill="1" applyBorder="1" applyAlignment="1" applyProtection="1">
      <alignment wrapText="1"/>
    </xf>
    <xf numFmtId="0" fontId="11" fillId="0" borderId="1" xfId="0" applyFont="1" applyBorder="1" applyProtection="1"/>
    <xf numFmtId="0" fontId="11" fillId="8" borderId="1" xfId="0" applyFont="1" applyFill="1" applyBorder="1" applyProtection="1"/>
    <xf numFmtId="0" fontId="6" fillId="0" borderId="1" xfId="0" applyFont="1" applyFill="1" applyBorder="1" applyProtection="1"/>
    <xf numFmtId="0" fontId="3" fillId="2" borderId="1" xfId="0" applyFont="1" applyFill="1" applyBorder="1" applyAlignment="1" applyProtection="1"/>
    <xf numFmtId="0" fontId="13" fillId="9" borderId="2" xfId="0" applyFont="1" applyFill="1" applyBorder="1" applyProtection="1"/>
    <xf numFmtId="0" fontId="13" fillId="9" borderId="3" xfId="0" applyFont="1" applyFill="1" applyBorder="1" applyProtection="1"/>
    <xf numFmtId="0" fontId="11" fillId="0" borderId="1" xfId="0" applyFont="1" applyBorder="1" applyAlignment="1" applyProtection="1">
      <alignment horizontal="center"/>
    </xf>
    <xf numFmtId="0" fontId="8" fillId="0" borderId="1" xfId="0" applyFont="1" applyFill="1" applyBorder="1" applyAlignment="1" applyProtection="1">
      <alignment vertical="top" wrapText="1"/>
      <protection locked="0"/>
    </xf>
    <xf numFmtId="0" fontId="0" fillId="0" borderId="1" xfId="0" applyFill="1" applyBorder="1"/>
    <xf numFmtId="0" fontId="0" fillId="0" borderId="1" xfId="0" applyBorder="1" applyProtection="1">
      <protection locked="0"/>
    </xf>
    <xf numFmtId="0" fontId="0" fillId="10" borderId="1" xfId="0" applyFill="1" applyBorder="1" applyProtection="1">
      <protection locked="0"/>
    </xf>
    <xf numFmtId="0" fontId="0" fillId="0" borderId="1" xfId="0" applyFill="1" applyBorder="1" applyProtection="1">
      <protection locked="0"/>
    </xf>
    <xf numFmtId="0" fontId="2" fillId="0" borderId="1" xfId="0" applyFont="1" applyFill="1" applyBorder="1" applyProtection="1">
      <protection locked="0"/>
    </xf>
    <xf numFmtId="2" fontId="3" fillId="0" borderId="1" xfId="0" applyNumberFormat="1" applyFont="1" applyFill="1" applyBorder="1" applyAlignment="1" applyProtection="1">
      <alignment horizontal="right"/>
      <protection locked="0"/>
    </xf>
    <xf numFmtId="0" fontId="0" fillId="0" borderId="1" xfId="0" applyFill="1" applyBorder="1" applyAlignment="1" applyProtection="1">
      <alignment horizontal="right"/>
      <protection locked="0"/>
    </xf>
    <xf numFmtId="0" fontId="17" fillId="10" borderId="1" xfId="0" applyFont="1" applyFill="1" applyBorder="1" applyAlignment="1" applyProtection="1">
      <alignment horizontal="right"/>
      <protection locked="0"/>
    </xf>
    <xf numFmtId="164" fontId="8" fillId="10" borderId="1" xfId="0" applyNumberFormat="1" applyFont="1" applyFill="1" applyBorder="1" applyAlignment="1" applyProtection="1">
      <alignment horizontal="right"/>
      <protection locked="0"/>
    </xf>
    <xf numFmtId="0" fontId="0" fillId="0" borderId="0" xfId="0" applyFill="1" applyProtection="1"/>
    <xf numFmtId="164" fontId="8" fillId="0" borderId="0" xfId="0" applyNumberFormat="1" applyFont="1" applyFill="1" applyBorder="1" applyProtection="1"/>
    <xf numFmtId="164" fontId="8" fillId="0" borderId="0" xfId="0" applyNumberFormat="1" applyFont="1" applyFill="1" applyBorder="1" applyAlignment="1" applyProtection="1">
      <alignment horizontal="right"/>
    </xf>
    <xf numFmtId="164" fontId="8" fillId="2" borderId="1" xfId="0" applyNumberFormat="1" applyFont="1" applyFill="1" applyBorder="1" applyAlignment="1" applyProtection="1">
      <alignment wrapText="1"/>
    </xf>
    <xf numFmtId="0" fontId="7" fillId="0" borderId="0" xfId="0" applyFont="1" applyFill="1" applyProtection="1"/>
    <xf numFmtId="164" fontId="8" fillId="0" borderId="0" xfId="0" applyNumberFormat="1" applyFont="1" applyFill="1" applyBorder="1" applyAlignment="1" applyProtection="1">
      <alignment vertical="top" wrapText="1"/>
    </xf>
    <xf numFmtId="164" fontId="8" fillId="2" borderId="1" xfId="0" applyNumberFormat="1" applyFont="1" applyFill="1" applyBorder="1" applyAlignment="1" applyProtection="1"/>
    <xf numFmtId="0" fontId="7" fillId="2" borderId="1" xfId="0" applyFont="1" applyFill="1" applyBorder="1" applyAlignment="1" applyProtection="1"/>
    <xf numFmtId="0" fontId="0" fillId="0" borderId="0" xfId="0" applyFill="1" applyAlignment="1" applyProtection="1">
      <alignment horizontal="right"/>
    </xf>
    <xf numFmtId="0" fontId="16" fillId="0" borderId="0" xfId="0" applyFont="1" applyFill="1" applyProtection="1"/>
    <xf numFmtId="164" fontId="8" fillId="0" borderId="0" xfId="0" applyNumberFormat="1" applyFont="1" applyFill="1" applyBorder="1" applyAlignment="1" applyProtection="1">
      <alignment vertical="top"/>
    </xf>
    <xf numFmtId="164" fontId="16" fillId="2" borderId="4" xfId="0" applyNumberFormat="1" applyFont="1" applyFill="1" applyBorder="1" applyAlignment="1" applyProtection="1">
      <alignment horizontal="left"/>
    </xf>
    <xf numFmtId="164" fontId="16" fillId="2" borderId="5" xfId="0" applyNumberFormat="1" applyFont="1" applyFill="1" applyBorder="1" applyAlignment="1" applyProtection="1">
      <alignment horizontal="center"/>
    </xf>
    <xf numFmtId="164" fontId="16" fillId="2" borderId="6" xfId="0" applyNumberFormat="1" applyFont="1" applyFill="1" applyBorder="1" applyAlignment="1" applyProtection="1">
      <alignment horizontal="center"/>
    </xf>
    <xf numFmtId="164" fontId="16" fillId="2" borderId="7" xfId="0" applyNumberFormat="1" applyFont="1" applyFill="1" applyBorder="1" applyAlignment="1" applyProtection="1">
      <alignment horizontal="center"/>
    </xf>
    <xf numFmtId="164" fontId="8" fillId="2" borderId="1" xfId="0" applyNumberFormat="1" applyFont="1" applyFill="1" applyBorder="1" applyAlignment="1" applyProtection="1">
      <alignment vertical="top" wrapText="1"/>
    </xf>
    <xf numFmtId="164" fontId="8" fillId="2" borderId="1" xfId="0" applyNumberFormat="1" applyFont="1" applyFill="1" applyBorder="1" applyAlignment="1" applyProtection="1">
      <alignment horizontal="left"/>
    </xf>
    <xf numFmtId="164" fontId="8" fillId="2" borderId="6" xfId="0" applyNumberFormat="1" applyFont="1" applyFill="1" applyBorder="1" applyAlignment="1" applyProtection="1">
      <alignment horizontal="center"/>
    </xf>
    <xf numFmtId="164" fontId="8" fillId="2" borderId="7" xfId="0" applyNumberFormat="1" applyFont="1" applyFill="1" applyBorder="1" applyAlignment="1" applyProtection="1">
      <alignment horizontal="center"/>
    </xf>
    <xf numFmtId="164" fontId="8" fillId="2" borderId="8" xfId="0" applyNumberFormat="1" applyFont="1" applyFill="1" applyBorder="1" applyAlignment="1" applyProtection="1">
      <alignment horizontal="center"/>
    </xf>
    <xf numFmtId="164" fontId="8" fillId="2" borderId="9" xfId="0" applyNumberFormat="1" applyFont="1" applyFill="1" applyBorder="1" applyAlignment="1" applyProtection="1">
      <alignment horizontal="center"/>
    </xf>
    <xf numFmtId="164" fontId="16" fillId="0" borderId="0" xfId="0" applyNumberFormat="1" applyFont="1" applyFill="1" applyBorder="1" applyAlignment="1" applyProtection="1">
      <alignment horizontal="left"/>
    </xf>
    <xf numFmtId="164" fontId="16" fillId="0" borderId="0" xfId="0" applyNumberFormat="1" applyFont="1" applyFill="1" applyBorder="1" applyAlignment="1" applyProtection="1">
      <alignment horizontal="right"/>
    </xf>
    <xf numFmtId="164" fontId="16" fillId="0" borderId="0" xfId="0" applyNumberFormat="1" applyFont="1" applyFill="1" applyAlignment="1" applyProtection="1">
      <alignment horizontal="left"/>
    </xf>
    <xf numFmtId="0" fontId="8" fillId="0" borderId="0" xfId="0" applyFont="1" applyFill="1" applyBorder="1" applyProtection="1"/>
    <xf numFmtId="164" fontId="16" fillId="2" borderId="1" xfId="0" applyNumberFormat="1" applyFont="1" applyFill="1" applyBorder="1" applyAlignment="1" applyProtection="1"/>
    <xf numFmtId="164" fontId="8" fillId="2" borderId="1" xfId="0" applyNumberFormat="1" applyFont="1" applyFill="1" applyBorder="1" applyProtection="1"/>
    <xf numFmtId="164" fontId="16" fillId="2" borderId="1" xfId="0" applyNumberFormat="1" applyFont="1" applyFill="1" applyBorder="1" applyAlignment="1" applyProtection="1">
      <alignment horizontal="right"/>
    </xf>
    <xf numFmtId="164" fontId="16" fillId="2" borderId="1" xfId="0" applyNumberFormat="1" applyFont="1" applyFill="1" applyBorder="1" applyAlignment="1" applyProtection="1">
      <alignment vertical="top" wrapText="1"/>
    </xf>
    <xf numFmtId="164" fontId="16" fillId="2" borderId="1" xfId="0" applyNumberFormat="1" applyFont="1" applyFill="1" applyBorder="1" applyAlignment="1" applyProtection="1">
      <alignment horizontal="center"/>
    </xf>
    <xf numFmtId="0" fontId="8" fillId="0" borderId="0" xfId="0" applyFont="1" applyFill="1" applyProtection="1"/>
    <xf numFmtId="164" fontId="8" fillId="2" borderId="1" xfId="0" applyNumberFormat="1" applyFont="1" applyFill="1" applyBorder="1" applyAlignment="1" applyProtection="1">
      <alignment horizontal="center"/>
    </xf>
    <xf numFmtId="0" fontId="8" fillId="2" borderId="1" xfId="0" applyFont="1" applyFill="1" applyBorder="1" applyAlignment="1" applyProtection="1"/>
    <xf numFmtId="164" fontId="16" fillId="0" borderId="0" xfId="0" applyNumberFormat="1" applyFont="1" applyFill="1" applyBorder="1" applyAlignment="1" applyProtection="1"/>
    <xf numFmtId="0" fontId="7" fillId="0" borderId="0" xfId="0" applyFont="1" applyFill="1" applyBorder="1" applyProtection="1"/>
    <xf numFmtId="0" fontId="18" fillId="9" borderId="10" xfId="0" applyFont="1" applyFill="1" applyBorder="1" applyAlignment="1" applyProtection="1">
      <alignment vertical="top" wrapText="1"/>
    </xf>
    <xf numFmtId="0" fontId="18" fillId="9" borderId="11" xfId="0" applyFont="1" applyFill="1" applyBorder="1" applyAlignment="1" applyProtection="1">
      <alignment vertical="top" wrapText="1"/>
    </xf>
    <xf numFmtId="2" fontId="18" fillId="9" borderId="12" xfId="0" applyNumberFormat="1" applyFont="1" applyFill="1" applyBorder="1" applyAlignment="1" applyProtection="1">
      <alignment horizontal="right"/>
    </xf>
    <xf numFmtId="164" fontId="18" fillId="9" borderId="13" xfId="0" applyNumberFormat="1" applyFont="1" applyFill="1" applyBorder="1" applyAlignment="1" applyProtection="1"/>
    <xf numFmtId="0" fontId="19" fillId="9" borderId="14" xfId="0" applyFont="1" applyFill="1" applyBorder="1" applyProtection="1"/>
    <xf numFmtId="0" fontId="7" fillId="0" borderId="0" xfId="0" applyFont="1" applyFill="1" applyAlignment="1" applyProtection="1">
      <alignment horizontal="right"/>
    </xf>
    <xf numFmtId="0" fontId="18" fillId="11" borderId="15" xfId="0" applyFont="1" applyFill="1" applyBorder="1" applyAlignment="1" applyProtection="1"/>
    <xf numFmtId="0" fontId="18" fillId="11" borderId="16" xfId="0" applyFont="1" applyFill="1" applyBorder="1" applyAlignment="1" applyProtection="1"/>
    <xf numFmtId="2" fontId="18" fillId="11" borderId="1" xfId="0" applyNumberFormat="1" applyFont="1" applyFill="1" applyBorder="1" applyAlignment="1" applyProtection="1">
      <alignment horizontal="right"/>
    </xf>
    <xf numFmtId="2" fontId="18" fillId="9" borderId="17" xfId="0" applyNumberFormat="1" applyFont="1" applyFill="1" applyBorder="1" applyAlignment="1" applyProtection="1">
      <alignment horizontal="right"/>
    </xf>
    <xf numFmtId="0" fontId="7" fillId="2" borderId="16" xfId="0" applyFont="1" applyFill="1" applyBorder="1" applyAlignment="1" applyProtection="1"/>
    <xf numFmtId="164" fontId="8" fillId="2" borderId="16" xfId="0" applyNumberFormat="1" applyFont="1" applyFill="1" applyBorder="1" applyProtection="1"/>
    <xf numFmtId="164" fontId="8" fillId="2" borderId="15" xfId="0" applyNumberFormat="1" applyFont="1" applyFill="1" applyBorder="1" applyProtection="1"/>
    <xf numFmtId="164" fontId="8" fillId="2" borderId="18" xfId="0" applyNumberFormat="1" applyFont="1" applyFill="1" applyBorder="1" applyProtection="1"/>
    <xf numFmtId="164" fontId="8" fillId="2" borderId="15" xfId="0" applyNumberFormat="1" applyFont="1" applyFill="1" applyBorder="1" applyAlignment="1" applyProtection="1"/>
    <xf numFmtId="0" fontId="7" fillId="2" borderId="18" xfId="0" applyFont="1" applyFill="1" applyBorder="1" applyAlignment="1" applyProtection="1"/>
    <xf numFmtId="0" fontId="0" fillId="2" borderId="1" xfId="0" applyFill="1" applyBorder="1" applyAlignment="1" applyProtection="1">
      <alignment horizontal="center"/>
      <protection locked="0"/>
    </xf>
    <xf numFmtId="0" fontId="0" fillId="0" borderId="1" xfId="0" applyFill="1" applyBorder="1" applyAlignment="1" applyProtection="1">
      <alignment horizontal="center"/>
      <protection locked="0"/>
    </xf>
    <xf numFmtId="0" fontId="20" fillId="0" borderId="1"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0" fontId="0" fillId="10" borderId="1" xfId="0" applyFill="1" applyBorder="1" applyAlignment="1" applyProtection="1">
      <alignment horizontal="center"/>
      <protection locked="0"/>
    </xf>
    <xf numFmtId="0" fontId="8" fillId="0" borderId="10" xfId="0" applyFont="1" applyFill="1" applyBorder="1" applyAlignment="1" applyProtection="1">
      <alignment horizontal="center" wrapText="1"/>
    </xf>
    <xf numFmtId="0" fontId="8" fillId="0" borderId="19" xfId="0" applyFont="1" applyFill="1" applyBorder="1" applyAlignment="1" applyProtection="1">
      <alignment horizontal="center" wrapText="1"/>
    </xf>
    <xf numFmtId="0" fontId="15" fillId="0" borderId="20" xfId="0" applyFont="1" applyFill="1" applyBorder="1" applyAlignment="1" applyProtection="1"/>
    <xf numFmtId="0" fontId="7" fillId="0" borderId="1" xfId="0" applyFont="1" applyFill="1" applyBorder="1" applyAlignment="1" applyProtection="1">
      <alignment vertical="top"/>
      <protection locked="0"/>
    </xf>
    <xf numFmtId="0" fontId="3" fillId="2" borderId="1" xfId="0" applyFont="1" applyFill="1" applyBorder="1" applyAlignment="1" applyProtection="1">
      <alignment vertical="top"/>
    </xf>
    <xf numFmtId="0" fontId="16" fillId="0" borderId="0" xfId="0" applyFont="1" applyFill="1" applyBorder="1" applyAlignment="1" applyProtection="1">
      <alignment vertical="top" wrapText="1"/>
    </xf>
    <xf numFmtId="0" fontId="16" fillId="0" borderId="21" xfId="0" applyFont="1" applyFill="1" applyBorder="1" applyAlignment="1" applyProtection="1"/>
    <xf numFmtId="0" fontId="16" fillId="0" borderId="0" xfId="0" applyFont="1" applyFill="1" applyBorder="1" applyAlignment="1" applyProtection="1"/>
    <xf numFmtId="0" fontId="8" fillId="0" borderId="22" xfId="0" applyFont="1" applyFill="1" applyBorder="1" applyAlignment="1" applyProtection="1">
      <alignment horizontal="center" wrapText="1"/>
    </xf>
    <xf numFmtId="0" fontId="8" fillId="0" borderId="13" xfId="0" applyFont="1" applyFill="1" applyBorder="1" applyAlignment="1" applyProtection="1">
      <alignment horizontal="center" wrapText="1"/>
    </xf>
    <xf numFmtId="0" fontId="14" fillId="2" borderId="11" xfId="0" applyFont="1" applyFill="1" applyBorder="1" applyAlignment="1" applyProtection="1"/>
    <xf numFmtId="15" fontId="14" fillId="2" borderId="12" xfId="0" applyNumberFormat="1" applyFont="1" applyFill="1" applyBorder="1" applyAlignment="1" applyProtection="1"/>
    <xf numFmtId="0" fontId="7" fillId="0" borderId="23" xfId="0" applyFont="1" applyFill="1" applyBorder="1" applyAlignment="1" applyProtection="1">
      <alignment vertical="top"/>
      <protection locked="0"/>
    </xf>
    <xf numFmtId="0" fontId="8" fillId="0" borderId="14" xfId="0" applyFont="1" applyFill="1" applyBorder="1" applyAlignment="1" applyProtection="1">
      <protection locked="0"/>
    </xf>
    <xf numFmtId="0" fontId="3" fillId="2" borderId="14" xfId="0" applyFont="1" applyFill="1" applyBorder="1" applyAlignment="1" applyProtection="1">
      <alignment vertical="top"/>
    </xf>
    <xf numFmtId="0" fontId="8" fillId="0" borderId="11" xfId="0" applyFont="1" applyFill="1" applyBorder="1" applyAlignment="1" applyProtection="1">
      <alignment vertical="top" wrapText="1"/>
    </xf>
    <xf numFmtId="0" fontId="0" fillId="0" borderId="11" xfId="0" applyFill="1" applyBorder="1" applyProtection="1"/>
    <xf numFmtId="0" fontId="7" fillId="0" borderId="12" xfId="0" applyFont="1" applyFill="1" applyBorder="1" applyAlignment="1" applyProtection="1">
      <alignment vertical="top" wrapText="1"/>
    </xf>
    <xf numFmtId="2" fontId="8" fillId="0" borderId="14" xfId="0" applyNumberFormat="1" applyFont="1" applyFill="1" applyBorder="1" applyAlignment="1" applyProtection="1">
      <alignment wrapText="1"/>
    </xf>
    <xf numFmtId="0" fontId="0" fillId="0" borderId="14" xfId="0" applyFill="1" applyBorder="1" applyProtection="1"/>
    <xf numFmtId="0" fontId="7" fillId="0" borderId="17" xfId="0" applyFont="1" applyFill="1" applyBorder="1" applyAlignment="1" applyProtection="1">
      <alignment wrapText="1"/>
    </xf>
    <xf numFmtId="2" fontId="8" fillId="2" borderId="1" xfId="0" applyNumberFormat="1" applyFont="1" applyFill="1" applyBorder="1" applyAlignment="1" applyProtection="1">
      <alignment horizontal="right"/>
    </xf>
    <xf numFmtId="165" fontId="8" fillId="2" borderId="1" xfId="0" applyNumberFormat="1" applyFont="1" applyFill="1" applyBorder="1" applyAlignment="1" applyProtection="1">
      <alignment horizontal="right"/>
    </xf>
    <xf numFmtId="165" fontId="16" fillId="2" borderId="1" xfId="0" applyNumberFormat="1" applyFont="1" applyFill="1" applyBorder="1" applyAlignment="1" applyProtection="1">
      <alignment horizontal="right"/>
    </xf>
    <xf numFmtId="165" fontId="8" fillId="2" borderId="16" xfId="0" applyNumberFormat="1" applyFont="1" applyFill="1" applyBorder="1" applyProtection="1"/>
    <xf numFmtId="0" fontId="8" fillId="0" borderId="24"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xf>
    <xf numFmtId="0" fontId="0" fillId="0" borderId="0" xfId="0" applyProtection="1"/>
    <xf numFmtId="0" fontId="8" fillId="12" borderId="0" xfId="0" applyFont="1" applyFill="1" applyProtection="1"/>
    <xf numFmtId="0" fontId="16" fillId="13" borderId="25" xfId="0" applyFont="1" applyFill="1" applyBorder="1" applyAlignment="1" applyProtection="1">
      <alignment vertical="top" wrapText="1"/>
    </xf>
    <xf numFmtId="0" fontId="16" fillId="13" borderId="26" xfId="0" applyFont="1" applyFill="1" applyBorder="1" applyAlignment="1" applyProtection="1">
      <alignment horizontal="center"/>
    </xf>
    <xf numFmtId="0" fontId="8" fillId="13" borderId="27" xfId="0" applyFont="1" applyFill="1" applyBorder="1" applyProtection="1"/>
    <xf numFmtId="0" fontId="8" fillId="14" borderId="27" xfId="0" applyFont="1" applyFill="1" applyBorder="1" applyProtection="1"/>
    <xf numFmtId="0" fontId="8" fillId="13" borderId="6" xfId="0" applyFont="1" applyFill="1" applyBorder="1" applyProtection="1"/>
    <xf numFmtId="0" fontId="8" fillId="14" borderId="6" xfId="0" applyFont="1" applyFill="1" applyBorder="1" applyProtection="1"/>
    <xf numFmtId="0" fontId="8" fillId="13" borderId="8" xfId="0" applyFont="1" applyFill="1" applyBorder="1" applyProtection="1"/>
    <xf numFmtId="0" fontId="8" fillId="14" borderId="8" xfId="0" applyFont="1" applyFill="1" applyBorder="1" applyProtection="1"/>
    <xf numFmtId="0" fontId="8" fillId="14" borderId="5" xfId="0" applyFont="1" applyFill="1" applyBorder="1" applyProtection="1"/>
    <xf numFmtId="0" fontId="8" fillId="14" borderId="28" xfId="0" applyFont="1" applyFill="1" applyBorder="1" applyProtection="1"/>
    <xf numFmtId="0" fontId="16" fillId="13" borderId="29" xfId="0" applyFont="1" applyFill="1" applyBorder="1" applyAlignment="1" applyProtection="1">
      <alignment vertical="top" wrapText="1"/>
    </xf>
    <xf numFmtId="0" fontId="16" fillId="13" borderId="30" xfId="0" applyFont="1" applyFill="1" applyBorder="1" applyAlignment="1" applyProtection="1">
      <alignment vertical="top"/>
    </xf>
    <xf numFmtId="0" fontId="8" fillId="14" borderId="31" xfId="0" applyFont="1" applyFill="1" applyBorder="1" applyProtection="1"/>
    <xf numFmtId="0" fontId="8" fillId="0" borderId="27" xfId="0" applyFont="1" applyFill="1" applyBorder="1" applyProtection="1">
      <protection locked="0"/>
    </xf>
    <xf numFmtId="0" fontId="8" fillId="0" borderId="6" xfId="0" applyFont="1" applyFill="1" applyBorder="1" applyProtection="1">
      <protection locked="0"/>
    </xf>
    <xf numFmtId="0" fontId="8" fillId="0" borderId="8" xfId="0" applyFont="1" applyFill="1" applyBorder="1" applyProtection="1">
      <protection locked="0"/>
    </xf>
    <xf numFmtId="0" fontId="8" fillId="0" borderId="5" xfId="0" applyFont="1" applyFill="1" applyBorder="1" applyProtection="1">
      <protection locked="0"/>
    </xf>
    <xf numFmtId="0" fontId="8" fillId="0" borderId="28" xfId="0" applyFont="1" applyFill="1" applyBorder="1" applyProtection="1">
      <protection locked="0"/>
    </xf>
    <xf numFmtId="0" fontId="8" fillId="0" borderId="30" xfId="0" applyFont="1" applyFill="1" applyBorder="1" applyProtection="1">
      <protection locked="0"/>
    </xf>
    <xf numFmtId="0" fontId="3" fillId="2" borderId="10" xfId="0" applyFont="1" applyFill="1" applyBorder="1" applyAlignment="1" applyProtection="1">
      <alignment vertical="top"/>
    </xf>
    <xf numFmtId="0" fontId="3" fillId="2" borderId="19" xfId="0" applyFont="1" applyFill="1" applyBorder="1" applyAlignment="1" applyProtection="1">
      <alignment vertical="top"/>
    </xf>
    <xf numFmtId="0" fontId="3" fillId="2" borderId="13" xfId="0" applyFont="1" applyFill="1" applyBorder="1" applyAlignment="1" applyProtection="1">
      <alignment vertical="top"/>
    </xf>
    <xf numFmtId="0" fontId="3" fillId="15" borderId="15" xfId="0" applyFont="1" applyFill="1" applyBorder="1" applyAlignment="1" applyProtection="1">
      <alignment horizontal="center"/>
    </xf>
    <xf numFmtId="0" fontId="3" fillId="15" borderId="15" xfId="0" applyFont="1" applyFill="1" applyBorder="1" applyProtection="1"/>
    <xf numFmtId="0" fontId="0" fillId="0" borderId="0" xfId="0" applyProtection="1">
      <protection locked="0"/>
    </xf>
    <xf numFmtId="0" fontId="3" fillId="0" borderId="0" xfId="0" applyFont="1" applyProtection="1">
      <protection locked="0"/>
    </xf>
    <xf numFmtId="0" fontId="3" fillId="2" borderId="1" xfId="0" applyFont="1" applyFill="1" applyBorder="1" applyProtection="1">
      <protection locked="0"/>
    </xf>
    <xf numFmtId="0" fontId="7" fillId="2" borderId="1" xfId="0" applyFont="1" applyFill="1" applyBorder="1" applyAlignment="1" applyProtection="1">
      <alignment horizontal="center"/>
      <protection locked="0"/>
    </xf>
    <xf numFmtId="0" fontId="0" fillId="15" borderId="18" xfId="0" applyFill="1" applyBorder="1" applyProtection="1">
      <protection locked="0"/>
    </xf>
    <xf numFmtId="0" fontId="21" fillId="11" borderId="1" xfId="0" applyFont="1" applyFill="1" applyBorder="1" applyAlignment="1">
      <alignment horizontal="center" vertical="top" wrapText="1"/>
    </xf>
    <xf numFmtId="0" fontId="21" fillId="11" borderId="1" xfId="0" applyFont="1" applyFill="1" applyBorder="1" applyAlignment="1">
      <alignment vertical="top" wrapText="1"/>
    </xf>
    <xf numFmtId="0" fontId="22" fillId="0" borderId="1" xfId="0" applyFont="1" applyBorder="1" applyAlignment="1">
      <alignment vertical="top" wrapText="1"/>
    </xf>
    <xf numFmtId="0" fontId="22" fillId="0" borderId="1" xfId="0" applyFont="1" applyBorder="1" applyAlignment="1">
      <alignment horizontal="center" vertical="top" wrapText="1"/>
    </xf>
    <xf numFmtId="0" fontId="2" fillId="0" borderId="1" xfId="0" applyFont="1" applyBorder="1" applyAlignment="1">
      <alignment vertical="top" wrapText="1"/>
    </xf>
    <xf numFmtId="0" fontId="22" fillId="0" borderId="1" xfId="0" quotePrefix="1" applyFont="1" applyBorder="1" applyAlignment="1">
      <alignment vertical="top" wrapText="1"/>
    </xf>
    <xf numFmtId="0" fontId="22" fillId="0" borderId="0" xfId="0" applyFont="1"/>
    <xf numFmtId="0" fontId="2" fillId="0" borderId="32" xfId="0" applyFont="1" applyBorder="1"/>
    <xf numFmtId="0" fontId="2" fillId="0" borderId="33" xfId="0" applyFont="1" applyBorder="1"/>
    <xf numFmtId="0" fontId="2" fillId="0" borderId="34" xfId="0" applyFont="1" applyBorder="1"/>
    <xf numFmtId="0" fontId="2" fillId="0" borderId="0" xfId="0" applyFont="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2" fillId="0" borderId="39" xfId="0" applyFont="1" applyBorder="1"/>
    <xf numFmtId="0" fontId="2" fillId="0" borderId="40" xfId="0" applyFont="1" applyBorder="1"/>
    <xf numFmtId="0" fontId="2" fillId="0" borderId="32" xfId="0" applyFont="1" applyBorder="1" applyAlignment="1">
      <alignment vertical="top" wrapText="1"/>
    </xf>
    <xf numFmtId="0" fontId="2" fillId="0" borderId="33" xfId="0" applyFont="1" applyBorder="1" applyAlignment="1">
      <alignment vertical="top" wrapText="1"/>
    </xf>
    <xf numFmtId="0" fontId="2" fillId="0" borderId="32" xfId="0" pivotButton="1" applyFont="1" applyBorder="1" applyAlignment="1">
      <alignment vertical="top" wrapText="1"/>
    </xf>
    <xf numFmtId="0" fontId="2" fillId="0" borderId="35" xfId="0" applyFont="1" applyBorder="1" applyAlignment="1">
      <alignment vertical="top" wrapText="1"/>
    </xf>
    <xf numFmtId="0" fontId="2" fillId="0" borderId="41" xfId="0" applyFont="1" applyBorder="1" applyAlignment="1">
      <alignment vertical="top" wrapText="1"/>
    </xf>
    <xf numFmtId="0" fontId="2" fillId="0" borderId="42" xfId="0" applyFont="1" applyBorder="1" applyAlignment="1">
      <alignment vertical="top" wrapText="1"/>
    </xf>
    <xf numFmtId="0" fontId="2" fillId="0" borderId="0" xfId="0" applyFont="1" applyAlignment="1">
      <alignment vertical="top" wrapText="1"/>
    </xf>
    <xf numFmtId="0" fontId="22" fillId="2" borderId="1" xfId="0" applyFont="1" applyFill="1" applyBorder="1" applyAlignment="1">
      <alignment vertical="top" wrapText="1"/>
    </xf>
    <xf numFmtId="0" fontId="24" fillId="0" borderId="1" xfId="0" applyFont="1" applyBorder="1" applyAlignment="1">
      <alignment vertical="top" wrapText="1"/>
    </xf>
    <xf numFmtId="0" fontId="0" fillId="0" borderId="32" xfId="0" applyBorder="1"/>
    <xf numFmtId="0" fontId="0" fillId="0" borderId="33" xfId="0" applyBorder="1"/>
    <xf numFmtId="0" fontId="0" fillId="0" borderId="32" xfId="0" pivotButton="1" applyBorder="1"/>
    <xf numFmtId="0" fontId="0" fillId="0" borderId="35" xfId="0" applyBorder="1"/>
    <xf numFmtId="0" fontId="0" fillId="0" borderId="21" xfId="0" applyBorder="1"/>
    <xf numFmtId="0" fontId="0" fillId="0" borderId="41" xfId="0" applyBorder="1"/>
    <xf numFmtId="0" fontId="0" fillId="0" borderId="42" xfId="0" applyBorder="1"/>
    <xf numFmtId="0" fontId="25" fillId="0" borderId="1" xfId="0" applyFont="1" applyBorder="1" applyAlignment="1">
      <alignment vertical="top" wrapText="1"/>
    </xf>
    <xf numFmtId="0" fontId="2" fillId="0" borderId="1" xfId="0" applyFont="1" applyBorder="1" applyAlignment="1" applyProtection="1">
      <alignment vertical="top"/>
      <protection locked="0"/>
    </xf>
    <xf numFmtId="0" fontId="22" fillId="15" borderId="1" xfId="0" applyFont="1" applyFill="1" applyBorder="1"/>
    <xf numFmtId="0" fontId="2" fillId="15" borderId="1" xfId="0" applyFont="1" applyFill="1" applyBorder="1" applyProtection="1">
      <protection locked="0"/>
    </xf>
    <xf numFmtId="0" fontId="0" fillId="15" borderId="1" xfId="0" applyFill="1" applyBorder="1" applyProtection="1">
      <protection locked="0"/>
    </xf>
    <xf numFmtId="0" fontId="0" fillId="0" borderId="5" xfId="0" applyBorder="1"/>
    <xf numFmtId="0" fontId="0" fillId="0" borderId="5" xfId="0" applyNumberFormat="1" applyBorder="1"/>
    <xf numFmtId="0" fontId="0" fillId="0" borderId="43" xfId="0" applyNumberFormat="1" applyBorder="1"/>
    <xf numFmtId="0" fontId="0" fillId="0" borderId="6" xfId="0" applyNumberFormat="1" applyBorder="1"/>
    <xf numFmtId="0" fontId="0" fillId="0" borderId="0" xfId="0" applyAlignment="1">
      <alignment wrapText="1"/>
    </xf>
    <xf numFmtId="0" fontId="0" fillId="0" borderId="34" xfId="0" applyBorder="1"/>
    <xf numFmtId="0" fontId="0" fillId="0" borderId="20" xfId="0" applyBorder="1"/>
    <xf numFmtId="0" fontId="0" fillId="0" borderId="32" xfId="0" applyNumberFormat="1" applyBorder="1"/>
    <xf numFmtId="0" fontId="0" fillId="0" borderId="20" xfId="0" applyNumberFormat="1" applyBorder="1"/>
    <xf numFmtId="0" fontId="0" fillId="0" borderId="21" xfId="0" applyNumberFormat="1" applyBorder="1"/>
    <xf numFmtId="0" fontId="0" fillId="0" borderId="0" xfId="0" applyNumberFormat="1"/>
    <xf numFmtId="0" fontId="0" fillId="0" borderId="41" xfId="0" applyNumberFormat="1" applyBorder="1"/>
    <xf numFmtId="0" fontId="0" fillId="0" borderId="44" xfId="0" applyNumberFormat="1" applyBorder="1"/>
    <xf numFmtId="0" fontId="22" fillId="15" borderId="1" xfId="0" applyFont="1" applyFill="1" applyBorder="1" applyAlignment="1">
      <alignment horizontal="center"/>
    </xf>
    <xf numFmtId="0" fontId="2" fillId="0" borderId="1" xfId="0" applyFont="1" applyFill="1" applyBorder="1" applyAlignment="1">
      <alignment vertical="top" wrapText="1"/>
    </xf>
    <xf numFmtId="0" fontId="3" fillId="0" borderId="0" xfId="0" applyFont="1"/>
    <xf numFmtId="2" fontId="3" fillId="0" borderId="0" xfId="0" applyNumberFormat="1" applyFont="1"/>
    <xf numFmtId="0" fontId="3" fillId="0" borderId="1" xfId="0" applyFont="1" applyBorder="1" applyAlignment="1">
      <alignment horizontal="right"/>
    </xf>
    <xf numFmtId="0" fontId="2" fillId="0" borderId="32" xfId="0" applyFont="1" applyBorder="1" applyAlignment="1">
      <alignment wrapText="1"/>
    </xf>
    <xf numFmtId="0" fontId="2" fillId="0" borderId="21" xfId="0" applyFont="1" applyBorder="1" applyAlignment="1">
      <alignment wrapText="1"/>
    </xf>
    <xf numFmtId="15" fontId="8" fillId="0" borderId="17" xfId="0" applyNumberFormat="1" applyFont="1" applyFill="1" applyBorder="1" applyAlignment="1" applyProtection="1">
      <alignment horizontal="left"/>
      <protection locked="0"/>
    </xf>
    <xf numFmtId="0" fontId="3" fillId="2" borderId="1" xfId="0" applyFont="1" applyFill="1" applyBorder="1" applyAlignment="1">
      <alignment horizontal="center"/>
    </xf>
    <xf numFmtId="0" fontId="7" fillId="0" borderId="1" xfId="0" applyFont="1" applyBorder="1" applyAlignment="1"/>
    <xf numFmtId="3" fontId="0" fillId="0" borderId="1" xfId="0" applyNumberFormat="1" applyBorder="1"/>
    <xf numFmtId="3" fontId="27" fillId="0" borderId="1" xfId="0" applyNumberFormat="1" applyFont="1" applyBorder="1"/>
    <xf numFmtId="3" fontId="28" fillId="0" borderId="1" xfId="0" applyNumberFormat="1" applyFont="1" applyBorder="1"/>
    <xf numFmtId="0" fontId="7" fillId="0" borderId="1" xfId="0" applyFont="1" applyBorder="1" applyAlignment="1">
      <alignment wrapText="1"/>
    </xf>
    <xf numFmtId="0" fontId="7" fillId="17" borderId="1" xfId="0" applyFont="1" applyFill="1" applyBorder="1" applyAlignment="1">
      <alignment wrapText="1"/>
    </xf>
    <xf numFmtId="0" fontId="3" fillId="2" borderId="45" xfId="0" applyFont="1" applyFill="1" applyBorder="1" applyAlignment="1" applyProtection="1">
      <alignment vertical="top"/>
    </xf>
    <xf numFmtId="0" fontId="3" fillId="2" borderId="18" xfId="0" applyFont="1" applyFill="1" applyBorder="1" applyAlignment="1" applyProtection="1">
      <alignment vertical="top"/>
    </xf>
    <xf numFmtId="0" fontId="3" fillId="2" borderId="46" xfId="0" applyFont="1" applyFill="1" applyBorder="1" applyAlignment="1" applyProtection="1">
      <alignment vertical="top"/>
    </xf>
    <xf numFmtId="0" fontId="3" fillId="15" borderId="18" xfId="0" applyFont="1" applyFill="1" applyBorder="1" applyAlignment="1" applyProtection="1">
      <alignment horizontal="center"/>
    </xf>
    <xf numFmtId="0" fontId="3" fillId="15" borderId="18" xfId="0" applyFont="1" applyFill="1" applyBorder="1" applyProtection="1"/>
    <xf numFmtId="0" fontId="3" fillId="18" borderId="1" xfId="0" applyFont="1" applyFill="1" applyBorder="1" applyProtection="1">
      <protection locked="0"/>
    </xf>
    <xf numFmtId="0" fontId="7" fillId="0" borderId="1" xfId="0" applyFont="1" applyBorder="1" applyProtection="1">
      <protection locked="0"/>
    </xf>
    <xf numFmtId="0" fontId="7" fillId="17" borderId="47" xfId="0" applyFont="1" applyFill="1" applyBorder="1" applyAlignment="1">
      <alignment wrapText="1"/>
    </xf>
    <xf numFmtId="0" fontId="7" fillId="0" borderId="1" xfId="0" applyNumberFormat="1" applyFont="1" applyBorder="1" applyAlignment="1">
      <alignment vertical="top" wrapText="1"/>
    </xf>
    <xf numFmtId="0" fontId="0" fillId="2" borderId="1" xfId="0" applyNumberFormat="1" applyFill="1" applyBorder="1" applyAlignment="1" applyProtection="1">
      <alignment horizontal="center" vertical="top"/>
      <protection locked="0"/>
    </xf>
    <xf numFmtId="0" fontId="0" fillId="0" borderId="1" xfId="0" applyNumberFormat="1" applyFill="1" applyBorder="1" applyAlignment="1" applyProtection="1">
      <alignment horizontal="center" vertical="top"/>
      <protection locked="0"/>
    </xf>
    <xf numFmtId="2" fontId="0" fillId="0" borderId="0" xfId="0" applyNumberFormat="1" applyFill="1" applyProtection="1"/>
    <xf numFmtId="0" fontId="14" fillId="2" borderId="19" xfId="0" applyFont="1" applyFill="1" applyBorder="1" applyAlignment="1" applyProtection="1">
      <alignment horizontal="left"/>
    </xf>
    <xf numFmtId="0" fontId="14" fillId="2" borderId="1" xfId="0" applyFont="1" applyFill="1" applyBorder="1" applyAlignment="1" applyProtection="1">
      <alignment horizontal="left"/>
    </xf>
    <xf numFmtId="0" fontId="8" fillId="0" borderId="1" xfId="0" applyFont="1" applyFill="1" applyBorder="1" applyAlignment="1" applyProtection="1">
      <alignment horizontal="left" vertical="top" wrapText="1"/>
      <protection locked="0"/>
    </xf>
    <xf numFmtId="0" fontId="8" fillId="0" borderId="23" xfId="0" applyFont="1" applyFill="1" applyBorder="1" applyAlignment="1" applyProtection="1">
      <alignment horizontal="left" vertical="top" wrapText="1"/>
      <protection locked="0"/>
    </xf>
    <xf numFmtId="0" fontId="15" fillId="0" borderId="32" xfId="0" applyFont="1" applyFill="1" applyBorder="1" applyAlignment="1" applyProtection="1">
      <alignment horizontal="center"/>
    </xf>
    <xf numFmtId="0" fontId="15" fillId="0" borderId="20" xfId="0" applyFont="1" applyFill="1" applyBorder="1" applyAlignment="1" applyProtection="1">
      <alignment horizontal="center"/>
    </xf>
    <xf numFmtId="0" fontId="14" fillId="2" borderId="13" xfId="0" applyFont="1" applyFill="1" applyBorder="1" applyAlignment="1" applyProtection="1">
      <alignment horizontal="left"/>
    </xf>
    <xf numFmtId="0" fontId="14" fillId="2" borderId="14" xfId="0" applyFont="1" applyFill="1" applyBorder="1" applyAlignment="1" applyProtection="1">
      <alignment horizontal="left"/>
    </xf>
    <xf numFmtId="0" fontId="14" fillId="2" borderId="10" xfId="0" applyFont="1" applyFill="1" applyBorder="1" applyAlignment="1" applyProtection="1">
      <alignment horizontal="left"/>
    </xf>
    <xf numFmtId="0" fontId="14" fillId="2" borderId="11" xfId="0" applyFont="1" applyFill="1" applyBorder="1" applyAlignment="1" applyProtection="1">
      <alignment horizontal="left"/>
    </xf>
    <xf numFmtId="0" fontId="8" fillId="0" borderId="14" xfId="0" applyFont="1" applyFill="1" applyBorder="1" applyAlignment="1" applyProtection="1">
      <alignment horizontal="left" vertical="top" wrapText="1"/>
      <protection locked="0"/>
    </xf>
    <xf numFmtId="0" fontId="8" fillId="0" borderId="17" xfId="0" applyFont="1" applyFill="1" applyBorder="1" applyAlignment="1" applyProtection="1">
      <alignment horizontal="left" vertical="top" wrapText="1"/>
      <protection locked="0"/>
    </xf>
    <xf numFmtId="0" fontId="8" fillId="0" borderId="11" xfId="0" applyFont="1" applyFill="1" applyBorder="1" applyAlignment="1" applyProtection="1">
      <alignment horizontal="left" vertical="top" wrapText="1"/>
      <protection locked="0"/>
    </xf>
    <xf numFmtId="0" fontId="8" fillId="0" borderId="12" xfId="0" applyFont="1" applyFill="1" applyBorder="1" applyAlignment="1" applyProtection="1">
      <alignment horizontal="left" vertical="top" wrapText="1"/>
      <protection locked="0"/>
    </xf>
    <xf numFmtId="0" fontId="12" fillId="0" borderId="0" xfId="0" applyFont="1" applyAlignment="1" applyProtection="1">
      <alignment horizontal="left"/>
    </xf>
    <xf numFmtId="0" fontId="6" fillId="2" borderId="1" xfId="0" applyFont="1" applyFill="1" applyBorder="1" applyAlignment="1" applyProtection="1">
      <alignment horizontal="center" wrapText="1"/>
    </xf>
    <xf numFmtId="0" fontId="11" fillId="2" borderId="1" xfId="0" applyFont="1" applyFill="1" applyBorder="1" applyAlignment="1" applyProtection="1">
      <alignment horizontal="center"/>
    </xf>
    <xf numFmtId="0" fontId="11" fillId="5" borderId="1" xfId="0" applyFont="1" applyFill="1" applyBorder="1" applyAlignment="1" applyProtection="1">
      <alignment horizontal="center"/>
    </xf>
    <xf numFmtId="0" fontId="11" fillId="6" borderId="1" xfId="0" applyFont="1" applyFill="1" applyBorder="1" applyAlignment="1" applyProtection="1">
      <alignment horizontal="center"/>
    </xf>
    <xf numFmtId="0" fontId="14" fillId="2" borderId="48" xfId="0" applyFont="1" applyFill="1" applyBorder="1" applyAlignment="1">
      <alignment horizontal="center"/>
    </xf>
    <xf numFmtId="0" fontId="14" fillId="2" borderId="49" xfId="0" applyFont="1" applyFill="1" applyBorder="1" applyAlignment="1">
      <alignment horizontal="center"/>
    </xf>
    <xf numFmtId="0" fontId="15" fillId="19" borderId="1" xfId="0" applyFont="1" applyFill="1" applyBorder="1" applyAlignment="1">
      <alignment horizontal="center"/>
    </xf>
    <xf numFmtId="0" fontId="15" fillId="20" borderId="1" xfId="0" applyFont="1" applyFill="1" applyBorder="1" applyAlignment="1">
      <alignment horizontal="center"/>
    </xf>
    <xf numFmtId="0" fontId="16" fillId="13" borderId="50" xfId="0" applyFont="1" applyFill="1" applyBorder="1" applyAlignment="1" applyProtection="1">
      <alignment vertical="top" wrapText="1"/>
    </xf>
    <xf numFmtId="0" fontId="16" fillId="13" borderId="26" xfId="0" applyFont="1" applyFill="1" applyBorder="1" applyAlignment="1" applyProtection="1">
      <alignment vertical="top"/>
    </xf>
    <xf numFmtId="0" fontId="4" fillId="16" borderId="0" xfId="0" applyFont="1" applyFill="1" applyBorder="1" applyAlignment="1" applyProtection="1">
      <alignment horizontal="center"/>
    </xf>
    <xf numFmtId="0" fontId="16" fillId="13" borderId="51" xfId="0" applyFont="1" applyFill="1" applyBorder="1" applyAlignment="1" applyProtection="1">
      <alignment horizontal="center" vertical="top" wrapText="1"/>
    </xf>
    <xf numFmtId="164" fontId="16" fillId="0" borderId="15" xfId="0" applyNumberFormat="1" applyFont="1" applyFill="1" applyBorder="1" applyAlignment="1" applyProtection="1">
      <alignment horizontal="center"/>
    </xf>
    <xf numFmtId="164" fontId="16" fillId="0" borderId="18" xfId="0" applyNumberFormat="1" applyFont="1" applyFill="1" applyBorder="1" applyAlignment="1" applyProtection="1">
      <alignment horizontal="center"/>
    </xf>
    <xf numFmtId="164" fontId="16" fillId="0" borderId="16" xfId="0" applyNumberFormat="1" applyFont="1" applyFill="1" applyBorder="1" applyAlignment="1" applyProtection="1">
      <alignment horizontal="center"/>
    </xf>
    <xf numFmtId="164" fontId="8" fillId="0" borderId="52" xfId="0" applyNumberFormat="1" applyFont="1" applyFill="1" applyBorder="1" applyAlignment="1" applyProtection="1">
      <alignment horizontal="center" vertical="top" wrapText="1"/>
      <protection locked="0"/>
    </xf>
    <xf numFmtId="164" fontId="8" fillId="0" borderId="53" xfId="0" applyNumberFormat="1" applyFont="1" applyFill="1" applyBorder="1" applyAlignment="1" applyProtection="1">
      <alignment horizontal="center" vertical="top" wrapText="1"/>
      <protection locked="0"/>
    </xf>
    <xf numFmtId="164" fontId="8" fillId="0" borderId="54" xfId="0" applyNumberFormat="1" applyFont="1" applyFill="1" applyBorder="1" applyAlignment="1" applyProtection="1">
      <alignment horizontal="center" vertical="top" wrapText="1"/>
      <protection locked="0"/>
    </xf>
    <xf numFmtId="164" fontId="8" fillId="0" borderId="24" xfId="0" applyNumberFormat="1" applyFont="1" applyFill="1" applyBorder="1" applyAlignment="1" applyProtection="1">
      <alignment horizontal="center" vertical="top" wrapText="1"/>
      <protection locked="0"/>
    </xf>
    <xf numFmtId="164" fontId="8" fillId="0" borderId="0" xfId="0" applyNumberFormat="1" applyFont="1" applyFill="1" applyBorder="1" applyAlignment="1" applyProtection="1">
      <alignment horizontal="center" vertical="top" wrapText="1"/>
      <protection locked="0"/>
    </xf>
    <xf numFmtId="164" fontId="8" fillId="0" borderId="22" xfId="0" applyNumberFormat="1" applyFont="1" applyFill="1" applyBorder="1" applyAlignment="1" applyProtection="1">
      <alignment horizontal="center" vertical="top" wrapText="1"/>
      <protection locked="0"/>
    </xf>
    <xf numFmtId="164" fontId="8" fillId="0" borderId="55" xfId="0" applyNumberFormat="1" applyFont="1" applyFill="1" applyBorder="1" applyAlignment="1" applyProtection="1">
      <alignment horizontal="center" vertical="top" wrapText="1"/>
      <protection locked="0"/>
    </xf>
    <xf numFmtId="164" fontId="8" fillId="0" borderId="48" xfId="0" applyNumberFormat="1" applyFont="1" applyFill="1" applyBorder="1" applyAlignment="1" applyProtection="1">
      <alignment horizontal="center" vertical="top" wrapText="1"/>
      <protection locked="0"/>
    </xf>
    <xf numFmtId="164" fontId="8" fillId="0" borderId="49" xfId="0" applyNumberFormat="1" applyFont="1" applyFill="1" applyBorder="1" applyAlignment="1" applyProtection="1">
      <alignment horizontal="center" vertical="top" wrapText="1"/>
      <protection locked="0"/>
    </xf>
    <xf numFmtId="0" fontId="4" fillId="2" borderId="56" xfId="0" applyFont="1" applyFill="1" applyBorder="1" applyAlignment="1" applyProtection="1">
      <alignment horizontal="center"/>
    </xf>
    <xf numFmtId="0" fontId="4" fillId="2" borderId="57" xfId="0" applyFont="1" applyFill="1" applyBorder="1" applyAlignment="1" applyProtection="1">
      <alignment horizontal="center"/>
    </xf>
    <xf numFmtId="0" fontId="4" fillId="2" borderId="58" xfId="0" applyFont="1" applyFill="1" applyBorder="1" applyAlignment="1" applyProtection="1">
      <alignment horizontal="center"/>
    </xf>
    <xf numFmtId="164" fontId="16" fillId="2" borderId="15" xfId="0" applyNumberFormat="1" applyFont="1" applyFill="1" applyBorder="1" applyAlignment="1" applyProtection="1">
      <alignment horizontal="center"/>
    </xf>
    <xf numFmtId="164" fontId="16" fillId="2" borderId="18" xfId="0" applyNumberFormat="1" applyFont="1" applyFill="1" applyBorder="1" applyAlignment="1" applyProtection="1">
      <alignment horizontal="center"/>
    </xf>
    <xf numFmtId="164" fontId="16" fillId="2" borderId="16" xfId="0" applyNumberFormat="1" applyFont="1" applyFill="1" applyBorder="1" applyAlignment="1" applyProtection="1">
      <alignment horizontal="center"/>
    </xf>
    <xf numFmtId="164" fontId="16" fillId="2" borderId="52" xfId="0" applyNumberFormat="1" applyFont="1" applyFill="1" applyBorder="1" applyAlignment="1" applyProtection="1">
      <alignment horizontal="center"/>
    </xf>
    <xf numFmtId="164" fontId="16" fillId="2" borderId="53" xfId="0" applyNumberFormat="1" applyFont="1" applyFill="1" applyBorder="1" applyAlignment="1" applyProtection="1">
      <alignment horizontal="center"/>
    </xf>
    <xf numFmtId="164" fontId="16" fillId="2" borderId="54" xfId="0" applyNumberFormat="1" applyFont="1" applyFill="1" applyBorder="1" applyAlignment="1" applyProtection="1">
      <alignment horizontal="center"/>
    </xf>
    <xf numFmtId="164" fontId="16" fillId="2" borderId="59" xfId="0" applyNumberFormat="1" applyFont="1" applyFill="1" applyBorder="1" applyAlignment="1" applyProtection="1">
      <alignment horizontal="center"/>
    </xf>
    <xf numFmtId="164" fontId="16" fillId="2" borderId="60" xfId="0" applyNumberFormat="1" applyFont="1" applyFill="1" applyBorder="1" applyAlignment="1" applyProtection="1">
      <alignment horizontal="center"/>
    </xf>
    <xf numFmtId="164" fontId="16" fillId="2" borderId="61" xfId="0" applyNumberFormat="1" applyFont="1" applyFill="1" applyBorder="1" applyAlignment="1" applyProtection="1">
      <alignment horizontal="center"/>
    </xf>
    <xf numFmtId="164" fontId="8" fillId="2" borderId="62" xfId="0" applyNumberFormat="1" applyFont="1" applyFill="1" applyBorder="1" applyProtection="1"/>
    <xf numFmtId="164" fontId="8" fillId="2" borderId="63" xfId="0" applyNumberFormat="1" applyFont="1" applyFill="1" applyBorder="1" applyProtection="1"/>
    <xf numFmtId="164" fontId="8" fillId="2" borderId="64" xfId="0" applyNumberFormat="1" applyFont="1" applyFill="1" applyBorder="1" applyProtection="1"/>
    <xf numFmtId="164" fontId="16" fillId="2" borderId="1" xfId="0" applyNumberFormat="1" applyFont="1" applyFill="1" applyBorder="1" applyAlignment="1" applyProtection="1">
      <alignment horizontal="center" wrapText="1"/>
    </xf>
    <xf numFmtId="164" fontId="16" fillId="2" borderId="1" xfId="0" applyNumberFormat="1" applyFont="1" applyFill="1" applyBorder="1" applyAlignment="1" applyProtection="1">
      <alignment horizontal="center" vertical="top"/>
    </xf>
    <xf numFmtId="0" fontId="3" fillId="2" borderId="15" xfId="0" applyFont="1" applyFill="1" applyBorder="1" applyAlignment="1" applyProtection="1">
      <alignment horizontal="left" vertical="top"/>
    </xf>
    <xf numFmtId="0" fontId="3" fillId="2" borderId="16" xfId="0" applyFont="1" applyFill="1" applyBorder="1" applyAlignment="1" applyProtection="1">
      <alignment horizontal="left" vertical="top"/>
    </xf>
    <xf numFmtId="0" fontId="7" fillId="0" borderId="15" xfId="0" applyFont="1" applyFill="1" applyBorder="1" applyAlignment="1" applyProtection="1">
      <alignment horizontal="left" vertical="top"/>
      <protection locked="0"/>
    </xf>
    <xf numFmtId="0" fontId="7" fillId="0" borderId="18" xfId="0" applyFont="1" applyFill="1" applyBorder="1" applyAlignment="1" applyProtection="1">
      <alignment horizontal="left" vertical="top"/>
      <protection locked="0"/>
    </xf>
    <xf numFmtId="0" fontId="7" fillId="0" borderId="65" xfId="0" applyFont="1" applyFill="1" applyBorder="1" applyAlignment="1" applyProtection="1">
      <alignment horizontal="left" vertical="top"/>
      <protection locked="0"/>
    </xf>
    <xf numFmtId="0" fontId="7" fillId="0" borderId="66" xfId="0" applyFont="1" applyBorder="1" applyAlignment="1" applyProtection="1">
      <alignment horizontal="left" vertical="top"/>
      <protection locked="0"/>
    </xf>
    <xf numFmtId="0" fontId="7" fillId="0" borderId="46" xfId="0" applyFont="1" applyBorder="1" applyAlignment="1" applyProtection="1">
      <alignment horizontal="left" vertical="top"/>
      <protection locked="0"/>
    </xf>
    <xf numFmtId="0" fontId="7" fillId="0" borderId="67" xfId="0" applyFont="1" applyBorder="1" applyAlignment="1" applyProtection="1">
      <alignment horizontal="left" vertical="top"/>
      <protection locked="0"/>
    </xf>
    <xf numFmtId="0" fontId="3" fillId="2" borderId="66" xfId="0" applyFont="1" applyFill="1" applyBorder="1" applyAlignment="1" applyProtection="1">
      <alignment horizontal="left" vertical="top"/>
    </xf>
    <xf numFmtId="0" fontId="3" fillId="2" borderId="67" xfId="0" applyFont="1" applyFill="1" applyBorder="1" applyAlignment="1" applyProtection="1">
      <alignment horizontal="left" vertical="top"/>
    </xf>
    <xf numFmtId="0" fontId="7" fillId="0" borderId="66" xfId="0" applyFont="1" applyFill="1" applyBorder="1" applyAlignment="1" applyProtection="1">
      <alignment horizontal="left" vertical="top"/>
      <protection locked="0"/>
    </xf>
    <xf numFmtId="0" fontId="7" fillId="0" borderId="46" xfId="0" applyFont="1" applyFill="1" applyBorder="1" applyAlignment="1" applyProtection="1">
      <alignment horizontal="left" vertical="top"/>
      <protection locked="0"/>
    </xf>
    <xf numFmtId="0" fontId="7" fillId="0" borderId="68" xfId="0" applyFont="1" applyFill="1" applyBorder="1" applyAlignment="1" applyProtection="1">
      <alignment horizontal="left" vertical="top"/>
      <protection locked="0"/>
    </xf>
    <xf numFmtId="0" fontId="14" fillId="2" borderId="56" xfId="0" applyFont="1" applyFill="1" applyBorder="1" applyAlignment="1" applyProtection="1">
      <alignment horizontal="center"/>
    </xf>
    <xf numFmtId="0" fontId="14" fillId="2" borderId="57" xfId="0" applyFont="1" applyFill="1" applyBorder="1" applyAlignment="1" applyProtection="1">
      <alignment horizontal="center"/>
    </xf>
    <xf numFmtId="0" fontId="14" fillId="2" borderId="58" xfId="0" applyFont="1" applyFill="1" applyBorder="1" applyAlignment="1" applyProtection="1">
      <alignment horizontal="center"/>
    </xf>
    <xf numFmtId="0" fontId="7" fillId="0" borderId="69" xfId="0" applyFont="1" applyFill="1" applyBorder="1" applyAlignment="1" applyProtection="1">
      <alignment horizontal="left" vertical="top"/>
      <protection locked="0"/>
    </xf>
    <xf numFmtId="0" fontId="7" fillId="0" borderId="45" xfId="0" applyFont="1" applyFill="1" applyBorder="1" applyAlignment="1" applyProtection="1">
      <alignment horizontal="left" vertical="top"/>
      <protection locked="0"/>
    </xf>
    <xf numFmtId="0" fontId="7" fillId="0" borderId="70" xfId="0" applyFont="1" applyFill="1" applyBorder="1" applyAlignment="1" applyProtection="1">
      <alignment horizontal="left" vertical="top"/>
      <protection locked="0"/>
    </xf>
    <xf numFmtId="0" fontId="3" fillId="2" borderId="69" xfId="0" applyFont="1" applyFill="1" applyBorder="1" applyAlignment="1" applyProtection="1">
      <alignment horizontal="left" vertical="top"/>
    </xf>
    <xf numFmtId="0" fontId="3" fillId="2" borderId="71" xfId="0" applyFont="1" applyFill="1" applyBorder="1" applyAlignment="1" applyProtection="1">
      <alignment horizontal="left" vertical="top"/>
    </xf>
    <xf numFmtId="0" fontId="7" fillId="0" borderId="69" xfId="0" applyFont="1" applyBorder="1" applyAlignment="1" applyProtection="1">
      <alignment horizontal="left" vertical="top"/>
      <protection locked="0"/>
    </xf>
    <xf numFmtId="0" fontId="7" fillId="0" borderId="45" xfId="0" applyFont="1" applyBorder="1" applyAlignment="1" applyProtection="1">
      <alignment horizontal="left" vertical="top"/>
      <protection locked="0"/>
    </xf>
    <xf numFmtId="0" fontId="7" fillId="0" borderId="71" xfId="0" applyFont="1" applyBorder="1" applyAlignment="1" applyProtection="1">
      <alignment horizontal="left" vertical="top"/>
      <protection locked="0"/>
    </xf>
    <xf numFmtId="0" fontId="7" fillId="0" borderId="15" xfId="0" applyFont="1" applyBorder="1" applyAlignment="1" applyProtection="1">
      <alignment horizontal="left" vertical="top"/>
      <protection locked="0"/>
    </xf>
    <xf numFmtId="0" fontId="7" fillId="0" borderId="18" xfId="0" applyFont="1" applyBorder="1" applyAlignment="1" applyProtection="1">
      <alignment horizontal="left" vertical="top"/>
      <protection locked="0"/>
    </xf>
    <xf numFmtId="0" fontId="7" fillId="0" borderId="16" xfId="0" applyFont="1" applyBorder="1" applyAlignment="1" applyProtection="1">
      <alignment horizontal="left" vertical="top"/>
      <protection locked="0"/>
    </xf>
    <xf numFmtId="0" fontId="0" fillId="0" borderId="72" xfId="0" pivotButton="1" applyBorder="1"/>
    <xf numFmtId="0" fontId="0" fillId="0" borderId="73" xfId="0" applyBorder="1"/>
    <xf numFmtId="0" fontId="0" fillId="0" borderId="74" xfId="0" applyBorder="1"/>
    <xf numFmtId="0" fontId="0" fillId="0" borderId="72" xfId="0" applyBorder="1"/>
    <xf numFmtId="0" fontId="0" fillId="0" borderId="75" xfId="0" applyBorder="1"/>
    <xf numFmtId="0" fontId="0" fillId="0" borderId="76" xfId="0" applyBorder="1"/>
    <xf numFmtId="0" fontId="0" fillId="0" borderId="72" xfId="0" applyNumberFormat="1" applyBorder="1"/>
    <xf numFmtId="0" fontId="0" fillId="0" borderId="75" xfId="0" applyNumberFormat="1" applyBorder="1"/>
    <xf numFmtId="0" fontId="0" fillId="0" borderId="76" xfId="0" applyNumberFormat="1" applyBorder="1"/>
    <xf numFmtId="0" fontId="0" fillId="0" borderId="77" xfId="0" applyBorder="1"/>
    <xf numFmtId="0" fontId="0" fillId="0" borderId="78" xfId="0" applyBorder="1"/>
    <xf numFmtId="0" fontId="0" fillId="0" borderId="78" xfId="0" applyNumberFormat="1" applyBorder="1"/>
    <xf numFmtId="0" fontId="0" fillId="0" borderId="79" xfId="0" applyNumberFormat="1" applyBorder="1"/>
    <xf numFmtId="0" fontId="0" fillId="0" borderId="80" xfId="0" applyBorder="1"/>
    <xf numFmtId="0" fontId="0" fillId="0" borderId="81" xfId="0" applyBorder="1"/>
    <xf numFmtId="0" fontId="0" fillId="0" borderId="80" xfId="0" applyNumberFormat="1" applyBorder="1"/>
    <xf numFmtId="0" fontId="0" fillId="0" borderId="82" xfId="0" applyNumberFormat="1" applyBorder="1"/>
    <xf numFmtId="0" fontId="0" fillId="0" borderId="83" xfId="0" applyNumberFormat="1" applyBorder="1"/>
  </cellXfs>
  <cellStyles count="1">
    <cellStyle name="Normal" xfId="0" builtinId="0"/>
  </cellStyles>
  <dxfs count="139">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font>
        <sz val="8"/>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19050</xdr:rowOff>
    </xdr:from>
    <xdr:to>
      <xdr:col>9</xdr:col>
      <xdr:colOff>0</xdr:colOff>
      <xdr:row>8</xdr:row>
      <xdr:rowOff>38100</xdr:rowOff>
    </xdr:to>
    <xdr:grpSp>
      <xdr:nvGrpSpPr>
        <xdr:cNvPr id="5182" name="Group 1"/>
        <xdr:cNvGrpSpPr>
          <a:grpSpLocks/>
        </xdr:cNvGrpSpPr>
      </xdr:nvGrpSpPr>
      <xdr:grpSpPr bwMode="auto">
        <a:xfrm>
          <a:off x="3333750" y="552450"/>
          <a:ext cx="3048000" cy="828675"/>
          <a:chOff x="4614" y="1319"/>
          <a:chExt cx="4224" cy="1041"/>
        </a:xfrm>
      </xdr:grpSpPr>
      <xdr:sp macro="" textlink="">
        <xdr:nvSpPr>
          <xdr:cNvPr id="5183" name="Rectangle 2"/>
          <xdr:cNvSpPr>
            <a:spLocks noChangeArrowheads="1"/>
          </xdr:cNvSpPr>
        </xdr:nvSpPr>
        <xdr:spPr bwMode="auto">
          <a:xfrm>
            <a:off x="4614" y="1319"/>
            <a:ext cx="4224" cy="1041"/>
          </a:xfrm>
          <a:prstGeom prst="rect">
            <a:avLst/>
          </a:prstGeom>
          <a:noFill/>
          <a:ln w="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84" name="Text Box 3"/>
          <xdr:cNvSpPr txBox="1">
            <a:spLocks noChangeArrowheads="1"/>
          </xdr:cNvSpPr>
        </xdr:nvSpPr>
        <xdr:spPr bwMode="auto">
          <a:xfrm>
            <a:off x="4614" y="1319"/>
            <a:ext cx="4224" cy="1009"/>
          </a:xfrm>
          <a:prstGeom prst="rect">
            <a:avLst/>
          </a:prstGeom>
          <a:noFill/>
          <a:ln w="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ari Prasad" refreshedDate="40054.984316203707" createdVersion="1" refreshedVersion="2" recordCount="480" upgradeOnRefresh="1">
  <cacheSource type="worksheet">
    <worksheetSource ref="B1:I481" sheet="Scope"/>
  </cacheSource>
  <cacheFields count="8">
    <cacheField name="Category " numFmtId="0">
      <sharedItems count="3">
        <s v="Administration "/>
        <s v="Invoicing "/>
        <s v="Payroll "/>
      </sharedItems>
    </cacheField>
    <cacheField name="SubCategory" numFmtId="0">
      <sharedItems count="27">
        <s v="Branch Contractors"/>
        <s v="Customer Gate Log Reconciliations"/>
        <s v="Customer Purchase Orders"/>
        <s v="Employees"/>
        <s v="Field Service Settings"/>
        <s v="Month End Close"/>
        <s v="Pending Customers"/>
        <s v="Pending Employees"/>
        <s v="Synchronization"/>
        <s v="Terms &amp; Conditions Contract"/>
        <s v="Contract Selection"/>
        <s v="Credit Invoices"/>
        <s v="Custom Invoice Views"/>
        <s v="Inbox Queue"/>
        <s v="Invoice Formatting and Printing"/>
        <s v="Invoice Lines"/>
        <s v="Invoice Management and Workflow"/>
        <s v="Invoice Queue"/>
        <s v="Re‐Invoices"/>
        <s v="Staging Area"/>
        <s v="Employee Payroll Lines"/>
        <s v="Employee Payroll Periods"/>
        <s v="Employee Payroll Weeks"/>
        <s v="Employee Selection"/>
        <s v="Payroll Periods"/>
        <s v="Payroll Weeks"/>
        <s v="Posting"/>
      </sharedItems>
    </cacheField>
    <cacheField name="Sub-Subcategory" numFmtId="0">
      <sharedItems containsBlank="1" count="22">
        <m/>
        <s v="Customer‐ Defined Attributes"/>
        <s v="Purchase Order Lines"/>
        <s v="Line Items"/>
        <s v="Invoice Print Preferences"/>
        <s v="Contract Level"/>
        <s v="Customer‐Defined Attributes"/>
        <s v="Payment Authorization"/>
        <s v="Taxation"/>
        <s v="User‐ Entered Invoice Discount"/>
        <s v="Combining and Allocating Third‐ Party Charge Items"/>
        <s v="Combining Items Whose Units of Measure Span Shifts"/>
        <s v="Contract‐Defined Item Properties"/>
        <s v="Invoice Line Editing "/>
        <s v="Packages"/>
        <s v="Purchase Order/Line Variance"/>
        <s v="Splitting Labor Time into Other Categories"/>
        <s v="Custom Exports"/>
        <s v="Adding Staging Area Lines to Invoice"/>
        <s v="Warnings and Adjustments"/>
        <s v="Listing "/>
        <s v="Viewing/Editing"/>
      </sharedItems>
    </cacheField>
    <cacheField name="Sub-SubSubCategory" numFmtId="0">
      <sharedItems containsBlank="1" count="12">
        <m/>
        <s v="Customer‐Defined Attributes"/>
        <s v="Contract‐Defined No‐Charge Quantity"/>
        <s v="Default Quantity"/>
        <s v="Price per Unit"/>
        <s v="User‐Specified Discount"/>
        <s v="User‐Specified No‐ Charge Quantity"/>
        <s v="Components"/>
        <s v="Special Payment Calculations"/>
        <s v="Duration"/>
        <s v="Pay Type"/>
        <s v="Shift Summary Number"/>
      </sharedItems>
    </cacheField>
    <cacheField name="In Scope " numFmtId="0">
      <sharedItems count="2">
        <s v="Y"/>
        <s v="N"/>
      </sharedItems>
    </cacheField>
    <cacheField name="Req Type " numFmtId="0">
      <sharedItems count="3">
        <s v="BR"/>
        <s v="LIST"/>
        <s v="UA"/>
      </sharedItems>
    </cacheField>
    <cacheField name="FPA" numFmtId="0">
      <sharedItems containsBlank="1" count="4">
        <s v="EQ"/>
        <s v="EO"/>
        <m/>
        <s v="EI"/>
      </sharedItems>
    </cacheField>
    <cacheField name="Requirement " numFmtId="0">
      <sharedItems count="480">
        <s v="Prevent the user from saving a Branch Contractor with an Employee Number that is already used by an Employee or by another Branch Contractor."/>
        <s v="List Branch Contractors, including First Name, Last Name, Unique Employee Number, and Employment Service."/>
        <s v="Sort the Branch Contractors by Last Name, First Name"/>
        <s v="Allow a user to Filter the Branch Contractors by All or Active Only. Default to Active Only."/>
        <s v="Allow a user to access a Branch Contractor from the list."/>
        <s v="Allow a user to create a new Branch Contractor."/>
        <s v="Allow a user to edit a new Branch Contractor."/>
        <s v="Prevent the user from saving a Branch Contractor without a First Name, Last Name, Employee Number, or specified Employment Service."/>
        <s v="Allow a user to terminate/un‐terminate a Branch Contractor."/>
        <s v="List Labor records for a selected day for a selected Customer Site, displaying the Badge Number, First Name, Last Name, Employee Number (if it exists)and Start/Stop date/time (according to the Shift Summary), total hours/minutes worked, the Employee's Hom"/>
        <s v="List Primary Equipment records for a Shift, displaying the Customer's Equipment Number, and Start/Stop date/time (according to the Shift Summary) sorted by Equipment Number."/>
        <s v="Allow a user to accept the default calculated Labor time (per the Shift Summary), or enter the Gate Log Labor time (in minutes, hours), per line."/>
        <s v="Allow a user to enter or change the Gate Log data for that Equipment for that shift."/>
        <s v="Allow a user to save the Gate Log data for a shift."/>
        <s v="Sort the Gate Log Reconciliation records by Last Name (ascending), and First Name (ascending)."/>
        <s v="Filter the Gate Log Reconciliation records by the selected Customer Site, by all Shift Labor records that begin on the selected date."/>
        <s v="Display summary duration values for each person (i.e., Badge Number)."/>
        <s v="Prevent a user from editing a Gate Log record if the corresponding item exists on an Invoice (unless the Invoice has been credited and the item has not been reinvoiced)."/>
        <s v="Warn the user, when reopening a Shift Summary with Gate Log Reconciliations, that the Gate Log Reconciliations will be deleted."/>
        <s v="When a user reopens a Shift Summary with Gate Log Reconciliations, delete the Gate Log Reconciliations associated with the Shift Summary."/>
        <s v="Calculate and display the difference between the original amount of the Purchase Order or Purchase Order Line, and the amount of the Invoices posted against it."/>
        <s v="Sort the Purchase Orders by Purchase Order Number (ascending)."/>
        <s v="Allow a user to filter the Purchase Orders (Open vs. Closed). Initialize the filter to display Open only."/>
        <s v="Filter the Purchase Orders by Customer Filter the Purchase Orders by Customer Site."/>
        <s v="Allow a user to deactivate a Purchase Order."/>
        <s v="List Purchase Orders."/>
        <s v="Prevent the user from deactivating a Purchase Order if it exists on a Job Header or Invoice."/>
        <s v="Prevent the user from closing a Purchase Order if one of its Purchase Order Lines exists on an unposted Invoice."/>
        <s v="Allow a user to close a Purchase Order."/>
        <s v="Allow a user to select a Purchase Order"/>
        <s v="Allow a user to create a Purchase Order"/>
        <s v="Allow a user to order a Purchase Order"/>
        <s v="Prevent the user from saving a Purchase Order with a Purchase Order Number that already exists for the Customer Site."/>
        <s v="Warn the user when saving the Purchase Order with a Purchase Order Number that does not pass the Purchase Order regular expression mask for the Customer Site, if one exists."/>
        <s v="Allow a user to reopen a Purchase Order."/>
        <s v="Calculate and display the difference between the original amount of the Purchase Order or Purchase Order Line, and the amount of the unposted and posted Invoices against it."/>
        <s v="Prevent the user from editing a closed Purchase Order, or a Purchase Order Line of a closed Purchase Order."/>
        <s v="Prevent the user from saving a Purchase Order Line that already exists for the Customer Site."/>
        <s v="Sort the Purchase Order Lines by Purchase Order Line Number (ascending)."/>
        <s v="Prevent the user from editing anything other than the Dollar Amount of a Purchase Order, if the Purchase Order has been used on a Posted Invoice."/>
        <s v="If the user changes the Dollar Amount of a Purchase Order, recalculate the remaining values on the Purchase Order."/>
        <s v="For each Purchase Order, Allow a user to enter the values for the Customer‐Defined Attributes."/>
        <s v="For each Purchase Order, validate each entered or modified Customer‐Defined Attribute against the Customer‐Defined Attribute's regular expression mask, if one exists. If the validation fails, warn the user with a visual cue."/>
        <s v="Warn the user when saving a Purchase Order with invalid Customer‐Defined Attribute values."/>
        <s v="List Purchase Order Lines per Purchase Order."/>
        <s v="Allow a user to create a new Purchase Order Line for a Purchase Order."/>
        <s v="Allow a user to edit a Purchase Order Line for a Purchase Order."/>
        <s v="Prevent the user from creating a Purchase Order Line for a Purchase Order, if the Purchase Order is closed."/>
        <s v="Prevent the user from creating a Purchase Order Line for a Purchase Order, if the Customer Site does not require Purchase Order Lines."/>
        <s v="Prevent the user from editing anything other than the Dollar Amount of a Purchase Order Line, if the Purchase Order Line has been used on a Posted Invoice."/>
        <s v="Prevent the user from deleting a Purchase Order Line if the Purchase Order is closed."/>
        <s v="If the user changes the Dollar Amount of a Purchase Order Line, recalculate the remaining values on the Purchase Order Line."/>
        <s v="Allow a user to delete a Purchase Order Line."/>
        <s v="For each Purchase Order Line, allow a user to enter the values for the Customer‐Defined Attributes."/>
        <s v="For each Purchase Order Line, validate each entered or modified Customer‐Defined Attribute against the Customer‐Defined Attribute's regular expression mask, if one exists. If the validation fails, warn the user with a visual cue."/>
        <s v="Warn the user when saving the Purchase Order Line with invalid Customer‐Defined Attribute values."/>
        <s v="Prevent the user from deleting a Purchase Order Line if it exists on an Invoice."/>
        <s v="List Employees, including First Name, Last Name, Employee Number, Employee Type (i.e., Regular or Part‐Time Professional).@$"/>
        <s v="Allow a user to sort Employees by Employee ID (ascending), or by Last Name (ascending)/First Name (ascending), default by Last Name/First Name."/>
        <s v="Allow a user to filter Employees by Branch, default to the Home Branch.@#"/>
        <s v="Allow a user to select an Employee.@$"/>
        <s v="Notify the user if a clock reset has been detected, and prevent the application from starting until the clock has been set."/>
        <s v="Provide real and estimated revenue values for all Shift Items within a month, for all items added in that month, and for all items whose real or estimated revenue has changed within the month; and for a place‐holder for a Corporate System to associate a m"/>
        <s v="Prevent a user from closing Month End prior to Month End."/>
        <s v="Allow a user to match a Pending Customer Site to an Oracle Customer."/>
        <s v="Allow a user to match a Pending Employee to an Oracle Employee."/>
        <s v="Display a confirmation message at the end of a successful manual synchronization."/>
        <s v="Warn the user to synchronize when the Remote System 2.0 is opened and closed in branch."/>
        <s v="Display the synchronization status."/>
        <s v="Display Customer Terms &amp; Conditions Contract Details (T&amp;C Contract Number, Activation Date, Expiration Date)"/>
        <s v="Warn the user when creating a new Job when the Terms &amp; Conditions Contract has past its expiration date."/>
        <s v="Warn the user when creating a Shift for an existing Job when the Terms &amp; Conditions Contract has past its expiration date."/>
        <s v="List all Contracts for a Customer."/>
        <s v="Allow a user to select a Contract."/>
        <s v="Allow a user to view Contract header details (e.g., Contract Number, expiration date, etc.)"/>
        <s v="Prevent a user from seeing Contract Pricing for a Contract, if the user's Branch is not authorized to view that Contract's Pricing."/>
        <s v="List all Contracts, Contract Levels, and Contract Level Version for a Customer, displaying the Contract Number, the Contract Level Description, the Contract Version Activation Date, and the Contract Expiration Date."/>
        <s v="Allow a user to select a Contract / Contract Level / Contract Version."/>
        <s v="Sort the Contract / Contract Level / Contract Versions by Active Date of the Contract (descending), then by Contract Level Priority (ascending), then by Contract Version Active Date (descending)."/>
        <s v="Filter the Contract / Contract Level / Contract Versions to only show records: (a) for the currently selected Customer Site (i.e., those where the Contract Level applies to no Customer Site or to the current Customer Site) (b) where the Active Date of the"/>
        <s v="Allow a user to revise the filtered view, to show older Contracts / Contract Levels / Contract Versions by date range, between today and the specified date."/>
        <s v="Allow a user to create a Credit Invoice from an Invoice, including an indication of whether the Invoice Line Data: (a) will be returned to the Staging Area, (b) will be deleted, and marked as Lost Revenue, or (c) will be associated with a Re‐Invoice."/>
        <s v="If a Credit Invoice is created from an Invoice with a Custom View, automatically create a Custom View Line Items for the Credit Invoice, and set the Description of each to the Description of each Custom View Line Item of the source Invoice, and the Dollar"/>
        <s v="Prevent the user from creating a Credit Invoice from an Invoice, or one or more of the Items on that Invoice, if the source Invoice is a Credit Invoice."/>
        <s v="Prevent the user from creating a Credit Invoice from an Invoice, or one or more of the Items on that Invoice, if the source Invoice is not in Posted Mode."/>
        <s v="Allow a user to create a Credit Request associated with the Credit Invoice or Credit/Re‐Invoice."/>
        <s v="Allow a user to create a Custom View for an Invoice."/>
        <s v="Allow a user to delete the Custom View of an Invoice."/>
        <s v="Prevent the user from creating a Custom View for an Invoice, when the Invoice already has a Custom View."/>
        <s v="Prevent the user from creating a Custom View for an Invoice, when the Invoice is not in Open Mode."/>
        <s v="When the user creates a Custom View of an Invoice, calculate the Custom View Variance Percentage."/>
        <s v="Prevent the user from deleting a Custom View for an Invoice, when the Invoice does not have a Custom View."/>
        <s v="Prevent the user from deleting the Custom View, when the Invoice is not in Open Mode."/>
        <s v="When the user deletes a Custom View of an Invoice, remove the Variance Line from the Invoice."/>
        <s v="Prevent the user from creating a Custom View for an Invoice, when the Invoice is a Credit Invoice."/>
        <s v="Prevent the user from editing the Custom View text, when the Invoice is a Credit Invoice."/>
        <s v="Prevent the user from editing the Invoice Total Amount of the Custom View, when the Invoice is a Credit Invoice."/>
        <s v="Prevent the user from deleting the Custom View, when the Invoice is a Credit Invoice with a Custom View."/>
        <s v="Prevent a user from adding a Custom View Line Item to a Custom View for an Invoice, if the Invoice does not have a Custom View."/>
        <s v="Prevent a user from adding a Custom View Line Item to a Custom View for an Invoice, when the Invoice is not in Open Mode."/>
        <s v="Prevent a user from adding a Custom View Line Item to a Custom View for an Invoice, when the Invoice is a Credit Invoice."/>
        <s v="When the user adds a Custom View Line Item to a Custom View for an Invoice, automatically recalculate the Invoice Total Amount, the underlying Invoice Variance, and the Re‐Invoice Difference."/>
        <s v="Prevent a user from editing a Custom View Line Item to a Custom View for an Invoice, when the Invoice is not in Open Mode."/>
        <s v="Prevent a user from editing a Custom View Line Item to a Custom View for an Invoice, when the Invoice is a Credit Invoice."/>
        <s v="When the user edits a Custom View Line Item on a Custom View for an Invoice, automatically recalculate the Invoice Total Amount, the underlying Invoice Variance, and the Re‐Invoice Difference."/>
        <s v="Prevent a user from deleting a Custom View Line Item to a Custom View for an Invoice, when the Invoice is not in Open Mode."/>
        <s v="Prevent a user from deleting a Custom View Line Item to a Custom View for an Invoice, when the Invoice is a Credit Invoice."/>
        <s v="When the user deletes a Custom View Line Item from a Custom View for an Invoice, automatically recalculate the Invoice Total Amount, the underlying Invoice Variance, and the Re‐Invoice Difference."/>
        <s v="Calculate the Custom View Variance Percentage as: (A) The sum of all Custom View Invoice Lines, divided by (B) the price of all items on the Reference Invoice, according to the highest priority current Contract Pricing Level with specified pricing (i.e., "/>
        <s v="When an Invoice with a Custom View is opened or saved, automatically recalculate the Reference Invoice Total Amount and the Custom View Total Amount, and recalculate and reallocate the Custom Variance across the Reference Invoice Items."/>
        <s v="When the user creates a Custom View of an Invoice, save the Invoice."/>
        <s v="When the user deletes a Custom View of an Invoice, save the Invoice."/>
        <s v="When the user adds a Custom View Line Item to a Custom View for an Invoice, save the Invoice."/>
        <s v="When the user edits a Custom View Line Item to a Custom View for an Invoice, save the Invoice."/>
        <s v="When the user deletes a Custom View Line Item from a Custom View for an Invoice, save the Invoice."/>
        <s v="Allow a user to add a Custom View Line Item."/>
        <s v="Allow a user to edit a Custom View Line Item."/>
        <s v="Allow a user to delete a Custom View Line Item."/>
        <s v="List all Jobs which have uninvoiced items [Inbox Queue]. Display each Customer Site by Payment Authorization."/>
        <s v="Sort the Jobs in the Inbox Queue in ascending order by Customer Number, then by ascending chronological order according to the Job Start Date."/>
        <s v="Allow a user to filter the Jobs in the Inbox Queue by Keyword search (on Customer Site), Job Start Date (within a specified date range), or Customer Site Number."/>
        <s v="Allow a user to open an Invoice Staging Area for a Customer Site/Purchase Order in the Inbox Queue."/>
        <s v="Allow a user to print the Invoice."/>
        <s v="Allow a user to save the Invoice as a PDF."/>
        <s v="Apply a watermark (e.g., &quot;NOT AN INVOICE ‐‐ DO NOT PAY&quot;) to an Invoice when it is not in Posted Mode."/>
        <s v="Allow a user to preview an Invoice prior to printing."/>
        <s v="Allow a user to select the Invoice Template for an Invoice."/>
        <s v="Retain the last used Invoice Template selection for an Invoice."/>
        <s v="For each new (Open) Regular Invoice, generate a unique, unbrokensequential Invoice Number (i.e., unique to the Branch location where it is created)."/>
        <s v="For each new (Open) Credit Invoice, generate a unique, unbrokensequential Invoice Number (i.e., unique to the Source Invoice for which it is created)."/>
        <s v="For each new (Open) Re‐Invoice, generate a unique, unbrokensequential Invoice Number (i.e., unique to the Credit Invoice for which it is created). Placing Letter at end plus number."/>
        <s v="Allow a user to create a new Invoice"/>
        <s v="Display the Invoice header"/>
        <s v="Allow a user to Edit the Invoice Header (i.e., Payment Authorization, Customer‐Defined Attributes, and Notes)."/>
        <s v="Prevent the user from editing the Invoice Header if the Invoice is a Credit Invoice."/>
        <s v="Prevent the user from editing the Invoice Header unless the Invoice is in Open Mode."/>
        <s v="Upon creation of each new Invoice, allow a user to select the Contract Level, selecting from a list of Contract Levels for the Customer."/>
        <s v="Display a list of the Customer‐Defined Attributes for the Invoice, and their values."/>
        <s v="For each Open Invoice, allow a user to enter the values for the Customer‐Defined Attributes."/>
        <s v="For each Open Invoice, validate each entered or modified Customer‐Defined Attribute against the Customer‐Defined Attribute's regular expression mask, if one exists. If the validation fails, warn the user with a visual cue."/>
        <s v="Prevent the user from selecting a Payment Authorization Method that is not available to the Customer."/>
        <s v="Upon creation of each new Credit Invoice and Re‐Invoice, set the Contract Level to the Contract Level of the Source Invoice."/>
        <s v="For each new (Open) Invoice, automatically set the Payment Authorization to that of the Job containing the Staging Area items being added."/>
        <s v="Allow a user to change the Payment Authorization for an Open Invoice, selecting from the list of Payment Authorization Methods that are available to the Customer (e.g., Purchase Order or Pending Purchase Order, Credit Card Authorization, and/or No Authori"/>
        <s v="If a Payment Authorization Method of Purchase Order is selected, require that the user selects one and only one of the following: (a) an existing Purchase Order (one without Purchase Order Line detail), (b) an existing Purchase Order Line, or (c) a Pendin"/>
        <s v="Prevent the user from editing the Payment Authorization unless the Invoice is in Open or Submitted Mode."/>
        <s v="Warn the user if the amount remaining on the Purchase Order ‐‐ minus the amount of the Invoice ‐‐ is less than 15% of the original value of the Purchase Order."/>
        <s v="Warn the user if the amount remaining on the Purchase Order ‐‐ minus the amount of the Invoice ‐‐ is less than zero."/>
        <s v="When a user changes a Payment Authorization Method when invoicing one or more Jobs, update all future created Invoices for that Job to use the selected Payment Authorization Method."/>
        <s v="Prevent the user from selecting a Payment Authorization Method of Purchase Order, when the Customer Site requires Purchase Order Lines."/>
        <s v="For each Open Invoice, determine whether the products and/or services are taxable (by Customer Site)."/>
        <s v="Allow a user to flag a taxable invoice as tax exempt."/>
        <s v="Allow a user to &quot;un‐flag&quot; a taxable invoice as tax exempt."/>
        <s v="Allow a user to specify a User‐Entered Invoice Discount."/>
        <s v="When a User‐Entered Invoice Discount is specified, changed, or removed, save the Invoice."/>
        <s v="Prevent the user from specifying a User‐Entered Invoice Discount of less than 0%, or more than 100%."/>
        <s v="Prevent the user from specifying a User‐Entered Invoice Discount unless the Invoice is in Open Mode."/>
        <s v="Prevent the user from specifying a User‐Entered Invoice Discount when the Invoice is a Credit Invoice."/>
        <s v="Prevent the user from specifying a User‐Entered Invoice Discount when the Contract of the Invoice indicates anything other than Branch Standard Pricing."/>
        <s v="Calculate the Tax for each Item, based upon whether the Item is a Product or Service, whether the Customer Site prescribes a Product or Service Tax Rate, and whether the user has opted to make the Invoice non‐taxable."/>
        <s v="Allow a user to remove one or more selected Invoice Lines ‐‐ or a partial quantity of a single Invoice Line ‐‐ from the Invoice."/>
        <s v="When one or more Line Items are removed from an Invoice, if one or more of the Items are components of a Package, flag the Package components as unfulfilled."/>
        <s v="List Invoice Lines, including Item Code, Description, Quantity, Unit of Measure, Price per Unit, Amount, Discount Percentage, and Net Amount."/>
        <s v="Allow a user to select one or more Invoice Lines."/>
        <s v="Prevent the user from removing one or more selected Invoice Lines ‐‐ or a partial quantity of a single Invoice Line ‐‐ from the Invoice, if the Invoice is not in Open Mode."/>
        <s v="Prevent the user from removing a Variance Line from the Invoice."/>
        <s v="Prevent the user from removing partial quantity of a Package Item from an Invoice."/>
        <s v="When a quantity of a non‐Package item is removed from a regular Invoice, move the quantity back to the Staging Area, and mark the quantity as available for Invoicing."/>
        <s v="When a Package item is removed from a regular Invoice, the quantity of its Component Items are moved individually back to the Staging Area and marked as available for Invoicing."/>
        <s v="When one or more Line Items are removed from an Invoice, if the Invoice is authorized by a Purchase Order or Purchase Order Line, recalculate the Remaining Value."/>
        <s v="When one or more Line Items are removed from an Invoice, if the Invoice has a Custom View, reallocate the Variance."/>
        <s v="Prevent the user from removing one or more selected Invoice Lines ‐‐ or a partial quantity of a single Invoice Line ‐‐ from a Re‐Invoice."/>
        <s v="Calculate the price of each Invoice Line as: (A) The Item Quantity, which is defined as: (A1) The Default Quantity minus (A2) the Contract‐Specified No‐Charge Quantity minus (A3) the User‐Entered No‐Charge Quantity; times (B) the Per Unit Price; times one"/>
        <s v="Calculate the displayed Discount Percentage as: One minus (A) The Contract Discount, which is defined as: (A1) The Contract Line Item Discount, if one is specified for the Item Code; otherwise (A2) The Contract Discount; times one minus (B) the User‐Enter"/>
        <s v="When one or more Line Items are removed from an Invoice, save the Invoice."/>
        <s v="Allow a user to allocate a Third Party Charge Line‐‐ partially or totally ‐‐ to a different Service Line."/>
        <s v="Allow a user to combine two or more Third‐Party Charge items into one invoice line item."/>
        <s v="Prevent the user from combining Third‐Party Charge items if the Invoice is not in Open Mode."/>
        <s v="When one or more Third‐Party Charge Items are combined, if the Invoice is authorized by a Purchase Order or Purchase Order Line, recalculate the Remaining Value."/>
        <s v="When one or more Third‐Party Charge Items are combined, if the Invoice has a Custom View, recalculate the Variance."/>
        <s v="When a combined Third‐Party Charge Item is un‐combined, if the Invoice is authorized by a Purchase Order or Purchase Order Line, recalculate the Remaining Value."/>
        <s v="When a combined Third‐Party Charge Item is un‐combined, if the Invoice has a Custom View, reallocate the Variance."/>
        <s v="Prevent the user from allocating Third‐Party Charge revenue to a different Service Line, if the Invoice is not in Open Mode."/>
        <s v="When one or more Third‐Party Charge Items are combined, save the Invoice."/>
        <s v="When one or more Third‐Party Charge Items are un‐combined, save the Invoice."/>
        <s v="Allow a user to combine two or more Invoice line items that refer to units of measure that span shifts."/>
        <s v="Prevent the user from combining Items with units of measure that span shifts, if the Invoice is not in Open Mode."/>
        <s v="Prevent the user from combining Items with units of measure that span shifts, if the Item Codes of the source Item Codes are different."/>
        <s v="Allow a user to undo a combined item for the units of measure that span shifts."/>
        <s v="Prevent the user from un‐combining Items with units of measure that span shifts, if the Invoice is not in Open Mode."/>
        <s v="Determine the Unit Cost for each Item, based upon the selected Contract Level, and whether it indicates Branch Standard Pricing (in which case Branch Standard Pricing is used), or Contract Specific Pricing or Fixed Fee (in which case the Contract Item's P"/>
        <s v="Determine the Unit of Measure for each Item, based upon the selected Contract Level, and whether it indicates Branch Standard Pricing (in which case the Item Master's default Unit of Measure is used), or Contract Specific Pricing or Fixed Fee (in which ca"/>
        <s v="Determine the Item Code and Description for each Item, based upon the selected Contract Level, and whether it indicates Contract Specific Pricing, and specifies an Item Code and/or Description override; otherwise, the Item Master's default Item Code and/o"/>
        <s v="Allow a user to specify a Contract‐Defined No‐Charge Quantity."/>
        <s v="Prevent the user from specifying a Contract‐Defined No‐Charge Quantity, when the Invoice is not in Open Mode."/>
        <s v="Prevent the user from specifying a Contract‐Defined No‐Charge Quantity, when the Invoice is a Credit Invoice."/>
        <s v="Prevent the user from specifying a Contract‐Defined No‐Charge Quantity, when the Invoice is not under a Contract Level that indicates Contract‐Defined Pricing."/>
        <s v="Prevent the user from specifying a Contract‐Defined No‐Charge Quantity, when the Invoice is under a Contract Level that indicates Contract‐Defined Pricing, but the Contract Item does not indicate a Contract‐Defined No‐Charge Quantity."/>
        <s v="Prevent the user from specifying a Contract‐Defined No‐Charge Quantity, when the Item is Priced on Request."/>
        <s v="Prevent the user from specifying a Contract‐Defined No‐Charge Quantity, when the Item is marked as Destroyed."/>
        <s v="Prevent the user from specifying a Contract‐Defined No‐Charge Quantity, when the Item is a Third‐Party Charge Item."/>
        <s v="When the Contract‐Defined No‐Charge Quantity is changed for an Item, if the Invoice is authorized by a Purchase Order or Purchase Order Line, recalculate the Remaining Value."/>
        <s v="When the Contract‐Defined No‐Charge Quantity is changed for an Item, if the Invoice has a Custom View, recalculate the Invoice  Variance."/>
        <s v="When the Contract‐Defined No‐Charge Quantity is changed for an Item, if the Item is a component of a Package, recalculate the Package Variance."/>
        <s v="Prevent the user from specifying a Contract‐Defined No‐Charge Quantity that makes the total invoiceable Item Quantity less than zero."/>
        <s v="When the Contract‐Defined No‐Charge Quantity is changed for an Item, save the Invoice."/>
        <s v="Allow a user to specify a Default Quantity if at least one of the following is true: (a) A Contract‐Specified Unit of Measure is used, and the Unit of Measure in the Item Master is different than the Contract‐ Specified Unit of Measure. (b) The Contract r"/>
        <s v="Prevent the user from specifying a Default Quantity, when the Invoice is not in Open Mode."/>
        <s v="Prevent the user from specifying a Default Quantity, when the Invoice is a Credit Invoice."/>
        <s v="Prevent the user from specifying a Default Quantity that makes the total invoiceable Item Quantity less than zero."/>
        <s v="When the selected Contract refers to a Contract‐Specified Maximum Daily Billable Labor Duration, prevent the user from specifying a Default Quantity that is greater than Contract‐ Specified Maximum Daily Billable Labor Duration."/>
        <s v="Allow a user to enter or change a description for a Third‐Party Charge Item."/>
        <s v="Prevent the user from changing a description for a Third‐Party Charge, when the Invoice is not in Open Mode."/>
        <s v="Allow a user to enter or change the Price per Unit for an Item."/>
        <s v="Prevent the user from changing the Price per Unit of an Item, when the Invoice is not in Open Mode."/>
        <s v="Prevent the user from changing the Price per Unit of an Item, when the Invoice is a Credit Invoice."/>
        <s v="Only allow for a user to enter or change a Price per Unit for an item if the item is one of the following: (a) An Item (or Package Item) on a Invoice with a Contract Level that indicates Branch Standard Pricing (b) A Third‐Party Charge Item (c) Priced on "/>
        <s v="When a Price per Unit is entered or changed for an Item, if the Invoice is authorized by a Purchase Order or Purchase Order Line, recalculate the Remaining Value."/>
        <s v="When a Price per Unit is entered or changed for an Item, if the Invoice has a Custom View, recalculate the Invoice Variance."/>
        <s v="When a Price per Unit is entered or changed for an Item, if the Item is a component of a Package, recalculate the Package Variance."/>
        <s v="When a Price per Unit is entered or changed for a Package Item, recalculate the Package Variance."/>
        <s v="Prevent the user from specifying a Price per Unit that is less than zero."/>
        <s v="When a Price per Unit is entered or changed for an Item or Package Item, save the Invoice."/>
        <s v="Prevent the user from specifying a User‐Specified Discount, when the Item is marked as Destroyed."/>
        <s v="Allow a user to specify a User‐Specified Discount a Line Item price."/>
        <s v="Prevent the user from specifying a User‐Specified Discount, when the Invoice is not in Open Mode."/>
        <s v="Prevent the user from specifying a User‐Specified Discount, when the Invoice is a Credit Invoice."/>
        <s v="Prevent the user from specifying a User‐Specified Discount, when the Item is on an Invoice that has a Contract Level that does not indicate Branch Standard Pricing."/>
        <s v="Prevent the user from specifying a User‐Specified Discount, when the Item is a Third‐Party Charge Item."/>
        <s v="When a User‐Specified Discount is applied to an Item, if the Invoice is authorized by a Purchase Order or Purchase Order Line, recalculate the Remaining Value."/>
        <s v="When a User‐Specified Discount is applied to an Item, if the Invoice has a Custom View, recalculate the Invoice Variance."/>
        <s v="When a User‐Specified Discount is applied to an Item, if the Item is a component of a Package, recalculate the Package Variance."/>
        <s v="When a User‐Specified Discount is applied to an Item, save the Invoice.@$"/>
        <s v="Allow a user to specify a User‐Specified No‐Charge Quantity."/>
        <s v="When a User‐Specified No‐Charge Quantity is entered, allow a user to enter the User‐Specified No Charge Reason, as one of the following: (a) By HydroChem's choice, (b) By Customer insistence, or (c) Because of a Gate Log Discrepancy"/>
        <s v="Prevent the user from specifying a User‐Specified No‐Charge Quantity, when the Invoice is not in Open Mode."/>
        <s v="Prevent the user from specifying a User‐Specified No‐Charge Quantity, when the Invoice is a Credit Invoice."/>
        <s v="Prevent the user from specifying a User‐Specified No‐Charge Quantity, when the Item is Priced on Request."/>
        <s v="Prevent the user from specifying a User‐Specified No‐Charge Quantity, when the Item is marked as Destroyed."/>
        <s v="Prevent the user from specifying a User‐Specified No‐Charge Quantity, when the Item is a Third‐Party Charge Item."/>
        <s v="Prevent the user from specifying a User‐Specified No‐Charge Quantity, without supplying the User‐Specified No Charge Reason."/>
        <s v="When the User‐Specified No‐Charge Quantity is changed for an Item, if the Invoice is authorized by a Purchase Order or Purchase Order Line, recalculate the Remaining Value."/>
        <s v="When the User‐Specified No‐Charge Quantity is changed for an Item, if the Invoice has a Custom View, recalculate the Invoice Variance."/>
        <s v="When the User‐Specified No‐Charge Quantity is changed for an Item, if the Item is a component of a Package, recalculate the Package Variance."/>
        <s v="Prevent the user from specifying a User‐Specified No‐Charge Quantity that makes the total invoiceable Item Quantity less than zero."/>
        <s v="When a User‐Specified Discount is applied to an Item, save the Invoice."/>
        <s v="Prevent the user from setting the quantity of a Package component to a quantity greater than the Package Item's Maximum Quantity Allowed (if it exists)."/>
        <s v="Prevent the user from setting the quantity of a Package component to a quantity less than the Package Item's Minimum Quantity Allowed (if it exists)."/>
        <s v="Allow a user to specify the quantity of the Package."/>
        <s v="Allow a user to delete the Package."/>
        <s v="When an Invoice is opened or saved, recalculate and reallocate all Package Variances across each Package's Component Items."/>
        <s v="Allow a user to add a Package to an Invoice."/>
        <s v="List Packages."/>
        <s v="When the user adds a Package to an Invoice, create a Package Variance Line within the Package."/>
        <s v="Allow a user to add a partial quantity of a selected Line Item to a Package."/>
        <s v="Prevent the user from adding a a Package to an Invoice, when the Invoice is not in Open Mode."/>
        <s v="Prevent the user from adding a a Package to an Invoice, when the Invoice is a Credit Invoice."/>
        <s v="Allow a user to select a Package."/>
        <s v="Allow a user to add a selected Line Item to a Package."/>
        <s v="Prevent the user from adding a Line Item to a Package, when the Invoice is not in Open Mode."/>
        <s v="Prevent the user from adding a Line Item to a Package, when the Invoice is a Credit Invoice."/>
        <s v="Prevent the user from adding a Line Item to a Package, when that Item is not defined as a Package Component."/>
        <s v="Prevent the user from adding a Line Item to a Package, when the required quantity of that Item has already been added to the Package."/>
        <s v="Prevent the user from adding a Line Item to a Package, when the Package already contains a Component Item from a different Shift."/>
        <s v="Prevent the user from adding a Variance Line Item to a Package."/>
        <s v="Determine which Equipment Line Items are components of a Package, according to the Contract Level used on the Invoice."/>
        <s v="Provide a visual cue to the user if the Contract Level indicates Contract‐Specific Pricing ‐‐ one that contains one or more Packages ‐‐ and a Primary Equipment line item could be converted into one of those Packages."/>
        <s v="When an Item or partial quantity of an Item is added to a Package, if the Invoice is authorized by a Purchase Order or Purchase Order Line, recalculate the Remaining Value."/>
        <s v="When an Item or partial quantity of an Item is added to a Package, if the Invoice has a Custom View, recalculate and reallocate the Variance."/>
        <s v="When an Item or partial quantity of an Item is added to a Package, recalculate and reallocate the Variance."/>
        <s v="Prevent the user from adding a partial quantity of a Line Item to a Package, when the Invoice is not in Open Mode."/>
        <s v="When a Component Item is removed from a Package, if the Invoice has a Custom View, recalculate and reallocate the Invoice Variance."/>
        <s v="When a Component Item is removed from a Package, recalculate and reallocate the Package Variance."/>
        <s v="Prevent the user from specifying the quantity of a Package, when the Invoice is not in Open Mode."/>
        <s v="Prevent the user from modifying the quantity of a Package, when the Invoice is a Credit Invoice."/>
        <s v="When a Package quantity is entered or modified, if the Invoice is authorized by a Purchase Order or Purchase Order Line, recalculate the Remaining Value."/>
        <s v="When a Package quantity is entered or modified, if the Invoice has a Custom View, recalculate and reallocate the Variance."/>
        <s v="When a Package quantity is entered or modified, recalculate and reallocate the Variance."/>
        <s v="Prevent the user from deleting a Package, when the Invoice is not in Open Mode."/>
        <s v="Prevent the user from deleting a Package, when the Invoice is a Credit Invoice."/>
        <s v="When the user deletes a Package from an Invoice, remove the Package Variance Line with the Package."/>
        <s v="Calculate the price of each Package Component Item as: (A) The item quantity, which is defined as: (A1) The Default Quantity minus (A2) the Contract‐Specified No‐Charge Quantity minus (A3) the User‐Entered No‐Charge Quantity; times (B) the Per Unit Price;"/>
        <s v="Calculate the Package Variance Percentage as: (A) The price of the Package Item, divided by (B) the price of all the Package Component Items, according to the highest priority current Contract Pricing Level"/>
        <s v="If the Invoice's Contract Level indicates Branch Standard Pricing, only allow the user to select one of the Packages covered by Branch Standard Pricing."/>
        <s v="If the Invoice's Contract Level does not indicate Branch Standard Pricing, only allow the user to select one of the Packages specified in the Contract Level."/>
        <s v="When the user adds a Package to an Invoice, save the Invoice."/>
        <s v="When an Item or partial quantity of an Item is added to a Package, save the Invoice."/>
        <s v="When a Component Item is removed from a Package, save the Invoice."/>
        <s v="When a Package quantity is entered or modified, save the Invoice."/>
        <s v="When the user deletes a Package from an Invoice, save the Invoice"/>
        <s v="List fulfilled and unfulfilled Package Component Items of a selected Package on the Invoice."/>
        <s v="Prevent the user from adding a partial quantity of a Line Item to a Package, when the Package already contains a Component Item from a different Shift."/>
        <s v="Allow a user to remove a selected Component Item from a Package."/>
        <s v="Prevent the user from removing a Component Item from a Package, when the Invoice is not in Open Mode."/>
        <s v="Prevent the user from removing a Component Item from a Package, when the Invoice is a Credit Invoice."/>
        <s v="When a Component Item is removed from a Package, if the Invoice is authorized by a Purchase Order or Purchase Order Line, recalculate the Remaining Value."/>
        <s v="When an invoice is opened or saved, if the Invoice is authorized by a Purchase Order or Purchase Order Line, recalculate the Remaining Value."/>
        <s v="Allow a user to split a Labor Line item into two or more Labor Line Items."/>
        <s v="Prevent the user from splitting a Labor Item, if the Invoice is not in Open Mode."/>
        <s v="Prevent the user from splitting a Labor Item into an additional Labor Item from a different Service Line."/>
        <s v="Prevent the user from splitting a Labor Item if the Labor Item is a component of a Package."/>
        <s v="When a Labor Line Item is split, if the Invoice is authorized by a Purchase Order or Purchase Order Line, recalculate the Remaining Value."/>
        <s v="When a Labor Line Item is split, if the Invoice has a Custom View, recalculate the Variance."/>
        <s v="Allow a user to recombine the split Labor Lines items back to their original single‐line entry."/>
        <s v="Prevent the user from recombining a split Labor Item, if the Invoice is not in Open Mode."/>
        <s v="When split Labor Line Items are recombined, if the Invoice is authorized by a Purchase Order or Purchase Order Line, recalculate the Remaining Value."/>
        <s v="When split Labor Line Items are recombined, if the Invoice has a Custom View, recalculate the Variance."/>
        <s v="When a Labor Line Item is split, save the Invoice."/>
        <s v="When split Labor Line Items are recombined, save the Invoice."/>
        <s v="When an invoice is Posted, Determine the GL accounts for the revenue for each Item on the Invoice and calculate and allocate the dollar amount associated with"/>
        <s v="Allow a user to mark a Re‐Invoice as Disapproved. Move the Invoice to Disapproved Mode."/>
        <s v="Determine if an Invoice in Pending Approval Mode, with one or more Approvals, can be fully Approved. If so, move the Invoice to Approved Mode."/>
        <s v="When a Credit Invoice is Posted, if the Credit Invoice is not marked as Lost Revenue, re‐add the quantities of the Credited Items back to the Staging Area."/>
        <s v="Mark all quantities of Items on a deleted Invoice as invoicable, and refresh the Staging Area to reflect the new Items and quantities."/>
        <s v="Prevent a user from moving a Credit Invoice out of Open Mode without providing the required Credit Request data (i.e., Credit Reason, Description, and ‐‐ if the Credit Invoice will return the data to the Staging Area ‐‐ the expected Re‐Invoice amount."/>
        <s v="When an Invoice is Posted, log the Invoice Number as &quot;Posted&quot; with the date/time the Posting occurred and the person who posted it."/>
        <s v="Prevent the user from moving the Invoice out of Open Mode, if the Invoice contains an Item whose General Ledger code does not exist in the General Ledger table."/>
        <s v="Allow a user to mark an Approved Credit Invoice as Lost Revenue."/>
        <s v="Allow a user to mark an Invoice variance as Approved."/>
        <s v="Allow a user to change an Invoice from Open to Posted Mode."/>
        <s v="Allow a user to delete an Open Invoice."/>
        <s v="When an Invoice is deleted, log the Invoice Number as &quot;No Longer Needed&quot;."/>
        <s v="Prevent the user from moving the Invoice out of Open Mode, if doing so would exceed the amount remaining on the Purchase Order or Purchase Order Line for that Invoice."/>
        <s v="Prevent the user from moving the Invoice out of Open Mode, if the Payment Authorization is a Pending Purchase Order."/>
        <s v="Prevent the user from moving the Invoice out of Open Mode, if the Purchase Order or Purchase Order Line amount is unspecified."/>
        <s v="Prevent the user from moving the Invoice out of Open Mode, if the Invoice contains a Third‐Party Charge Item with an unspecified price."/>
        <s v="Prevent the user from moving the Invoice out of Open Mode, if the Invoice contains a Third‐Party Charge Item with an unspecified description."/>
        <s v="Prevent the user from moving the Invoice out of Open Mode, if the Invoice contains a Contract Item with a variable item price (i.e., Priced on Request), with an unspecified price."/>
        <s v="Prevent the user from moving the Invoice out of Open Mode, if one or more Customer‐Defined Attributes' values have not been specified. Expected Regular esxpression rule need to validate."/>
        <s v="Prevent the user from moving the Invoice out of Open Mode, if the Invoice has a Custom View, and no Custom View Line Items with dollar amounts have been specified."/>
        <s v="Prevent the user from moving the Invoice out of Open Mode, if one or more Packages do not have quantities specified."/>
        <s v="Prevent the user from moving the Invoice out of Open Mode, if one or more required components of a Package have not yet been fulfilled."/>
        <s v="Prevent the user from moving an Invoice directly to Posted Mode if the Customer Site requires the Submitted Invoice Mode (for electronic invoicing)."/>
        <s v="Allow a user to change the selected invoice from Open to Submitted Mode."/>
        <s v="Prevent the user from moving an Invoice to Submitted Mode if the Customer Site does not require the Submitted Invoice Mode (for electronic invoicing)."/>
        <s v="Prevent an Invoice from going to Submitted or Posted Mode, total Invoice variance is greater than n% off the original value the Invoice, and the Invoice total amount is greater than Instead move the Invoice to Pending Approval Mode."/>
        <s v="Calculate total invoice variance as the difference between all items' default price and the final dollar amount of the invoice."/>
        <s v="When a Credit Invoice or Credit/Re‐Invoice is moved out of Open Mode, move the Invoice to Pending Approval Mode."/>
        <s v="Prevent an Invoice from going to Submitted or Posted Mode, if the invoice has been overridden to be non‐taxable. Instead move the Invoice to Pending Approval Mode."/>
        <s v="Allow a user to change the selected Invoice from Submitted to Posted Mode."/>
        <s v="Allow a user to change the selected Invoice from Submitted to Open Mode."/>
        <s v="Allow a user to mark an Invoice variance as Disapproved. Move the Invoice to Disapproved Mode."/>
        <s v="Allow a user to mark a Credit Invoice as Approved."/>
        <s v="Allow a user to mark a Credit Invoice as Disapproved. Move the Invoice to Disapproved Mode."/>
        <s v="Allow a user to mark an Invoice as with a Taxability Override as Approved."/>
        <s v="Allow a user to mark an Invoice with a Taxability override as Disapproved. Move the Invoice to Disapproved Mode."/>
        <s v="Allow a user to change the selected Invoice from Pending Approval to Open Mode."/>
        <s v="Allow a user to change the selected Invoice from Disapproved Mode to Open Mode."/>
        <s v="Allow a user to change the selected Invoice from Approved Mode to Open Mode."/>
        <s v="Allow a user to change the selected Invoice from Approved Mode to Submitted Mode."/>
        <s v="Allow a user to change the selected Invoice from Approved Mode to Posted Mode."/>
        <s v="Prevent the user from moving the Invoice to Posted Mode, if the Invoice contains one or more Packages without a specified Price per Unit."/>
        <s v="Allow a user to mark a Re‐Invoice as Approved."/>
        <s v="Prevent a user from marking a Re‐Invoice as Approved without providing the required Credit Request data."/>
        <s v="When a Credit Invoice is Posted, if the Credit Invoice is marked as Lost Revenue, do not re‐add the quantities of the Credited Items back to the Staging Area. Instead, mark the quantities of the items as uninvoiceable."/>
        <s v="Prevent the user from moving the Invoice out of Open Mode if the Invoice contains a Package with component items that are all zero priced."/>
        <s v="Prevent the user from moving the Invoice out of Open Mode if the Invoice has a Custom View, and the Custom View has no Custom View Line with a dollar value."/>
        <s v="Prevent the user from moving the Invoice out of Open Mode if the Invoice has a Custom View, and the Reference Invoice has a zero dollar value."/>
        <s v="Prevent the user from moving the Invoice to Posted Mode, if doing so would exceed the amount remaining on the Purchase Order or Purchase Order Line for that Invoice."/>
        <s v="Display the Current Invoice Mode."/>
        <s v="Prevent the user from moving an Invoice out of Open Mode, if the Invoice is under Contract‐Specified Pricing, and contains one or more Items where the Unit of Measure in the Item Master is different from the Contract‐Specified Unit of Measure, for which n"/>
        <s v="Prevent the user from moving an Invoice out of Open Mode, if a Labor Item on the Invoice refers to a Shift Summary Labor Line whose start/stop date/time overlaps with another Shift Summary Labor Line within the system."/>
        <s v="Prevent the user from Posting an Invoice, if a Labor Item on the Invoice refers to a Shift Summary Labor Line whose start/stop date/time overlaps with another Shift Summary Labor Line within the system and both refer to the same employee ID."/>
        <s v="Allow a user to generate a Customer‐Specific Invoice Export."/>
        <s v="Prevent the user from generating a Customer‐Specific Invoice Export if the Customer does not accept Customer‐Specific Invoice Exports."/>
        <s v="Prevent the user from generating a Customer‐Specific Invoice Export, if the Invoice is not in Posted Mode, and the Customer requires Customer‐Specific Invoice Exports from Posted Mode."/>
        <s v="Prevent the user from generating a Customer‐Specific Invoice Export, if the Invoice is not in Submitted Mode, and the Customer requires Customer‐Specific Invoice Exports from Submitted Mode."/>
        <s v="List all Invoices [Invoice Queue]"/>
        <s v="Allow a user to filter the Invoices in the Invoice Queue by Customer Site Keyword search (on Customer Site), Customer Number, Payment Authorization, Creation Date Range, Posted Data Range, Invoice Number, Branch Oracle Code, Invoice Mode (e.g., Open, Post"/>
        <s v="Allow a user to filter the Invoices in the Invoice Queue by Status (e.g., Open, Pending Approval, Approved, Disapproved, Submitted, Posted)."/>
        <s v="Allow a user to filter the Invoices in the Invoice Queue by Type (e.g., Invoice, Prepayment Invoice, Credit Invoice, Credit Reinvoice)"/>
        <s v="Allow a user to filter the Invoices in the Invoice Queue by Date."/>
        <s v="Sort the Invoices in the Invoice Queue by Invoice Number (descending)"/>
        <s v="Allow a user to open an Invoice from the Invoice Queue."/>
        <s v="Allow a user to create a Re‐Invoice from from a Credit Invoice."/>
        <s v="When a Re‐Invoice mode changes, automatically change the mode of its corresponding Credit Invoice."/>
        <s v="When a Re‐Invoice is authorized by the same Purchase Order or Purchase Order Line of the source Invoice, when recalculating the Remaining Value of the Purchase Order or Purchase Order Line, also calculate the value of Credit of the source Invoice."/>
        <s v="If a user creates a Re‐Invoice from an Invoice with a Custom View, automatically create a Custom View Line Items for the Re‐Invoice, and set the Description of each to the Description of each Custom View Line Item of the source Invoice, and the Dollar Amo"/>
        <s v="When a Credit Invoice mode changes, if the Credit Invoice has a corresponding Re‐Invoice, automatically change the mode of its corresponding Re‐Invoice."/>
        <s v="List all the uninvoiced items for that Customer Site, by the Item Description."/>
        <s v="Organize the Staging Area items by Job (chronologically, from oldest to most recent), by Shift within the Job (chronologically, from oldest to most recent), by Item Type within the Shift, and by Description within the Item Type."/>
        <s v="Allow a user to search for a Job by entering a Job Number, and navigate the user to that Job in the Staging Area."/>
        <s v="Allow a user to view a Staging Area Item's Item Code, Quantity available for invoicing, and Unit of Measure."/>
        <s v="Allow a user to filter the Staging Area by Payment Authorization, initializing the Payment Authorization to that of the Customer Site/Payment Authorization selected in the Inbox Queue, or of the current Payment Authorization of the Invoice selected in the"/>
        <s v="Allow a user to filter the Staging Area to show either: (a) All Items (b) Only Labor Items"/>
        <s v="Allow a user to move the selected Items in the Staging Area (or those within the selected Shifts or Jobs) to an Open invoice."/>
        <s v="If the Invoice is authorized by a Purchase Order or Purchase Order Line, recalculate the Remaining Value when an Item is added from the Staging"/>
        <s v="If the Invoice has a Custom View, recalculate the Variance when an Item is added from the Staging Area."/>
        <s v="Allow a user to select one or multiple Staging Area lines."/>
        <s v="Allow a user to select one or multiple Shifts in the Staging Area."/>
        <s v="Allow a user to select one or multiple Jobs in the Staging Area."/>
        <s v="Prevent a user from moving Staging Area Items to a Credit Invoice."/>
        <s v="Prevent a user from moving Staging Area Items to a Re‐Invoice."/>
        <s v="When Items are moved from the Staging Area to an Invoice, reduce the invoicable quantities of the Items, and refresh the Staging Area to reflect the remaining Items and quantities."/>
        <s v="Prevent the user from moving a Labor item to an Invoice if the Labor item refers to a Pending Employee."/>
        <s v="Allow a user to create a new Invoice from the selected Staging Area Line(s)."/>
        <s v="Warn the user when moving a Labor or Equipment item to an Invoice if the Customer Site requires Labor / Equipment Time Reconciliations that have not been completed."/>
        <s v="When an Item is added from the Staging Area, save the Invoice."/>
        <s v="Provide a visual cue to the user if a Labor Item in the Staging Area refers to a Pending Employee."/>
        <s v="If a user moves one or more selected Shifts or Jobs to an Invoice, and the Staging Area filter is set to show &quot;Only Labor Items&quot;, only move the Labor items within the selected Shifts or Jobs to the Invoice."/>
        <s v="Automatically adjust Labor and Equipment time entries to their saved Gate Log Reconciliation values, if applicable."/>
        <s v="Warn the user if the Staging Area contains two or more Labor or Equipment time entries that overlap."/>
        <s v="If a material item has a quantity that has been marked as destroyed, automatically split the item into Used Item and Destroyed Item staging area items, as needed."/>
        <s v="Automatically adjust Labor and Equipment time entries up to a contract‐specified minimum quantity, if one exists."/>
        <s v="Automatically adjust Labor and Equipment time entries down to a contract‐specified maximum quantity, if one exists."/>
        <s v="Calculate special payment cases (e.g., overtime, double‐time, holiday time, etc.)."/>
        <s v="Prevent a user from editing an Employee Payroll Line in a closed Payroll Period."/>
        <s v="Allow a user to delete an Employee Payroll Line."/>
        <s v="List Employee Payroll Lines"/>
        <s v="Sort Employee Payroll Lines"/>
        <s v="Allow a user to create a new Employee Payroll Line."/>
        <s v="Prevent a user from creating a new Employee Payroll Line for a billable category."/>
        <s v="Allow a user to edit an Employee Payroll Line."/>
        <s v="Prevent a user from increasing the payable time for a billable Payroll record above the calculated value."/>
        <s v="Prevent a user from changing a non‐billable category to a billable category."/>
        <s v="Prevent a user from changing a billable category to a non‐billable category."/>
        <s v="Prevent a user from specifying a date beyond the end of the Payroll Period."/>
        <s v="Prevent a user from deleting an Employee Payroll Line for billable time."/>
        <s v="Prevent a user from deleting an Employee Payroll Line in a closed Payroll Period."/>
        <s v="Automatically populate Employee Payroll Periods list."/>
        <s v="Automatically calculate differences between prior period Payroll data imported from Shift Summaries, and current period Payroll data imported from Shift Summaries, and generate offsetting records."/>
        <s v="Allow a user to delete an Employee Payroll Period."/>
        <s v="Allow a user to match a Pending Employee from a Pending Employee Payroll Period to an Oracle Employee."/>
        <s v="Allow a user to see Payroll data for one of its Employees from Payroll data entered at another Branch."/>
        <s v="Prevent a user from editing Payroll data for one of its Branch's Employees, if the Payroll data was entered at another Branch."/>
        <s v="List Employee Payroll Periods."/>
        <s v="Sort Employee Payroll Periods."/>
        <s v="Allow a user to create a new Employee Payroll Period."/>
        <s v="Prevent a user from creating an Employee Payroll Period for an Employee that already has an Employee Payroll Period."/>
        <s v="List Pending Employee Payroll Periods"/>
        <s v="Allow a user to select an Employee Payroll Period."/>
        <s v="Allow a user to access an Employee Payroll Period."/>
        <s v="Prevent a user from deleting an Employee Payroll Period that contains billable time imported from a Shift Summary."/>
        <s v="List the Employee Payroll Records within the Employee Payroll Week, displaying date, Pay Type, Job (if applicable), and Shift (if applicable), Entered‐By Branch, and Duration (in hours:minutes)."/>
        <s v="Sort the Employee Payroll Records by date (ascending), then by Pay Type (ascending by Pay Type Code)."/>
        <s v="Filter the Employee Payroll Records by selected Employee and selected Employee Payroll Week, for all Employee Payroll Records manually entered by the Branch, plus all Employee Payroll Records for an Employee of the Branch."/>
        <s v="Aggregate the Employee Payroll Records by date, Pay Type, Home Branch, Entered Branch, Job (if applicable), and Shift (if applicable), summing the Duration."/>
        <s v="Allow a user to add a new Employee Payroll Record."/>
        <s v="Automatically calculate special payment cases (e.g., overtime, double‐time, etc.) for added, edited, and deleted records."/>
        <s v="Display the calculated straight time, overtime, double‐time and total hours durations for the the Employee Payroll Week."/>
        <s v="If an Employee with an Employee Type of &quot;Part‐Time Professional&quot; has one or more Employee Payroll Records for a day, and the total duration of all Employee Payroll records is greater than 0:00, automatically calculate that Employee's Duration at 8:00 hour"/>
        <s v="Alow a user to access an existing Employee Payroll Record."/>
        <s v="Allow a user to edit an existing Employee Payroll Record, including the Employee, the date worked, the Pay Type, the Duration in hours:minutes, and the Shift Summary Number."/>
        <s v="Allow a user to delete an existing Employee Payroll Record."/>
        <s v="Prevent a user from editing a Manual Employee Payroll Record not created at the user's Branch."/>
        <s v="Prevent a user from editing an Automatic Employee Payroll Record."/>
        <s v="Prevent a user from deleting a Manual Employee Payroll Record not created at the user's Branch."/>
        <s v="Prevent a user from deleting an Automatic Employee Payroll Record."/>
        <s v="When a Shift Summary Labor Line is recorded by the system as added, create one (or two, if the Shift Summary Labor Line spans midnight of Sunday night of the time zone of the Employee's Home Branch) Automatic Employee Payroll Records, including all time f"/>
        <s v="When a Shift Summary Labor Line is recorded by the system as edited, create two Automatic Employee Payroll Records for every existing, current, related Automatic Employee Payroll Record, one with a negative‐Duration of the existing Automatic Employee Payr"/>
        <s v="When a Shift Summary Labor Line is recorded by the system as deleted, create an Automatic Employee Payroll Record for every existing, current, related Automatic Employee Payroll Record, with a negative‐Duration of the existing Automatic Employee Payroll R"/>
        <s v="When a Manual Employee Payroll Record is edited, automatically create a Manual Employee Payroll Records with a negative‐ Duration of the existing Manual Employee Payroll Record, and one with a positive‐Duration of the new Manual Employee Payroll Record."/>
        <s v="When a Manual Employee Payroll Record is deleted, create a Manual Employee Payroll Records with a negative‐Duration of the existing Manual Employee Payroll Record."/>
        <s v="Prevent a user from saving an Employee Payroll Record without a specified Employee."/>
        <s v="Prevent a user from saving an Employee Payroll Record without a specified Pay Type."/>
        <s v="Prevent a user from saving an Employee Payroll Record without a specified Duration."/>
        <s v="Prevent a user from saving an Employee Payroll Record without a specified Date."/>
        <s v="Prevent a user from saving an Employee Payroll Record without a specified Shift Summary, if the Pay Type is &quot;Manual Billable&quot;."/>
        <s v="Prevent the user from specifying the Duration of an Automatic Employee Payroll Record to less than zero, or more than the value recorded on the Shift Summary."/>
        <s v="Prevent the user from specifying the Duration of an Employee Payroll Record to any value that would make the sum of all Employee Payroll Records of the specified Pay Type on the specified Date for the Branch who created the Employee Payroll Record be less"/>
        <s v="Prevent the user from specifying a Pay Type that is an Automatic Employee Pay Type."/>
        <s v="Prevent the user from changing the Pay Type of an Automatic Employee Payroll Record."/>
        <s v="Prevent the user from changing the Pay Type of a Manual Employee Payroll Record to an Automatic Pay Type."/>
        <s v="Prevent the user from entering a Shift Summary Number for an Employee Payroll Record if the Pay Type is not &quot;Manual Billable&quot; type."/>
        <s v="Prepopulate the Employee Payroll Weeks to automatically appear within a Payroll Week, which is a combination of Employees with Automatic Employee Payroll Records for the Payroll Week (i.e., those Employees with billable hours for the current Branch), and "/>
        <s v="List the Employee Payroll Weeks within a Payroll Week, including First Name, Last Name, Employee Number, Home Branch Code, Employee Type (i.e., Regular or Part‐Time Professional), Straight Time Hours, Overtime Hours, Double‐Time Hours, Input Branch and To"/>
        <s v="Sort the Employee Payroll Weeks by Last Name (ascending), then by First Name (ascending)"/>
        <s v="Allow a user to access an Employee Payroll Week."/>
        <s v="Filter the Employees by those who were Active (according to Oracle) on or after Monday of the previous week."/>
        <s v="List Employees, including First Name, Last Name, Employee Number, Employee Type (i.e., Regular or Part‐Time Professional)."/>
        <s v="Allow a user to sort Employees by Employee ID (ascending), or by Last Name (ascending)/First Name (ascending), default by Last Name/First Name.@$"/>
        <s v="Allow a user to filter Employees by Branch, default to the Home Branch."/>
        <s v="Allow a user to select an Employee."/>
        <s v="List Payroll Periods."/>
        <s v="Sort Payroll Periods in descending order by date."/>
        <s v="Allow a user to select a Payroll Period."/>
        <s v="Allow a user to access an existing Payroll Period."/>
        <s v="Allow a user to access the current Payroll Week."/>
        <s v="Allow a user to select a Payroll Week by specifying a date within the Payroll Week (Monday to Sunday)."/>
        <s v="Allow for an external system/process to flag each Employee Payroll Record as having been imported into Oracle as of a provided da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ri Prasad" refreshedDate="40072.690854050925" createdVersion="1" refreshedVersion="2" recordCount="504" upgradeOnRefresh="1">
  <cacheSource type="worksheet">
    <worksheetSource ref="B1:H505" sheet="Scope"/>
  </cacheSource>
  <cacheFields count="7">
    <cacheField name="Category " numFmtId="0">
      <sharedItems count="3">
        <s v="Administration "/>
        <s v="Invoicing "/>
        <s v="Payroll "/>
      </sharedItems>
    </cacheField>
    <cacheField name="SubCategory" numFmtId="0">
      <sharedItems count="50">
        <s v="Branch Contractors"/>
        <s v="Customer Gate Log Reconciliations"/>
        <s v="Customer Purchase Orders"/>
        <s v="Employees"/>
        <s v="Field Service Settings"/>
        <s v="Month End Close"/>
        <s v="Pending Customers"/>
        <s v="Pending Employees"/>
        <s v="Synchronization"/>
        <s v="Terms &amp; Conditions Contract"/>
        <s v="Contract Selection"/>
        <s v="Credit Invoices"/>
        <s v="Custom Invoice Views"/>
        <s v="Inbox Queue"/>
        <s v="Invoice Formatting and Printing"/>
        <s v="Invoice Lines"/>
        <s v="Invoice Management and Workflow"/>
        <s v="Invoice Queue"/>
        <s v="Re‐Invoices"/>
        <s v="Staging Area"/>
        <s v="Employee Payroll Lines"/>
        <s v="Employee Payroll Periods"/>
        <s v="Employee Payroll Weeks"/>
        <s v="Employee Selection"/>
        <s v="Payroll Periods"/>
        <s v="Payroll Weeks"/>
        <s v="Posting"/>
        <s v="A/C Transaction File"/>
        <s v="Branch Contractor"/>
        <s v="Contract Master"/>
        <s v="Custom Invoice"/>
        <s v="Customer Master"/>
        <s v="Customer-Invoice Master"/>
        <s v="Discount Master"/>
        <s v="Employee Master"/>
        <s v="GateLog"/>
        <s v="General Leader Master"/>
        <s v="Inventory Trans File"/>
        <s v="Invoice"/>
        <s v="Labour Invoice"/>
        <s v="Package"/>
        <s v="Party Ledger Master"/>
        <s v="Payment AuthMaster"/>
        <s v="Payroll Details"/>
        <s v="Payroll Transaction"/>
        <s v="Product Master"/>
        <s v="PurchaseOrder"/>
        <s v="Staged-Invoice"/>
        <s v="Tax Master"/>
        <s v="Unit Master"/>
      </sharedItems>
    </cacheField>
    <cacheField name="Sub-Subcategory" numFmtId="0">
      <sharedItems containsBlank="1" count="22">
        <m/>
        <s v="Customer‐ Defined Attributes"/>
        <s v="Purchase Order Lines"/>
        <s v="Line Items"/>
        <s v="Invoice Print Preferences"/>
        <s v="Contract Level"/>
        <s v="Customer‐Defined Attributes"/>
        <s v="Payment Authorization"/>
        <s v="Taxation"/>
        <s v="User‐ Entered Invoice Discount"/>
        <s v="Combining and Allocating Third‐ Party Charge Items"/>
        <s v="Combining Items Whose Units of Measure Span Shifts"/>
        <s v="Contract‐Defined Item Properties"/>
        <s v="Invoice Line Editing "/>
        <s v="Packages"/>
        <s v="Purchase Order/Line Variance"/>
        <s v="Splitting Labor Time into Other Categories"/>
        <s v="Custom Exports"/>
        <s v="Adding Staging Area Lines to Invoice"/>
        <s v="Warnings and Adjustments"/>
        <s v="Listing "/>
        <s v="Viewing/Editing"/>
      </sharedItems>
    </cacheField>
    <cacheField name="Sub-SubSubCategory" numFmtId="0">
      <sharedItems containsBlank="1" count="12">
        <m/>
        <s v="Customer‐Defined Attributes"/>
        <s v="Contract‐Defined No‐Charge Quantity"/>
        <s v="Default Quantity"/>
        <s v="Price per Unit"/>
        <s v="User‐Specified Discount"/>
        <s v="User‐Specified No‐ Charge Quantity"/>
        <s v="Components"/>
        <s v="Special Payment Calculations"/>
        <s v="Duration"/>
        <s v="Pay Type"/>
        <s v="Shift Summary Number"/>
      </sharedItems>
    </cacheField>
    <cacheField name="In Scope " numFmtId="0">
      <sharedItems containsBlank="1" count="3">
        <s v="Y"/>
        <s v="N"/>
        <m u="1"/>
      </sharedItems>
    </cacheField>
    <cacheField name="Req Type " numFmtId="0">
      <sharedItems containsBlank="1" count="4">
        <s v="BR"/>
        <s v="LIST"/>
        <s v="UA"/>
        <m/>
      </sharedItems>
    </cacheField>
    <cacheField name="FPA" numFmtId="0">
      <sharedItems containsBlank="1" count="5">
        <s v="EQ"/>
        <s v="EO"/>
        <m/>
        <s v="EI"/>
        <s v="ILF"/>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ari Prasad" refreshedDate="40072.696109259261" createdVersion="1" refreshedVersion="2" recordCount="501" upgradeOnRefresh="1">
  <cacheSource type="worksheet">
    <worksheetSource ref="A1:I502" sheet="MergedInput"/>
  </cacheSource>
  <cacheFields count="9">
    <cacheField name="Category " numFmtId="0">
      <sharedItems count="3">
        <s v="Administration "/>
        <s v="Invoicing "/>
        <s v="Payroll "/>
      </sharedItems>
    </cacheField>
    <cacheField name="SubCategory" numFmtId="0">
      <sharedItems count="47">
        <s v="Branch Contractors"/>
        <s v="Customer Gate Log Reconciliations"/>
        <s v="Customer Purchase Orders"/>
        <s v="Employees"/>
        <s v="Field Service Settings"/>
        <s v="Month End Close"/>
        <s v="Pending Customers"/>
        <s v="Pending Employees"/>
        <s v="Synchronization"/>
        <s v="Terms &amp; Conditions Contract"/>
        <s v="Contract Selection"/>
        <s v="Credit Invoices"/>
        <s v="Custom Invoice Views"/>
        <s v="Inbox Queue"/>
        <s v="Invoice Formatting and Printing"/>
        <s v="Invoice Lines"/>
        <s v="Invoice Management and Workflow"/>
        <s v="Invoice Queue"/>
        <s v="Re‐Invoices"/>
        <s v="Staging Area"/>
        <s v="Employee Payroll Lines"/>
        <s v="Employee Payroll Periods"/>
        <s v="Employee Payroll Weeks"/>
        <s v="Employee Selection"/>
        <s v="Payroll Periods"/>
        <s v="Payroll Weeks"/>
        <s v="Posting"/>
        <s v="A/C Transaction File"/>
        <s v="Branch Contractor"/>
        <s v="Contract Master"/>
        <s v="Custom Invoice"/>
        <s v="Customer Master"/>
        <s v="Customer-Invoice Master"/>
        <s v="Discount Master"/>
        <s v="Employee Master"/>
        <s v="GateLog"/>
        <s v="General Leader Master"/>
        <s v="Inventory Trans File"/>
        <s v="Invoice"/>
        <s v="Labour Invoice"/>
        <s v="Package"/>
        <s v="Party Ledger Master"/>
        <s v="Payment AuthMaster"/>
        <s v="Payroll Details"/>
        <s v="Payroll Transaction"/>
        <s v="Product Master"/>
        <s v="PurchaseOrder"/>
      </sharedItems>
    </cacheField>
    <cacheField name="SubSubCategory" numFmtId="0">
      <sharedItems containsBlank="1" count="22">
        <m/>
        <s v="Customer‐ Defined Attributes"/>
        <s v="Purchase Order Lines"/>
        <s v="Line Items"/>
        <s v="Invoice Print Preferences"/>
        <s v="Combining and Allocating Third‐ Party Charge Items"/>
        <s v="Combining Items Whose Units of Measure Span Shifts"/>
        <s v="Contract Level"/>
        <s v="Contract‐Defined Item Properties"/>
        <s v="Customer‐Defined Attributes"/>
        <s v="Invoice Line Editing "/>
        <s v="Packages"/>
        <s v="Payment Authorization"/>
        <s v="Purchase Order/Line Variance"/>
        <s v="Splitting Labor Time into Other Categories"/>
        <s v="Taxation"/>
        <s v="User‐ Entered Invoice Discount"/>
        <s v="Custom Exports"/>
        <s v="Adding Staging Area Lines to Invoice"/>
        <s v="Warnings and Adjustments"/>
        <s v="Listing "/>
        <s v="Viewing/Editing"/>
      </sharedItems>
    </cacheField>
    <cacheField name="Sub-SubSubcategory" numFmtId="0">
      <sharedItems containsBlank="1" count="12">
        <m/>
        <s v="Customer‐Defined Attributes"/>
        <s v="Contract‐Defined No‐Charge Quantity"/>
        <s v="Default Quantity"/>
        <s v="Price per Unit"/>
        <s v="User‐Specified Discount"/>
        <s v="User‐Specified No‐ Charge Quantity"/>
        <s v="Components"/>
        <s v="Special Payment Calculations"/>
        <s v="Duration"/>
        <s v="Pay Type"/>
        <s v="Shift Summary Number"/>
      </sharedItems>
    </cacheField>
    <cacheField name="In Scope " numFmtId="0">
      <sharedItems containsBlank="1" count="3">
        <s v="Y"/>
        <s v="N"/>
        <m u="1"/>
      </sharedItems>
    </cacheField>
    <cacheField name="Req Type " numFmtId="0">
      <sharedItems containsBlank="1" count="4">
        <s v="BR"/>
        <s v="LIST"/>
        <s v="UA"/>
        <m/>
      </sharedItems>
    </cacheField>
    <cacheField name="Items" numFmtId="0">
      <sharedItems containsBlank="1"/>
    </cacheField>
    <cacheField name="Trans.Type" numFmtId="0">
      <sharedItems containsBlank="1" count="5">
        <s v="EQ"/>
        <m/>
        <s v="EO"/>
        <s v="EI"/>
        <s v="ILF"/>
      </sharedItems>
    </cacheField>
    <cacheField name="No" numFmtId="0">
      <sharedItems containsString="0" containsBlank="1" containsNumber="1" containsInteger="1" minValue="1" maxValue="2" count="3">
        <n v="1"/>
        <m/>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0">
  <r>
    <x v="0"/>
    <x v="0"/>
    <x v="0"/>
    <x v="0"/>
    <x v="0"/>
    <x v="0"/>
    <x v="0"/>
    <x v="0"/>
  </r>
  <r>
    <x v="0"/>
    <x v="0"/>
    <x v="0"/>
    <x v="0"/>
    <x v="0"/>
    <x v="1"/>
    <x v="1"/>
    <x v="1"/>
  </r>
  <r>
    <x v="0"/>
    <x v="0"/>
    <x v="0"/>
    <x v="0"/>
    <x v="0"/>
    <x v="0"/>
    <x v="2"/>
    <x v="2"/>
  </r>
  <r>
    <x v="0"/>
    <x v="0"/>
    <x v="0"/>
    <x v="0"/>
    <x v="0"/>
    <x v="2"/>
    <x v="0"/>
    <x v="3"/>
  </r>
  <r>
    <x v="0"/>
    <x v="0"/>
    <x v="0"/>
    <x v="0"/>
    <x v="0"/>
    <x v="2"/>
    <x v="0"/>
    <x v="4"/>
  </r>
  <r>
    <x v="0"/>
    <x v="0"/>
    <x v="0"/>
    <x v="0"/>
    <x v="0"/>
    <x v="2"/>
    <x v="3"/>
    <x v="5"/>
  </r>
  <r>
    <x v="0"/>
    <x v="0"/>
    <x v="0"/>
    <x v="0"/>
    <x v="0"/>
    <x v="2"/>
    <x v="3"/>
    <x v="6"/>
  </r>
  <r>
    <x v="0"/>
    <x v="0"/>
    <x v="0"/>
    <x v="0"/>
    <x v="0"/>
    <x v="0"/>
    <x v="0"/>
    <x v="7"/>
  </r>
  <r>
    <x v="0"/>
    <x v="0"/>
    <x v="0"/>
    <x v="0"/>
    <x v="0"/>
    <x v="2"/>
    <x v="3"/>
    <x v="8"/>
  </r>
  <r>
    <x v="0"/>
    <x v="1"/>
    <x v="0"/>
    <x v="0"/>
    <x v="0"/>
    <x v="1"/>
    <x v="0"/>
    <x v="9"/>
  </r>
  <r>
    <x v="0"/>
    <x v="1"/>
    <x v="0"/>
    <x v="0"/>
    <x v="1"/>
    <x v="1"/>
    <x v="2"/>
    <x v="10"/>
  </r>
  <r>
    <x v="0"/>
    <x v="1"/>
    <x v="0"/>
    <x v="0"/>
    <x v="0"/>
    <x v="2"/>
    <x v="0"/>
    <x v="11"/>
  </r>
  <r>
    <x v="0"/>
    <x v="1"/>
    <x v="0"/>
    <x v="0"/>
    <x v="1"/>
    <x v="2"/>
    <x v="2"/>
    <x v="12"/>
  </r>
  <r>
    <x v="0"/>
    <x v="1"/>
    <x v="0"/>
    <x v="0"/>
    <x v="0"/>
    <x v="2"/>
    <x v="3"/>
    <x v="13"/>
  </r>
  <r>
    <x v="0"/>
    <x v="1"/>
    <x v="0"/>
    <x v="0"/>
    <x v="0"/>
    <x v="0"/>
    <x v="0"/>
    <x v="14"/>
  </r>
  <r>
    <x v="0"/>
    <x v="1"/>
    <x v="0"/>
    <x v="0"/>
    <x v="0"/>
    <x v="0"/>
    <x v="0"/>
    <x v="15"/>
  </r>
  <r>
    <x v="0"/>
    <x v="1"/>
    <x v="0"/>
    <x v="0"/>
    <x v="0"/>
    <x v="0"/>
    <x v="0"/>
    <x v="16"/>
  </r>
  <r>
    <x v="0"/>
    <x v="1"/>
    <x v="0"/>
    <x v="0"/>
    <x v="0"/>
    <x v="0"/>
    <x v="0"/>
    <x v="17"/>
  </r>
  <r>
    <x v="0"/>
    <x v="1"/>
    <x v="0"/>
    <x v="0"/>
    <x v="0"/>
    <x v="0"/>
    <x v="0"/>
    <x v="18"/>
  </r>
  <r>
    <x v="0"/>
    <x v="1"/>
    <x v="0"/>
    <x v="0"/>
    <x v="0"/>
    <x v="0"/>
    <x v="3"/>
    <x v="19"/>
  </r>
  <r>
    <x v="0"/>
    <x v="2"/>
    <x v="0"/>
    <x v="0"/>
    <x v="0"/>
    <x v="0"/>
    <x v="0"/>
    <x v="20"/>
  </r>
  <r>
    <x v="0"/>
    <x v="2"/>
    <x v="0"/>
    <x v="0"/>
    <x v="0"/>
    <x v="0"/>
    <x v="0"/>
    <x v="21"/>
  </r>
  <r>
    <x v="0"/>
    <x v="2"/>
    <x v="0"/>
    <x v="0"/>
    <x v="0"/>
    <x v="2"/>
    <x v="0"/>
    <x v="22"/>
  </r>
  <r>
    <x v="0"/>
    <x v="2"/>
    <x v="0"/>
    <x v="0"/>
    <x v="0"/>
    <x v="0"/>
    <x v="0"/>
    <x v="23"/>
  </r>
  <r>
    <x v="0"/>
    <x v="2"/>
    <x v="0"/>
    <x v="0"/>
    <x v="1"/>
    <x v="2"/>
    <x v="2"/>
    <x v="24"/>
  </r>
  <r>
    <x v="0"/>
    <x v="2"/>
    <x v="0"/>
    <x v="0"/>
    <x v="0"/>
    <x v="1"/>
    <x v="0"/>
    <x v="25"/>
  </r>
  <r>
    <x v="0"/>
    <x v="2"/>
    <x v="0"/>
    <x v="0"/>
    <x v="1"/>
    <x v="0"/>
    <x v="2"/>
    <x v="26"/>
  </r>
  <r>
    <x v="0"/>
    <x v="2"/>
    <x v="0"/>
    <x v="0"/>
    <x v="0"/>
    <x v="0"/>
    <x v="0"/>
    <x v="27"/>
  </r>
  <r>
    <x v="0"/>
    <x v="2"/>
    <x v="0"/>
    <x v="0"/>
    <x v="0"/>
    <x v="2"/>
    <x v="3"/>
    <x v="28"/>
  </r>
  <r>
    <x v="0"/>
    <x v="2"/>
    <x v="0"/>
    <x v="0"/>
    <x v="0"/>
    <x v="2"/>
    <x v="0"/>
    <x v="29"/>
  </r>
  <r>
    <x v="0"/>
    <x v="2"/>
    <x v="0"/>
    <x v="0"/>
    <x v="0"/>
    <x v="2"/>
    <x v="3"/>
    <x v="30"/>
  </r>
  <r>
    <x v="0"/>
    <x v="2"/>
    <x v="0"/>
    <x v="0"/>
    <x v="0"/>
    <x v="2"/>
    <x v="3"/>
    <x v="31"/>
  </r>
  <r>
    <x v="0"/>
    <x v="2"/>
    <x v="0"/>
    <x v="0"/>
    <x v="0"/>
    <x v="0"/>
    <x v="0"/>
    <x v="32"/>
  </r>
  <r>
    <x v="0"/>
    <x v="2"/>
    <x v="0"/>
    <x v="0"/>
    <x v="0"/>
    <x v="0"/>
    <x v="0"/>
    <x v="33"/>
  </r>
  <r>
    <x v="0"/>
    <x v="2"/>
    <x v="0"/>
    <x v="0"/>
    <x v="0"/>
    <x v="2"/>
    <x v="3"/>
    <x v="34"/>
  </r>
  <r>
    <x v="0"/>
    <x v="2"/>
    <x v="0"/>
    <x v="0"/>
    <x v="0"/>
    <x v="0"/>
    <x v="0"/>
    <x v="35"/>
  </r>
  <r>
    <x v="0"/>
    <x v="2"/>
    <x v="0"/>
    <x v="0"/>
    <x v="0"/>
    <x v="0"/>
    <x v="0"/>
    <x v="36"/>
  </r>
  <r>
    <x v="0"/>
    <x v="2"/>
    <x v="0"/>
    <x v="0"/>
    <x v="0"/>
    <x v="0"/>
    <x v="0"/>
    <x v="37"/>
  </r>
  <r>
    <x v="0"/>
    <x v="2"/>
    <x v="0"/>
    <x v="0"/>
    <x v="0"/>
    <x v="0"/>
    <x v="0"/>
    <x v="38"/>
  </r>
  <r>
    <x v="0"/>
    <x v="2"/>
    <x v="0"/>
    <x v="0"/>
    <x v="0"/>
    <x v="0"/>
    <x v="0"/>
    <x v="39"/>
  </r>
  <r>
    <x v="0"/>
    <x v="2"/>
    <x v="0"/>
    <x v="0"/>
    <x v="0"/>
    <x v="0"/>
    <x v="0"/>
    <x v="40"/>
  </r>
  <r>
    <x v="0"/>
    <x v="2"/>
    <x v="1"/>
    <x v="0"/>
    <x v="0"/>
    <x v="2"/>
    <x v="2"/>
    <x v="41"/>
  </r>
  <r>
    <x v="0"/>
    <x v="2"/>
    <x v="1"/>
    <x v="0"/>
    <x v="0"/>
    <x v="0"/>
    <x v="0"/>
    <x v="42"/>
  </r>
  <r>
    <x v="0"/>
    <x v="2"/>
    <x v="1"/>
    <x v="0"/>
    <x v="0"/>
    <x v="0"/>
    <x v="0"/>
    <x v="43"/>
  </r>
  <r>
    <x v="0"/>
    <x v="2"/>
    <x v="2"/>
    <x v="0"/>
    <x v="0"/>
    <x v="1"/>
    <x v="0"/>
    <x v="44"/>
  </r>
  <r>
    <x v="0"/>
    <x v="2"/>
    <x v="2"/>
    <x v="0"/>
    <x v="0"/>
    <x v="2"/>
    <x v="3"/>
    <x v="45"/>
  </r>
  <r>
    <x v="0"/>
    <x v="2"/>
    <x v="2"/>
    <x v="0"/>
    <x v="0"/>
    <x v="2"/>
    <x v="3"/>
    <x v="46"/>
  </r>
  <r>
    <x v="0"/>
    <x v="2"/>
    <x v="2"/>
    <x v="0"/>
    <x v="0"/>
    <x v="0"/>
    <x v="0"/>
    <x v="47"/>
  </r>
  <r>
    <x v="0"/>
    <x v="2"/>
    <x v="2"/>
    <x v="0"/>
    <x v="0"/>
    <x v="0"/>
    <x v="0"/>
    <x v="48"/>
  </r>
  <r>
    <x v="0"/>
    <x v="2"/>
    <x v="2"/>
    <x v="0"/>
    <x v="0"/>
    <x v="0"/>
    <x v="0"/>
    <x v="49"/>
  </r>
  <r>
    <x v="0"/>
    <x v="2"/>
    <x v="2"/>
    <x v="0"/>
    <x v="0"/>
    <x v="0"/>
    <x v="0"/>
    <x v="50"/>
  </r>
  <r>
    <x v="0"/>
    <x v="2"/>
    <x v="2"/>
    <x v="0"/>
    <x v="0"/>
    <x v="0"/>
    <x v="0"/>
    <x v="51"/>
  </r>
  <r>
    <x v="0"/>
    <x v="2"/>
    <x v="2"/>
    <x v="1"/>
    <x v="0"/>
    <x v="2"/>
    <x v="3"/>
    <x v="52"/>
  </r>
  <r>
    <x v="0"/>
    <x v="2"/>
    <x v="2"/>
    <x v="1"/>
    <x v="0"/>
    <x v="2"/>
    <x v="2"/>
    <x v="53"/>
  </r>
  <r>
    <x v="0"/>
    <x v="2"/>
    <x v="2"/>
    <x v="1"/>
    <x v="0"/>
    <x v="0"/>
    <x v="0"/>
    <x v="54"/>
  </r>
  <r>
    <x v="0"/>
    <x v="2"/>
    <x v="2"/>
    <x v="1"/>
    <x v="0"/>
    <x v="0"/>
    <x v="0"/>
    <x v="55"/>
  </r>
  <r>
    <x v="0"/>
    <x v="2"/>
    <x v="2"/>
    <x v="1"/>
    <x v="0"/>
    <x v="0"/>
    <x v="0"/>
    <x v="56"/>
  </r>
  <r>
    <x v="0"/>
    <x v="3"/>
    <x v="0"/>
    <x v="0"/>
    <x v="0"/>
    <x v="1"/>
    <x v="0"/>
    <x v="57"/>
  </r>
  <r>
    <x v="0"/>
    <x v="3"/>
    <x v="0"/>
    <x v="0"/>
    <x v="0"/>
    <x v="2"/>
    <x v="0"/>
    <x v="58"/>
  </r>
  <r>
    <x v="0"/>
    <x v="3"/>
    <x v="0"/>
    <x v="0"/>
    <x v="0"/>
    <x v="2"/>
    <x v="0"/>
    <x v="59"/>
  </r>
  <r>
    <x v="0"/>
    <x v="3"/>
    <x v="0"/>
    <x v="0"/>
    <x v="0"/>
    <x v="2"/>
    <x v="0"/>
    <x v="60"/>
  </r>
  <r>
    <x v="0"/>
    <x v="4"/>
    <x v="0"/>
    <x v="0"/>
    <x v="0"/>
    <x v="0"/>
    <x v="0"/>
    <x v="61"/>
  </r>
  <r>
    <x v="0"/>
    <x v="5"/>
    <x v="0"/>
    <x v="0"/>
    <x v="0"/>
    <x v="0"/>
    <x v="0"/>
    <x v="62"/>
  </r>
  <r>
    <x v="0"/>
    <x v="5"/>
    <x v="0"/>
    <x v="0"/>
    <x v="1"/>
    <x v="0"/>
    <x v="2"/>
    <x v="63"/>
  </r>
  <r>
    <x v="0"/>
    <x v="6"/>
    <x v="0"/>
    <x v="0"/>
    <x v="1"/>
    <x v="2"/>
    <x v="2"/>
    <x v="64"/>
  </r>
  <r>
    <x v="0"/>
    <x v="7"/>
    <x v="0"/>
    <x v="0"/>
    <x v="0"/>
    <x v="2"/>
    <x v="0"/>
    <x v="65"/>
  </r>
  <r>
    <x v="0"/>
    <x v="8"/>
    <x v="0"/>
    <x v="0"/>
    <x v="0"/>
    <x v="0"/>
    <x v="0"/>
    <x v="66"/>
  </r>
  <r>
    <x v="0"/>
    <x v="8"/>
    <x v="0"/>
    <x v="0"/>
    <x v="0"/>
    <x v="0"/>
    <x v="0"/>
    <x v="67"/>
  </r>
  <r>
    <x v="0"/>
    <x v="8"/>
    <x v="0"/>
    <x v="0"/>
    <x v="0"/>
    <x v="0"/>
    <x v="0"/>
    <x v="68"/>
  </r>
  <r>
    <x v="0"/>
    <x v="9"/>
    <x v="0"/>
    <x v="0"/>
    <x v="0"/>
    <x v="0"/>
    <x v="0"/>
    <x v="69"/>
  </r>
  <r>
    <x v="0"/>
    <x v="9"/>
    <x v="0"/>
    <x v="0"/>
    <x v="0"/>
    <x v="0"/>
    <x v="0"/>
    <x v="70"/>
  </r>
  <r>
    <x v="0"/>
    <x v="9"/>
    <x v="0"/>
    <x v="0"/>
    <x v="0"/>
    <x v="0"/>
    <x v="0"/>
    <x v="71"/>
  </r>
  <r>
    <x v="1"/>
    <x v="10"/>
    <x v="0"/>
    <x v="0"/>
    <x v="1"/>
    <x v="1"/>
    <x v="2"/>
    <x v="72"/>
  </r>
  <r>
    <x v="1"/>
    <x v="10"/>
    <x v="0"/>
    <x v="0"/>
    <x v="1"/>
    <x v="2"/>
    <x v="2"/>
    <x v="73"/>
  </r>
  <r>
    <x v="1"/>
    <x v="10"/>
    <x v="0"/>
    <x v="0"/>
    <x v="1"/>
    <x v="2"/>
    <x v="2"/>
    <x v="74"/>
  </r>
  <r>
    <x v="1"/>
    <x v="10"/>
    <x v="0"/>
    <x v="0"/>
    <x v="1"/>
    <x v="0"/>
    <x v="2"/>
    <x v="75"/>
  </r>
  <r>
    <x v="1"/>
    <x v="10"/>
    <x v="0"/>
    <x v="0"/>
    <x v="0"/>
    <x v="1"/>
    <x v="0"/>
    <x v="76"/>
  </r>
  <r>
    <x v="1"/>
    <x v="10"/>
    <x v="0"/>
    <x v="0"/>
    <x v="0"/>
    <x v="2"/>
    <x v="0"/>
    <x v="77"/>
  </r>
  <r>
    <x v="1"/>
    <x v="10"/>
    <x v="0"/>
    <x v="0"/>
    <x v="0"/>
    <x v="0"/>
    <x v="0"/>
    <x v="78"/>
  </r>
  <r>
    <x v="1"/>
    <x v="10"/>
    <x v="0"/>
    <x v="0"/>
    <x v="0"/>
    <x v="0"/>
    <x v="0"/>
    <x v="79"/>
  </r>
  <r>
    <x v="1"/>
    <x v="10"/>
    <x v="0"/>
    <x v="0"/>
    <x v="0"/>
    <x v="2"/>
    <x v="0"/>
    <x v="80"/>
  </r>
  <r>
    <x v="1"/>
    <x v="11"/>
    <x v="0"/>
    <x v="0"/>
    <x v="0"/>
    <x v="2"/>
    <x v="3"/>
    <x v="81"/>
  </r>
  <r>
    <x v="1"/>
    <x v="11"/>
    <x v="0"/>
    <x v="0"/>
    <x v="0"/>
    <x v="0"/>
    <x v="0"/>
    <x v="82"/>
  </r>
  <r>
    <x v="1"/>
    <x v="11"/>
    <x v="0"/>
    <x v="0"/>
    <x v="0"/>
    <x v="0"/>
    <x v="0"/>
    <x v="83"/>
  </r>
  <r>
    <x v="1"/>
    <x v="11"/>
    <x v="0"/>
    <x v="0"/>
    <x v="0"/>
    <x v="0"/>
    <x v="0"/>
    <x v="84"/>
  </r>
  <r>
    <x v="1"/>
    <x v="11"/>
    <x v="0"/>
    <x v="0"/>
    <x v="0"/>
    <x v="2"/>
    <x v="3"/>
    <x v="85"/>
  </r>
  <r>
    <x v="1"/>
    <x v="12"/>
    <x v="0"/>
    <x v="0"/>
    <x v="0"/>
    <x v="2"/>
    <x v="3"/>
    <x v="86"/>
  </r>
  <r>
    <x v="1"/>
    <x v="12"/>
    <x v="0"/>
    <x v="0"/>
    <x v="0"/>
    <x v="2"/>
    <x v="3"/>
    <x v="87"/>
  </r>
  <r>
    <x v="1"/>
    <x v="12"/>
    <x v="0"/>
    <x v="0"/>
    <x v="0"/>
    <x v="0"/>
    <x v="0"/>
    <x v="88"/>
  </r>
  <r>
    <x v="1"/>
    <x v="12"/>
    <x v="0"/>
    <x v="0"/>
    <x v="1"/>
    <x v="0"/>
    <x v="2"/>
    <x v="89"/>
  </r>
  <r>
    <x v="1"/>
    <x v="12"/>
    <x v="0"/>
    <x v="0"/>
    <x v="0"/>
    <x v="0"/>
    <x v="0"/>
    <x v="90"/>
  </r>
  <r>
    <x v="1"/>
    <x v="12"/>
    <x v="0"/>
    <x v="0"/>
    <x v="0"/>
    <x v="0"/>
    <x v="0"/>
    <x v="91"/>
  </r>
  <r>
    <x v="1"/>
    <x v="12"/>
    <x v="0"/>
    <x v="0"/>
    <x v="0"/>
    <x v="0"/>
    <x v="0"/>
    <x v="92"/>
  </r>
  <r>
    <x v="1"/>
    <x v="12"/>
    <x v="0"/>
    <x v="0"/>
    <x v="1"/>
    <x v="0"/>
    <x v="2"/>
    <x v="93"/>
  </r>
  <r>
    <x v="1"/>
    <x v="12"/>
    <x v="0"/>
    <x v="0"/>
    <x v="0"/>
    <x v="0"/>
    <x v="0"/>
    <x v="94"/>
  </r>
  <r>
    <x v="1"/>
    <x v="12"/>
    <x v="0"/>
    <x v="0"/>
    <x v="0"/>
    <x v="0"/>
    <x v="0"/>
    <x v="95"/>
  </r>
  <r>
    <x v="1"/>
    <x v="12"/>
    <x v="0"/>
    <x v="0"/>
    <x v="0"/>
    <x v="0"/>
    <x v="0"/>
    <x v="96"/>
  </r>
  <r>
    <x v="1"/>
    <x v="12"/>
    <x v="0"/>
    <x v="0"/>
    <x v="0"/>
    <x v="0"/>
    <x v="0"/>
    <x v="97"/>
  </r>
  <r>
    <x v="1"/>
    <x v="12"/>
    <x v="0"/>
    <x v="0"/>
    <x v="0"/>
    <x v="0"/>
    <x v="0"/>
    <x v="98"/>
  </r>
  <r>
    <x v="1"/>
    <x v="12"/>
    <x v="0"/>
    <x v="0"/>
    <x v="0"/>
    <x v="0"/>
    <x v="0"/>
    <x v="99"/>
  </r>
  <r>
    <x v="1"/>
    <x v="12"/>
    <x v="0"/>
    <x v="0"/>
    <x v="0"/>
    <x v="0"/>
    <x v="0"/>
    <x v="100"/>
  </r>
  <r>
    <x v="1"/>
    <x v="12"/>
    <x v="0"/>
    <x v="0"/>
    <x v="1"/>
    <x v="0"/>
    <x v="2"/>
    <x v="101"/>
  </r>
  <r>
    <x v="1"/>
    <x v="12"/>
    <x v="0"/>
    <x v="0"/>
    <x v="0"/>
    <x v="0"/>
    <x v="0"/>
    <x v="102"/>
  </r>
  <r>
    <x v="1"/>
    <x v="12"/>
    <x v="0"/>
    <x v="0"/>
    <x v="0"/>
    <x v="0"/>
    <x v="0"/>
    <x v="103"/>
  </r>
  <r>
    <x v="1"/>
    <x v="12"/>
    <x v="0"/>
    <x v="0"/>
    <x v="1"/>
    <x v="0"/>
    <x v="2"/>
    <x v="104"/>
  </r>
  <r>
    <x v="1"/>
    <x v="12"/>
    <x v="0"/>
    <x v="0"/>
    <x v="0"/>
    <x v="0"/>
    <x v="0"/>
    <x v="105"/>
  </r>
  <r>
    <x v="1"/>
    <x v="12"/>
    <x v="0"/>
    <x v="0"/>
    <x v="0"/>
    <x v="0"/>
    <x v="0"/>
    <x v="106"/>
  </r>
  <r>
    <x v="1"/>
    <x v="12"/>
    <x v="0"/>
    <x v="0"/>
    <x v="1"/>
    <x v="0"/>
    <x v="2"/>
    <x v="107"/>
  </r>
  <r>
    <x v="1"/>
    <x v="12"/>
    <x v="0"/>
    <x v="0"/>
    <x v="0"/>
    <x v="0"/>
    <x v="0"/>
    <x v="108"/>
  </r>
  <r>
    <x v="1"/>
    <x v="12"/>
    <x v="0"/>
    <x v="0"/>
    <x v="0"/>
    <x v="0"/>
    <x v="0"/>
    <x v="109"/>
  </r>
  <r>
    <x v="1"/>
    <x v="12"/>
    <x v="0"/>
    <x v="0"/>
    <x v="0"/>
    <x v="0"/>
    <x v="3"/>
    <x v="110"/>
  </r>
  <r>
    <x v="1"/>
    <x v="12"/>
    <x v="0"/>
    <x v="0"/>
    <x v="0"/>
    <x v="0"/>
    <x v="3"/>
    <x v="111"/>
  </r>
  <r>
    <x v="1"/>
    <x v="12"/>
    <x v="0"/>
    <x v="0"/>
    <x v="0"/>
    <x v="0"/>
    <x v="3"/>
    <x v="112"/>
  </r>
  <r>
    <x v="1"/>
    <x v="12"/>
    <x v="0"/>
    <x v="0"/>
    <x v="0"/>
    <x v="0"/>
    <x v="3"/>
    <x v="113"/>
  </r>
  <r>
    <x v="1"/>
    <x v="12"/>
    <x v="0"/>
    <x v="0"/>
    <x v="0"/>
    <x v="0"/>
    <x v="3"/>
    <x v="114"/>
  </r>
  <r>
    <x v="1"/>
    <x v="12"/>
    <x v="3"/>
    <x v="0"/>
    <x v="0"/>
    <x v="0"/>
    <x v="3"/>
    <x v="115"/>
  </r>
  <r>
    <x v="1"/>
    <x v="12"/>
    <x v="3"/>
    <x v="0"/>
    <x v="0"/>
    <x v="0"/>
    <x v="3"/>
    <x v="116"/>
  </r>
  <r>
    <x v="1"/>
    <x v="12"/>
    <x v="3"/>
    <x v="0"/>
    <x v="0"/>
    <x v="2"/>
    <x v="3"/>
    <x v="117"/>
  </r>
  <r>
    <x v="1"/>
    <x v="13"/>
    <x v="0"/>
    <x v="0"/>
    <x v="0"/>
    <x v="2"/>
    <x v="0"/>
    <x v="118"/>
  </r>
  <r>
    <x v="1"/>
    <x v="13"/>
    <x v="0"/>
    <x v="0"/>
    <x v="0"/>
    <x v="2"/>
    <x v="0"/>
    <x v="119"/>
  </r>
  <r>
    <x v="1"/>
    <x v="13"/>
    <x v="0"/>
    <x v="0"/>
    <x v="0"/>
    <x v="1"/>
    <x v="0"/>
    <x v="120"/>
  </r>
  <r>
    <x v="1"/>
    <x v="13"/>
    <x v="0"/>
    <x v="0"/>
    <x v="0"/>
    <x v="0"/>
    <x v="0"/>
    <x v="121"/>
  </r>
  <r>
    <x v="1"/>
    <x v="14"/>
    <x v="0"/>
    <x v="0"/>
    <x v="0"/>
    <x v="2"/>
    <x v="0"/>
    <x v="122"/>
  </r>
  <r>
    <x v="1"/>
    <x v="14"/>
    <x v="0"/>
    <x v="0"/>
    <x v="0"/>
    <x v="2"/>
    <x v="1"/>
    <x v="123"/>
  </r>
  <r>
    <x v="1"/>
    <x v="14"/>
    <x v="0"/>
    <x v="0"/>
    <x v="0"/>
    <x v="2"/>
    <x v="0"/>
    <x v="124"/>
  </r>
  <r>
    <x v="1"/>
    <x v="14"/>
    <x v="0"/>
    <x v="0"/>
    <x v="0"/>
    <x v="2"/>
    <x v="0"/>
    <x v="125"/>
  </r>
  <r>
    <x v="1"/>
    <x v="14"/>
    <x v="4"/>
    <x v="0"/>
    <x v="0"/>
    <x v="0"/>
    <x v="0"/>
    <x v="126"/>
  </r>
  <r>
    <x v="1"/>
    <x v="14"/>
    <x v="4"/>
    <x v="0"/>
    <x v="1"/>
    <x v="2"/>
    <x v="2"/>
    <x v="127"/>
  </r>
  <r>
    <x v="1"/>
    <x v="15"/>
    <x v="0"/>
    <x v="0"/>
    <x v="0"/>
    <x v="2"/>
    <x v="0"/>
    <x v="128"/>
  </r>
  <r>
    <x v="1"/>
    <x v="15"/>
    <x v="0"/>
    <x v="0"/>
    <x v="0"/>
    <x v="0"/>
    <x v="0"/>
    <x v="129"/>
  </r>
  <r>
    <x v="1"/>
    <x v="15"/>
    <x v="0"/>
    <x v="0"/>
    <x v="0"/>
    <x v="0"/>
    <x v="0"/>
    <x v="130"/>
  </r>
  <r>
    <x v="1"/>
    <x v="15"/>
    <x v="0"/>
    <x v="0"/>
    <x v="0"/>
    <x v="0"/>
    <x v="3"/>
    <x v="131"/>
  </r>
  <r>
    <x v="1"/>
    <x v="15"/>
    <x v="0"/>
    <x v="0"/>
    <x v="0"/>
    <x v="0"/>
    <x v="0"/>
    <x v="132"/>
  </r>
  <r>
    <x v="1"/>
    <x v="15"/>
    <x v="0"/>
    <x v="0"/>
    <x v="0"/>
    <x v="2"/>
    <x v="0"/>
    <x v="133"/>
  </r>
  <r>
    <x v="1"/>
    <x v="15"/>
    <x v="0"/>
    <x v="0"/>
    <x v="0"/>
    <x v="0"/>
    <x v="0"/>
    <x v="134"/>
  </r>
  <r>
    <x v="1"/>
    <x v="15"/>
    <x v="0"/>
    <x v="0"/>
    <x v="0"/>
    <x v="2"/>
    <x v="0"/>
    <x v="135"/>
  </r>
  <r>
    <x v="1"/>
    <x v="15"/>
    <x v="5"/>
    <x v="0"/>
    <x v="0"/>
    <x v="0"/>
    <x v="0"/>
    <x v="136"/>
  </r>
  <r>
    <x v="1"/>
    <x v="15"/>
    <x v="6"/>
    <x v="0"/>
    <x v="0"/>
    <x v="0"/>
    <x v="0"/>
    <x v="137"/>
  </r>
  <r>
    <x v="1"/>
    <x v="15"/>
    <x v="6"/>
    <x v="0"/>
    <x v="0"/>
    <x v="2"/>
    <x v="3"/>
    <x v="138"/>
  </r>
  <r>
    <x v="1"/>
    <x v="15"/>
    <x v="6"/>
    <x v="0"/>
    <x v="0"/>
    <x v="0"/>
    <x v="0"/>
    <x v="139"/>
  </r>
  <r>
    <x v="1"/>
    <x v="15"/>
    <x v="7"/>
    <x v="0"/>
    <x v="0"/>
    <x v="2"/>
    <x v="0"/>
    <x v="140"/>
  </r>
  <r>
    <x v="1"/>
    <x v="15"/>
    <x v="7"/>
    <x v="0"/>
    <x v="0"/>
    <x v="0"/>
    <x v="0"/>
    <x v="141"/>
  </r>
  <r>
    <x v="1"/>
    <x v="15"/>
    <x v="7"/>
    <x v="0"/>
    <x v="0"/>
    <x v="0"/>
    <x v="0"/>
    <x v="142"/>
  </r>
  <r>
    <x v="1"/>
    <x v="15"/>
    <x v="7"/>
    <x v="0"/>
    <x v="0"/>
    <x v="0"/>
    <x v="0"/>
    <x v="143"/>
  </r>
  <r>
    <x v="1"/>
    <x v="15"/>
    <x v="7"/>
    <x v="0"/>
    <x v="0"/>
    <x v="0"/>
    <x v="0"/>
    <x v="144"/>
  </r>
  <r>
    <x v="1"/>
    <x v="15"/>
    <x v="7"/>
    <x v="0"/>
    <x v="0"/>
    <x v="2"/>
    <x v="0"/>
    <x v="145"/>
  </r>
  <r>
    <x v="1"/>
    <x v="15"/>
    <x v="7"/>
    <x v="0"/>
    <x v="0"/>
    <x v="0"/>
    <x v="0"/>
    <x v="146"/>
  </r>
  <r>
    <x v="1"/>
    <x v="15"/>
    <x v="7"/>
    <x v="0"/>
    <x v="0"/>
    <x v="0"/>
    <x v="0"/>
    <x v="147"/>
  </r>
  <r>
    <x v="1"/>
    <x v="15"/>
    <x v="7"/>
    <x v="0"/>
    <x v="0"/>
    <x v="0"/>
    <x v="3"/>
    <x v="148"/>
  </r>
  <r>
    <x v="1"/>
    <x v="15"/>
    <x v="7"/>
    <x v="0"/>
    <x v="0"/>
    <x v="0"/>
    <x v="0"/>
    <x v="149"/>
  </r>
  <r>
    <x v="1"/>
    <x v="15"/>
    <x v="8"/>
    <x v="0"/>
    <x v="0"/>
    <x v="0"/>
    <x v="0"/>
    <x v="150"/>
  </r>
  <r>
    <x v="1"/>
    <x v="15"/>
    <x v="8"/>
    <x v="0"/>
    <x v="0"/>
    <x v="0"/>
    <x v="3"/>
    <x v="151"/>
  </r>
  <r>
    <x v="1"/>
    <x v="15"/>
    <x v="8"/>
    <x v="0"/>
    <x v="0"/>
    <x v="0"/>
    <x v="3"/>
    <x v="152"/>
  </r>
  <r>
    <x v="1"/>
    <x v="15"/>
    <x v="9"/>
    <x v="0"/>
    <x v="0"/>
    <x v="2"/>
    <x v="3"/>
    <x v="153"/>
  </r>
  <r>
    <x v="1"/>
    <x v="15"/>
    <x v="9"/>
    <x v="0"/>
    <x v="0"/>
    <x v="2"/>
    <x v="3"/>
    <x v="154"/>
  </r>
  <r>
    <x v="1"/>
    <x v="15"/>
    <x v="9"/>
    <x v="0"/>
    <x v="0"/>
    <x v="2"/>
    <x v="0"/>
    <x v="155"/>
  </r>
  <r>
    <x v="1"/>
    <x v="15"/>
    <x v="9"/>
    <x v="0"/>
    <x v="0"/>
    <x v="0"/>
    <x v="0"/>
    <x v="156"/>
  </r>
  <r>
    <x v="1"/>
    <x v="15"/>
    <x v="9"/>
    <x v="0"/>
    <x v="0"/>
    <x v="0"/>
    <x v="0"/>
    <x v="157"/>
  </r>
  <r>
    <x v="1"/>
    <x v="15"/>
    <x v="9"/>
    <x v="0"/>
    <x v="0"/>
    <x v="0"/>
    <x v="0"/>
    <x v="158"/>
  </r>
  <r>
    <x v="1"/>
    <x v="15"/>
    <x v="0"/>
    <x v="0"/>
    <x v="0"/>
    <x v="0"/>
    <x v="0"/>
    <x v="159"/>
  </r>
  <r>
    <x v="1"/>
    <x v="15"/>
    <x v="0"/>
    <x v="0"/>
    <x v="0"/>
    <x v="0"/>
    <x v="3"/>
    <x v="160"/>
  </r>
  <r>
    <x v="1"/>
    <x v="15"/>
    <x v="0"/>
    <x v="0"/>
    <x v="0"/>
    <x v="0"/>
    <x v="3"/>
    <x v="161"/>
  </r>
  <r>
    <x v="1"/>
    <x v="15"/>
    <x v="0"/>
    <x v="0"/>
    <x v="0"/>
    <x v="2"/>
    <x v="0"/>
    <x v="162"/>
  </r>
  <r>
    <x v="1"/>
    <x v="15"/>
    <x v="0"/>
    <x v="0"/>
    <x v="0"/>
    <x v="0"/>
    <x v="0"/>
    <x v="163"/>
  </r>
  <r>
    <x v="1"/>
    <x v="15"/>
    <x v="0"/>
    <x v="0"/>
    <x v="0"/>
    <x v="1"/>
    <x v="0"/>
    <x v="164"/>
  </r>
  <r>
    <x v="1"/>
    <x v="15"/>
    <x v="0"/>
    <x v="0"/>
    <x v="1"/>
    <x v="2"/>
    <x v="2"/>
    <x v="165"/>
  </r>
  <r>
    <x v="1"/>
    <x v="15"/>
    <x v="0"/>
    <x v="0"/>
    <x v="0"/>
    <x v="0"/>
    <x v="0"/>
    <x v="166"/>
  </r>
  <r>
    <x v="1"/>
    <x v="15"/>
    <x v="0"/>
    <x v="0"/>
    <x v="0"/>
    <x v="0"/>
    <x v="3"/>
    <x v="167"/>
  </r>
  <r>
    <x v="1"/>
    <x v="15"/>
    <x v="0"/>
    <x v="0"/>
    <x v="0"/>
    <x v="0"/>
    <x v="3"/>
    <x v="168"/>
  </r>
  <r>
    <x v="1"/>
    <x v="15"/>
    <x v="0"/>
    <x v="0"/>
    <x v="1"/>
    <x v="0"/>
    <x v="2"/>
    <x v="169"/>
  </r>
  <r>
    <x v="1"/>
    <x v="15"/>
    <x v="0"/>
    <x v="0"/>
    <x v="1"/>
    <x v="0"/>
    <x v="2"/>
    <x v="170"/>
  </r>
  <r>
    <x v="1"/>
    <x v="15"/>
    <x v="0"/>
    <x v="0"/>
    <x v="0"/>
    <x v="0"/>
    <x v="0"/>
    <x v="171"/>
  </r>
  <r>
    <x v="1"/>
    <x v="15"/>
    <x v="0"/>
    <x v="0"/>
    <x v="0"/>
    <x v="0"/>
    <x v="0"/>
    <x v="172"/>
  </r>
  <r>
    <x v="1"/>
    <x v="15"/>
    <x v="0"/>
    <x v="0"/>
    <x v="0"/>
    <x v="0"/>
    <x v="0"/>
    <x v="173"/>
  </r>
  <r>
    <x v="1"/>
    <x v="15"/>
    <x v="0"/>
    <x v="0"/>
    <x v="0"/>
    <x v="0"/>
    <x v="3"/>
    <x v="174"/>
  </r>
  <r>
    <x v="1"/>
    <x v="15"/>
    <x v="10"/>
    <x v="0"/>
    <x v="0"/>
    <x v="0"/>
    <x v="3"/>
    <x v="175"/>
  </r>
  <r>
    <x v="1"/>
    <x v="15"/>
    <x v="10"/>
    <x v="0"/>
    <x v="0"/>
    <x v="0"/>
    <x v="3"/>
    <x v="176"/>
  </r>
  <r>
    <x v="1"/>
    <x v="15"/>
    <x v="10"/>
    <x v="0"/>
    <x v="0"/>
    <x v="2"/>
    <x v="0"/>
    <x v="177"/>
  </r>
  <r>
    <x v="1"/>
    <x v="15"/>
    <x v="10"/>
    <x v="0"/>
    <x v="1"/>
    <x v="2"/>
    <x v="2"/>
    <x v="178"/>
  </r>
  <r>
    <x v="1"/>
    <x v="15"/>
    <x v="10"/>
    <x v="0"/>
    <x v="1"/>
    <x v="0"/>
    <x v="2"/>
    <x v="179"/>
  </r>
  <r>
    <x v="1"/>
    <x v="15"/>
    <x v="10"/>
    <x v="0"/>
    <x v="1"/>
    <x v="0"/>
    <x v="2"/>
    <x v="180"/>
  </r>
  <r>
    <x v="1"/>
    <x v="15"/>
    <x v="10"/>
    <x v="0"/>
    <x v="1"/>
    <x v="0"/>
    <x v="2"/>
    <x v="181"/>
  </r>
  <r>
    <x v="1"/>
    <x v="15"/>
    <x v="10"/>
    <x v="0"/>
    <x v="0"/>
    <x v="0"/>
    <x v="0"/>
    <x v="182"/>
  </r>
  <r>
    <x v="1"/>
    <x v="15"/>
    <x v="10"/>
    <x v="0"/>
    <x v="0"/>
    <x v="0"/>
    <x v="3"/>
    <x v="183"/>
  </r>
  <r>
    <x v="1"/>
    <x v="15"/>
    <x v="10"/>
    <x v="0"/>
    <x v="0"/>
    <x v="0"/>
    <x v="3"/>
    <x v="184"/>
  </r>
  <r>
    <x v="1"/>
    <x v="15"/>
    <x v="11"/>
    <x v="0"/>
    <x v="0"/>
    <x v="0"/>
    <x v="3"/>
    <x v="185"/>
  </r>
  <r>
    <x v="1"/>
    <x v="15"/>
    <x v="11"/>
    <x v="0"/>
    <x v="0"/>
    <x v="0"/>
    <x v="0"/>
    <x v="186"/>
  </r>
  <r>
    <x v="1"/>
    <x v="15"/>
    <x v="11"/>
    <x v="0"/>
    <x v="0"/>
    <x v="2"/>
    <x v="0"/>
    <x v="187"/>
  </r>
  <r>
    <x v="1"/>
    <x v="15"/>
    <x v="11"/>
    <x v="0"/>
    <x v="0"/>
    <x v="0"/>
    <x v="3"/>
    <x v="188"/>
  </r>
  <r>
    <x v="1"/>
    <x v="15"/>
    <x v="11"/>
    <x v="0"/>
    <x v="0"/>
    <x v="0"/>
    <x v="0"/>
    <x v="189"/>
  </r>
  <r>
    <x v="1"/>
    <x v="15"/>
    <x v="11"/>
    <x v="0"/>
    <x v="0"/>
    <x v="2"/>
    <x v="0"/>
    <x v="190"/>
  </r>
  <r>
    <x v="1"/>
    <x v="15"/>
    <x v="12"/>
    <x v="0"/>
    <x v="0"/>
    <x v="0"/>
    <x v="0"/>
    <x v="191"/>
  </r>
  <r>
    <x v="1"/>
    <x v="15"/>
    <x v="12"/>
    <x v="0"/>
    <x v="0"/>
    <x v="0"/>
    <x v="0"/>
    <x v="192"/>
  </r>
  <r>
    <x v="1"/>
    <x v="15"/>
    <x v="13"/>
    <x v="2"/>
    <x v="0"/>
    <x v="0"/>
    <x v="0"/>
    <x v="193"/>
  </r>
  <r>
    <x v="1"/>
    <x v="15"/>
    <x v="13"/>
    <x v="2"/>
    <x v="0"/>
    <x v="0"/>
    <x v="0"/>
    <x v="194"/>
  </r>
  <r>
    <x v="1"/>
    <x v="15"/>
    <x v="13"/>
    <x v="2"/>
    <x v="0"/>
    <x v="2"/>
    <x v="0"/>
    <x v="195"/>
  </r>
  <r>
    <x v="1"/>
    <x v="15"/>
    <x v="13"/>
    <x v="2"/>
    <x v="0"/>
    <x v="0"/>
    <x v="0"/>
    <x v="196"/>
  </r>
  <r>
    <x v="1"/>
    <x v="15"/>
    <x v="13"/>
    <x v="2"/>
    <x v="0"/>
    <x v="0"/>
    <x v="0"/>
    <x v="197"/>
  </r>
  <r>
    <x v="1"/>
    <x v="15"/>
    <x v="13"/>
    <x v="2"/>
    <x v="0"/>
    <x v="0"/>
    <x v="0"/>
    <x v="198"/>
  </r>
  <r>
    <x v="1"/>
    <x v="15"/>
    <x v="13"/>
    <x v="2"/>
    <x v="0"/>
    <x v="0"/>
    <x v="0"/>
    <x v="199"/>
  </r>
  <r>
    <x v="1"/>
    <x v="15"/>
    <x v="13"/>
    <x v="2"/>
    <x v="0"/>
    <x v="0"/>
    <x v="0"/>
    <x v="200"/>
  </r>
  <r>
    <x v="1"/>
    <x v="15"/>
    <x v="13"/>
    <x v="2"/>
    <x v="1"/>
    <x v="0"/>
    <x v="2"/>
    <x v="201"/>
  </r>
  <r>
    <x v="1"/>
    <x v="15"/>
    <x v="13"/>
    <x v="2"/>
    <x v="1"/>
    <x v="0"/>
    <x v="2"/>
    <x v="202"/>
  </r>
  <r>
    <x v="1"/>
    <x v="15"/>
    <x v="13"/>
    <x v="2"/>
    <x v="1"/>
    <x v="0"/>
    <x v="2"/>
    <x v="203"/>
  </r>
  <r>
    <x v="1"/>
    <x v="15"/>
    <x v="13"/>
    <x v="2"/>
    <x v="0"/>
    <x v="0"/>
    <x v="0"/>
    <x v="204"/>
  </r>
  <r>
    <x v="1"/>
    <x v="15"/>
    <x v="13"/>
    <x v="2"/>
    <x v="0"/>
    <x v="0"/>
    <x v="3"/>
    <x v="205"/>
  </r>
  <r>
    <x v="1"/>
    <x v="15"/>
    <x v="13"/>
    <x v="3"/>
    <x v="0"/>
    <x v="0"/>
    <x v="0"/>
    <x v="206"/>
  </r>
  <r>
    <x v="1"/>
    <x v="15"/>
    <x v="13"/>
    <x v="3"/>
    <x v="0"/>
    <x v="0"/>
    <x v="0"/>
    <x v="207"/>
  </r>
  <r>
    <x v="1"/>
    <x v="15"/>
    <x v="13"/>
    <x v="3"/>
    <x v="0"/>
    <x v="2"/>
    <x v="0"/>
    <x v="208"/>
  </r>
  <r>
    <x v="1"/>
    <x v="15"/>
    <x v="13"/>
    <x v="3"/>
    <x v="0"/>
    <x v="0"/>
    <x v="0"/>
    <x v="209"/>
  </r>
  <r>
    <x v="1"/>
    <x v="15"/>
    <x v="13"/>
    <x v="3"/>
    <x v="0"/>
    <x v="0"/>
    <x v="0"/>
    <x v="210"/>
  </r>
  <r>
    <x v="1"/>
    <x v="15"/>
    <x v="13"/>
    <x v="3"/>
    <x v="0"/>
    <x v="0"/>
    <x v="0"/>
    <x v="211"/>
  </r>
  <r>
    <x v="1"/>
    <x v="15"/>
    <x v="13"/>
    <x v="3"/>
    <x v="0"/>
    <x v="0"/>
    <x v="0"/>
    <x v="212"/>
  </r>
  <r>
    <x v="1"/>
    <x v="15"/>
    <x v="13"/>
    <x v="4"/>
    <x v="0"/>
    <x v="2"/>
    <x v="3"/>
    <x v="213"/>
  </r>
  <r>
    <x v="1"/>
    <x v="15"/>
    <x v="13"/>
    <x v="4"/>
    <x v="0"/>
    <x v="0"/>
    <x v="0"/>
    <x v="214"/>
  </r>
  <r>
    <x v="1"/>
    <x v="15"/>
    <x v="13"/>
    <x v="4"/>
    <x v="0"/>
    <x v="2"/>
    <x v="0"/>
    <x v="215"/>
  </r>
  <r>
    <x v="1"/>
    <x v="15"/>
    <x v="13"/>
    <x v="4"/>
    <x v="0"/>
    <x v="0"/>
    <x v="0"/>
    <x v="216"/>
  </r>
  <r>
    <x v="1"/>
    <x v="15"/>
    <x v="13"/>
    <x v="4"/>
    <x v="1"/>
    <x v="0"/>
    <x v="2"/>
    <x v="217"/>
  </r>
  <r>
    <x v="1"/>
    <x v="15"/>
    <x v="13"/>
    <x v="4"/>
    <x v="1"/>
    <x v="0"/>
    <x v="2"/>
    <x v="218"/>
  </r>
  <r>
    <x v="1"/>
    <x v="15"/>
    <x v="13"/>
    <x v="4"/>
    <x v="1"/>
    <x v="0"/>
    <x v="2"/>
    <x v="219"/>
  </r>
  <r>
    <x v="1"/>
    <x v="15"/>
    <x v="13"/>
    <x v="4"/>
    <x v="1"/>
    <x v="0"/>
    <x v="2"/>
    <x v="220"/>
  </r>
  <r>
    <x v="1"/>
    <x v="15"/>
    <x v="13"/>
    <x v="4"/>
    <x v="0"/>
    <x v="0"/>
    <x v="0"/>
    <x v="221"/>
  </r>
  <r>
    <x v="1"/>
    <x v="15"/>
    <x v="13"/>
    <x v="4"/>
    <x v="0"/>
    <x v="0"/>
    <x v="3"/>
    <x v="222"/>
  </r>
  <r>
    <x v="1"/>
    <x v="15"/>
    <x v="13"/>
    <x v="5"/>
    <x v="1"/>
    <x v="0"/>
    <x v="2"/>
    <x v="223"/>
  </r>
  <r>
    <x v="1"/>
    <x v="15"/>
    <x v="13"/>
    <x v="5"/>
    <x v="0"/>
    <x v="0"/>
    <x v="0"/>
    <x v="224"/>
  </r>
  <r>
    <x v="1"/>
    <x v="15"/>
    <x v="13"/>
    <x v="5"/>
    <x v="0"/>
    <x v="0"/>
    <x v="0"/>
    <x v="225"/>
  </r>
  <r>
    <x v="1"/>
    <x v="15"/>
    <x v="13"/>
    <x v="5"/>
    <x v="0"/>
    <x v="2"/>
    <x v="0"/>
    <x v="226"/>
  </r>
  <r>
    <x v="1"/>
    <x v="15"/>
    <x v="13"/>
    <x v="5"/>
    <x v="0"/>
    <x v="0"/>
    <x v="0"/>
    <x v="227"/>
  </r>
  <r>
    <x v="1"/>
    <x v="15"/>
    <x v="13"/>
    <x v="5"/>
    <x v="1"/>
    <x v="0"/>
    <x v="2"/>
    <x v="228"/>
  </r>
  <r>
    <x v="1"/>
    <x v="15"/>
    <x v="13"/>
    <x v="5"/>
    <x v="1"/>
    <x v="0"/>
    <x v="2"/>
    <x v="229"/>
  </r>
  <r>
    <x v="1"/>
    <x v="15"/>
    <x v="13"/>
    <x v="5"/>
    <x v="1"/>
    <x v="0"/>
    <x v="2"/>
    <x v="230"/>
  </r>
  <r>
    <x v="1"/>
    <x v="15"/>
    <x v="13"/>
    <x v="5"/>
    <x v="1"/>
    <x v="0"/>
    <x v="2"/>
    <x v="231"/>
  </r>
  <r>
    <x v="1"/>
    <x v="15"/>
    <x v="13"/>
    <x v="5"/>
    <x v="0"/>
    <x v="0"/>
    <x v="3"/>
    <x v="232"/>
  </r>
  <r>
    <x v="1"/>
    <x v="15"/>
    <x v="13"/>
    <x v="6"/>
    <x v="0"/>
    <x v="0"/>
    <x v="0"/>
    <x v="233"/>
  </r>
  <r>
    <x v="1"/>
    <x v="15"/>
    <x v="13"/>
    <x v="6"/>
    <x v="0"/>
    <x v="0"/>
    <x v="0"/>
    <x v="234"/>
  </r>
  <r>
    <x v="1"/>
    <x v="15"/>
    <x v="13"/>
    <x v="6"/>
    <x v="0"/>
    <x v="2"/>
    <x v="0"/>
    <x v="235"/>
  </r>
  <r>
    <x v="1"/>
    <x v="15"/>
    <x v="13"/>
    <x v="6"/>
    <x v="0"/>
    <x v="2"/>
    <x v="0"/>
    <x v="236"/>
  </r>
  <r>
    <x v="1"/>
    <x v="15"/>
    <x v="13"/>
    <x v="6"/>
    <x v="0"/>
    <x v="0"/>
    <x v="0"/>
    <x v="237"/>
  </r>
  <r>
    <x v="1"/>
    <x v="15"/>
    <x v="13"/>
    <x v="6"/>
    <x v="0"/>
    <x v="0"/>
    <x v="0"/>
    <x v="238"/>
  </r>
  <r>
    <x v="1"/>
    <x v="15"/>
    <x v="13"/>
    <x v="6"/>
    <x v="0"/>
    <x v="0"/>
    <x v="0"/>
    <x v="239"/>
  </r>
  <r>
    <x v="1"/>
    <x v="15"/>
    <x v="13"/>
    <x v="6"/>
    <x v="0"/>
    <x v="0"/>
    <x v="0"/>
    <x v="240"/>
  </r>
  <r>
    <x v="1"/>
    <x v="15"/>
    <x v="13"/>
    <x v="6"/>
    <x v="1"/>
    <x v="0"/>
    <x v="2"/>
    <x v="241"/>
  </r>
  <r>
    <x v="1"/>
    <x v="15"/>
    <x v="13"/>
    <x v="6"/>
    <x v="1"/>
    <x v="0"/>
    <x v="2"/>
    <x v="242"/>
  </r>
  <r>
    <x v="1"/>
    <x v="15"/>
    <x v="13"/>
    <x v="6"/>
    <x v="1"/>
    <x v="0"/>
    <x v="2"/>
    <x v="243"/>
  </r>
  <r>
    <x v="1"/>
    <x v="15"/>
    <x v="13"/>
    <x v="6"/>
    <x v="0"/>
    <x v="0"/>
    <x v="0"/>
    <x v="244"/>
  </r>
  <r>
    <x v="1"/>
    <x v="15"/>
    <x v="13"/>
    <x v="6"/>
    <x v="0"/>
    <x v="0"/>
    <x v="3"/>
    <x v="245"/>
  </r>
  <r>
    <x v="1"/>
    <x v="15"/>
    <x v="14"/>
    <x v="0"/>
    <x v="0"/>
    <x v="0"/>
    <x v="0"/>
    <x v="246"/>
  </r>
  <r>
    <x v="1"/>
    <x v="15"/>
    <x v="14"/>
    <x v="0"/>
    <x v="0"/>
    <x v="0"/>
    <x v="0"/>
    <x v="247"/>
  </r>
  <r>
    <x v="1"/>
    <x v="15"/>
    <x v="14"/>
    <x v="0"/>
    <x v="0"/>
    <x v="0"/>
    <x v="3"/>
    <x v="248"/>
  </r>
  <r>
    <x v="1"/>
    <x v="15"/>
    <x v="14"/>
    <x v="0"/>
    <x v="0"/>
    <x v="0"/>
    <x v="3"/>
    <x v="249"/>
  </r>
  <r>
    <x v="1"/>
    <x v="15"/>
    <x v="14"/>
    <x v="0"/>
    <x v="0"/>
    <x v="2"/>
    <x v="0"/>
    <x v="250"/>
  </r>
  <r>
    <x v="1"/>
    <x v="15"/>
    <x v="14"/>
    <x v="0"/>
    <x v="0"/>
    <x v="2"/>
    <x v="3"/>
    <x v="251"/>
  </r>
  <r>
    <x v="1"/>
    <x v="15"/>
    <x v="14"/>
    <x v="0"/>
    <x v="0"/>
    <x v="0"/>
    <x v="0"/>
    <x v="252"/>
  </r>
  <r>
    <x v="1"/>
    <x v="15"/>
    <x v="14"/>
    <x v="0"/>
    <x v="0"/>
    <x v="2"/>
    <x v="0"/>
    <x v="253"/>
  </r>
  <r>
    <x v="1"/>
    <x v="15"/>
    <x v="14"/>
    <x v="0"/>
    <x v="0"/>
    <x v="1"/>
    <x v="3"/>
    <x v="254"/>
  </r>
  <r>
    <x v="1"/>
    <x v="15"/>
    <x v="14"/>
    <x v="0"/>
    <x v="0"/>
    <x v="0"/>
    <x v="0"/>
    <x v="255"/>
  </r>
  <r>
    <x v="1"/>
    <x v="15"/>
    <x v="14"/>
    <x v="0"/>
    <x v="0"/>
    <x v="2"/>
    <x v="0"/>
    <x v="256"/>
  </r>
  <r>
    <x v="1"/>
    <x v="15"/>
    <x v="14"/>
    <x v="0"/>
    <x v="0"/>
    <x v="0"/>
    <x v="3"/>
    <x v="257"/>
  </r>
  <r>
    <x v="1"/>
    <x v="15"/>
    <x v="14"/>
    <x v="0"/>
    <x v="0"/>
    <x v="0"/>
    <x v="3"/>
    <x v="258"/>
  </r>
  <r>
    <x v="1"/>
    <x v="15"/>
    <x v="14"/>
    <x v="0"/>
    <x v="0"/>
    <x v="2"/>
    <x v="0"/>
    <x v="259"/>
  </r>
  <r>
    <x v="1"/>
    <x v="15"/>
    <x v="14"/>
    <x v="0"/>
    <x v="0"/>
    <x v="2"/>
    <x v="0"/>
    <x v="260"/>
  </r>
  <r>
    <x v="1"/>
    <x v="15"/>
    <x v="14"/>
    <x v="0"/>
    <x v="0"/>
    <x v="0"/>
    <x v="0"/>
    <x v="261"/>
  </r>
  <r>
    <x v="1"/>
    <x v="15"/>
    <x v="14"/>
    <x v="0"/>
    <x v="0"/>
    <x v="0"/>
    <x v="0"/>
    <x v="262"/>
  </r>
  <r>
    <x v="1"/>
    <x v="15"/>
    <x v="14"/>
    <x v="0"/>
    <x v="0"/>
    <x v="0"/>
    <x v="0"/>
    <x v="263"/>
  </r>
  <r>
    <x v="1"/>
    <x v="15"/>
    <x v="14"/>
    <x v="0"/>
    <x v="1"/>
    <x v="0"/>
    <x v="2"/>
    <x v="264"/>
  </r>
  <r>
    <x v="1"/>
    <x v="15"/>
    <x v="14"/>
    <x v="0"/>
    <x v="1"/>
    <x v="0"/>
    <x v="2"/>
    <x v="265"/>
  </r>
  <r>
    <x v="1"/>
    <x v="15"/>
    <x v="14"/>
    <x v="0"/>
    <x v="0"/>
    <x v="0"/>
    <x v="0"/>
    <x v="266"/>
  </r>
  <r>
    <x v="1"/>
    <x v="15"/>
    <x v="14"/>
    <x v="0"/>
    <x v="0"/>
    <x v="0"/>
    <x v="0"/>
    <x v="267"/>
  </r>
  <r>
    <x v="1"/>
    <x v="15"/>
    <x v="14"/>
    <x v="0"/>
    <x v="0"/>
    <x v="0"/>
    <x v="0"/>
    <x v="268"/>
  </r>
  <r>
    <x v="1"/>
    <x v="15"/>
    <x v="14"/>
    <x v="0"/>
    <x v="0"/>
    <x v="0"/>
    <x v="0"/>
    <x v="269"/>
  </r>
  <r>
    <x v="1"/>
    <x v="15"/>
    <x v="14"/>
    <x v="0"/>
    <x v="0"/>
    <x v="0"/>
    <x v="0"/>
    <x v="270"/>
  </r>
  <r>
    <x v="1"/>
    <x v="15"/>
    <x v="14"/>
    <x v="0"/>
    <x v="1"/>
    <x v="0"/>
    <x v="2"/>
    <x v="271"/>
  </r>
  <r>
    <x v="1"/>
    <x v="15"/>
    <x v="14"/>
    <x v="0"/>
    <x v="1"/>
    <x v="0"/>
    <x v="2"/>
    <x v="272"/>
  </r>
  <r>
    <x v="1"/>
    <x v="15"/>
    <x v="14"/>
    <x v="0"/>
    <x v="0"/>
    <x v="0"/>
    <x v="0"/>
    <x v="273"/>
  </r>
  <r>
    <x v="1"/>
    <x v="15"/>
    <x v="14"/>
    <x v="0"/>
    <x v="0"/>
    <x v="0"/>
    <x v="0"/>
    <x v="274"/>
  </r>
  <r>
    <x v="1"/>
    <x v="15"/>
    <x v="14"/>
    <x v="0"/>
    <x v="1"/>
    <x v="0"/>
    <x v="2"/>
    <x v="275"/>
  </r>
  <r>
    <x v="1"/>
    <x v="15"/>
    <x v="14"/>
    <x v="0"/>
    <x v="1"/>
    <x v="0"/>
    <x v="2"/>
    <x v="276"/>
  </r>
  <r>
    <x v="1"/>
    <x v="15"/>
    <x v="14"/>
    <x v="0"/>
    <x v="1"/>
    <x v="0"/>
    <x v="2"/>
    <x v="277"/>
  </r>
  <r>
    <x v="1"/>
    <x v="15"/>
    <x v="14"/>
    <x v="0"/>
    <x v="0"/>
    <x v="0"/>
    <x v="0"/>
    <x v="278"/>
  </r>
  <r>
    <x v="1"/>
    <x v="15"/>
    <x v="14"/>
    <x v="0"/>
    <x v="0"/>
    <x v="0"/>
    <x v="0"/>
    <x v="279"/>
  </r>
  <r>
    <x v="1"/>
    <x v="15"/>
    <x v="14"/>
    <x v="0"/>
    <x v="1"/>
    <x v="0"/>
    <x v="2"/>
    <x v="280"/>
  </r>
  <r>
    <x v="1"/>
    <x v="15"/>
    <x v="14"/>
    <x v="0"/>
    <x v="0"/>
    <x v="0"/>
    <x v="0"/>
    <x v="281"/>
  </r>
  <r>
    <x v="1"/>
    <x v="15"/>
    <x v="14"/>
    <x v="0"/>
    <x v="0"/>
    <x v="0"/>
    <x v="0"/>
    <x v="282"/>
  </r>
  <r>
    <x v="1"/>
    <x v="15"/>
    <x v="14"/>
    <x v="0"/>
    <x v="0"/>
    <x v="0"/>
    <x v="0"/>
    <x v="283"/>
  </r>
  <r>
    <x v="1"/>
    <x v="15"/>
    <x v="14"/>
    <x v="0"/>
    <x v="0"/>
    <x v="0"/>
    <x v="0"/>
    <x v="284"/>
  </r>
  <r>
    <x v="1"/>
    <x v="15"/>
    <x v="14"/>
    <x v="0"/>
    <x v="0"/>
    <x v="0"/>
    <x v="3"/>
    <x v="285"/>
  </r>
  <r>
    <x v="1"/>
    <x v="15"/>
    <x v="14"/>
    <x v="0"/>
    <x v="0"/>
    <x v="0"/>
    <x v="3"/>
    <x v="286"/>
  </r>
  <r>
    <x v="1"/>
    <x v="15"/>
    <x v="14"/>
    <x v="0"/>
    <x v="0"/>
    <x v="0"/>
    <x v="3"/>
    <x v="287"/>
  </r>
  <r>
    <x v="1"/>
    <x v="15"/>
    <x v="14"/>
    <x v="0"/>
    <x v="0"/>
    <x v="0"/>
    <x v="3"/>
    <x v="288"/>
  </r>
  <r>
    <x v="1"/>
    <x v="15"/>
    <x v="14"/>
    <x v="0"/>
    <x v="0"/>
    <x v="0"/>
    <x v="3"/>
    <x v="289"/>
  </r>
  <r>
    <x v="1"/>
    <x v="15"/>
    <x v="14"/>
    <x v="7"/>
    <x v="0"/>
    <x v="0"/>
    <x v="0"/>
    <x v="290"/>
  </r>
  <r>
    <x v="1"/>
    <x v="15"/>
    <x v="14"/>
    <x v="7"/>
    <x v="0"/>
    <x v="0"/>
    <x v="0"/>
    <x v="291"/>
  </r>
  <r>
    <x v="1"/>
    <x v="15"/>
    <x v="14"/>
    <x v="7"/>
    <x v="0"/>
    <x v="1"/>
    <x v="3"/>
    <x v="292"/>
  </r>
  <r>
    <x v="1"/>
    <x v="15"/>
    <x v="14"/>
    <x v="7"/>
    <x v="0"/>
    <x v="0"/>
    <x v="0"/>
    <x v="293"/>
  </r>
  <r>
    <x v="1"/>
    <x v="15"/>
    <x v="14"/>
    <x v="7"/>
    <x v="0"/>
    <x v="2"/>
    <x v="0"/>
    <x v="294"/>
  </r>
  <r>
    <x v="1"/>
    <x v="15"/>
    <x v="14"/>
    <x v="7"/>
    <x v="1"/>
    <x v="0"/>
    <x v="2"/>
    <x v="295"/>
  </r>
  <r>
    <x v="1"/>
    <x v="15"/>
    <x v="15"/>
    <x v="0"/>
    <x v="0"/>
    <x v="0"/>
    <x v="0"/>
    <x v="296"/>
  </r>
  <r>
    <x v="1"/>
    <x v="15"/>
    <x v="16"/>
    <x v="0"/>
    <x v="0"/>
    <x v="0"/>
    <x v="3"/>
    <x v="297"/>
  </r>
  <r>
    <x v="1"/>
    <x v="15"/>
    <x v="16"/>
    <x v="0"/>
    <x v="0"/>
    <x v="0"/>
    <x v="0"/>
    <x v="298"/>
  </r>
  <r>
    <x v="1"/>
    <x v="15"/>
    <x v="16"/>
    <x v="0"/>
    <x v="0"/>
    <x v="2"/>
    <x v="0"/>
    <x v="299"/>
  </r>
  <r>
    <x v="1"/>
    <x v="15"/>
    <x v="16"/>
    <x v="0"/>
    <x v="0"/>
    <x v="0"/>
    <x v="0"/>
    <x v="300"/>
  </r>
  <r>
    <x v="1"/>
    <x v="15"/>
    <x v="16"/>
    <x v="0"/>
    <x v="1"/>
    <x v="0"/>
    <x v="2"/>
    <x v="301"/>
  </r>
  <r>
    <x v="1"/>
    <x v="15"/>
    <x v="16"/>
    <x v="0"/>
    <x v="1"/>
    <x v="0"/>
    <x v="2"/>
    <x v="302"/>
  </r>
  <r>
    <x v="1"/>
    <x v="15"/>
    <x v="16"/>
    <x v="0"/>
    <x v="0"/>
    <x v="0"/>
    <x v="3"/>
    <x v="303"/>
  </r>
  <r>
    <x v="1"/>
    <x v="15"/>
    <x v="16"/>
    <x v="0"/>
    <x v="0"/>
    <x v="0"/>
    <x v="0"/>
    <x v="304"/>
  </r>
  <r>
    <x v="1"/>
    <x v="15"/>
    <x v="16"/>
    <x v="0"/>
    <x v="1"/>
    <x v="2"/>
    <x v="2"/>
    <x v="305"/>
  </r>
  <r>
    <x v="1"/>
    <x v="15"/>
    <x v="16"/>
    <x v="0"/>
    <x v="1"/>
    <x v="0"/>
    <x v="2"/>
    <x v="306"/>
  </r>
  <r>
    <x v="1"/>
    <x v="15"/>
    <x v="16"/>
    <x v="0"/>
    <x v="0"/>
    <x v="0"/>
    <x v="3"/>
    <x v="307"/>
  </r>
  <r>
    <x v="1"/>
    <x v="15"/>
    <x v="16"/>
    <x v="0"/>
    <x v="0"/>
    <x v="0"/>
    <x v="3"/>
    <x v="308"/>
  </r>
  <r>
    <x v="1"/>
    <x v="16"/>
    <x v="0"/>
    <x v="0"/>
    <x v="0"/>
    <x v="0"/>
    <x v="3"/>
    <x v="309"/>
  </r>
  <r>
    <x v="1"/>
    <x v="16"/>
    <x v="0"/>
    <x v="0"/>
    <x v="1"/>
    <x v="0"/>
    <x v="2"/>
    <x v="310"/>
  </r>
  <r>
    <x v="1"/>
    <x v="16"/>
    <x v="0"/>
    <x v="0"/>
    <x v="0"/>
    <x v="0"/>
    <x v="3"/>
    <x v="311"/>
  </r>
  <r>
    <x v="1"/>
    <x v="16"/>
    <x v="0"/>
    <x v="0"/>
    <x v="0"/>
    <x v="2"/>
    <x v="3"/>
    <x v="312"/>
  </r>
  <r>
    <x v="1"/>
    <x v="16"/>
    <x v="0"/>
    <x v="0"/>
    <x v="0"/>
    <x v="0"/>
    <x v="3"/>
    <x v="313"/>
  </r>
  <r>
    <x v="1"/>
    <x v="16"/>
    <x v="0"/>
    <x v="0"/>
    <x v="0"/>
    <x v="0"/>
    <x v="0"/>
    <x v="314"/>
  </r>
  <r>
    <x v="1"/>
    <x v="16"/>
    <x v="0"/>
    <x v="0"/>
    <x v="0"/>
    <x v="0"/>
    <x v="3"/>
    <x v="315"/>
  </r>
  <r>
    <x v="1"/>
    <x v="16"/>
    <x v="0"/>
    <x v="0"/>
    <x v="0"/>
    <x v="0"/>
    <x v="0"/>
    <x v="316"/>
  </r>
  <r>
    <x v="1"/>
    <x v="16"/>
    <x v="0"/>
    <x v="0"/>
    <x v="1"/>
    <x v="0"/>
    <x v="2"/>
    <x v="317"/>
  </r>
  <r>
    <x v="1"/>
    <x v="16"/>
    <x v="0"/>
    <x v="0"/>
    <x v="1"/>
    <x v="0"/>
    <x v="2"/>
    <x v="318"/>
  </r>
  <r>
    <x v="1"/>
    <x v="16"/>
    <x v="0"/>
    <x v="0"/>
    <x v="0"/>
    <x v="2"/>
    <x v="3"/>
    <x v="319"/>
  </r>
  <r>
    <x v="1"/>
    <x v="16"/>
    <x v="0"/>
    <x v="0"/>
    <x v="0"/>
    <x v="2"/>
    <x v="3"/>
    <x v="320"/>
  </r>
  <r>
    <x v="1"/>
    <x v="16"/>
    <x v="0"/>
    <x v="0"/>
    <x v="0"/>
    <x v="2"/>
    <x v="3"/>
    <x v="321"/>
  </r>
  <r>
    <x v="1"/>
    <x v="16"/>
    <x v="0"/>
    <x v="0"/>
    <x v="0"/>
    <x v="2"/>
    <x v="0"/>
    <x v="322"/>
  </r>
  <r>
    <x v="1"/>
    <x v="16"/>
    <x v="0"/>
    <x v="0"/>
    <x v="0"/>
    <x v="0"/>
    <x v="0"/>
    <x v="323"/>
  </r>
  <r>
    <x v="1"/>
    <x v="16"/>
    <x v="0"/>
    <x v="0"/>
    <x v="0"/>
    <x v="0"/>
    <x v="0"/>
    <x v="324"/>
  </r>
  <r>
    <x v="1"/>
    <x v="16"/>
    <x v="0"/>
    <x v="0"/>
    <x v="0"/>
    <x v="0"/>
    <x v="0"/>
    <x v="325"/>
  </r>
  <r>
    <x v="1"/>
    <x v="16"/>
    <x v="0"/>
    <x v="0"/>
    <x v="0"/>
    <x v="0"/>
    <x v="0"/>
    <x v="326"/>
  </r>
  <r>
    <x v="1"/>
    <x v="16"/>
    <x v="0"/>
    <x v="0"/>
    <x v="0"/>
    <x v="0"/>
    <x v="0"/>
    <x v="327"/>
  </r>
  <r>
    <x v="1"/>
    <x v="16"/>
    <x v="0"/>
    <x v="0"/>
    <x v="0"/>
    <x v="0"/>
    <x v="0"/>
    <x v="328"/>
  </r>
  <r>
    <x v="1"/>
    <x v="16"/>
    <x v="0"/>
    <x v="0"/>
    <x v="0"/>
    <x v="0"/>
    <x v="0"/>
    <x v="329"/>
  </r>
  <r>
    <x v="1"/>
    <x v="16"/>
    <x v="0"/>
    <x v="0"/>
    <x v="0"/>
    <x v="0"/>
    <x v="0"/>
    <x v="330"/>
  </r>
  <r>
    <x v="1"/>
    <x v="16"/>
    <x v="0"/>
    <x v="0"/>
    <x v="0"/>
    <x v="0"/>
    <x v="0"/>
    <x v="331"/>
  </r>
  <r>
    <x v="1"/>
    <x v="16"/>
    <x v="0"/>
    <x v="0"/>
    <x v="0"/>
    <x v="0"/>
    <x v="0"/>
    <x v="332"/>
  </r>
  <r>
    <x v="1"/>
    <x v="16"/>
    <x v="0"/>
    <x v="0"/>
    <x v="0"/>
    <x v="0"/>
    <x v="3"/>
    <x v="333"/>
  </r>
  <r>
    <x v="1"/>
    <x v="16"/>
    <x v="0"/>
    <x v="0"/>
    <x v="0"/>
    <x v="0"/>
    <x v="0"/>
    <x v="334"/>
  </r>
  <r>
    <x v="1"/>
    <x v="16"/>
    <x v="0"/>
    <x v="0"/>
    <x v="0"/>
    <x v="2"/>
    <x v="0"/>
    <x v="335"/>
  </r>
  <r>
    <x v="1"/>
    <x v="16"/>
    <x v="0"/>
    <x v="0"/>
    <x v="0"/>
    <x v="0"/>
    <x v="0"/>
    <x v="336"/>
  </r>
  <r>
    <x v="1"/>
    <x v="16"/>
    <x v="0"/>
    <x v="0"/>
    <x v="0"/>
    <x v="0"/>
    <x v="3"/>
    <x v="337"/>
  </r>
  <r>
    <x v="1"/>
    <x v="16"/>
    <x v="0"/>
    <x v="0"/>
    <x v="0"/>
    <x v="0"/>
    <x v="0"/>
    <x v="338"/>
  </r>
  <r>
    <x v="1"/>
    <x v="16"/>
    <x v="0"/>
    <x v="0"/>
    <x v="0"/>
    <x v="0"/>
    <x v="3"/>
    <x v="339"/>
  </r>
  <r>
    <x v="1"/>
    <x v="16"/>
    <x v="0"/>
    <x v="0"/>
    <x v="0"/>
    <x v="0"/>
    <x v="3"/>
    <x v="340"/>
  </r>
  <r>
    <x v="1"/>
    <x v="16"/>
    <x v="0"/>
    <x v="0"/>
    <x v="1"/>
    <x v="2"/>
    <x v="2"/>
    <x v="341"/>
  </r>
  <r>
    <x v="1"/>
    <x v="16"/>
    <x v="0"/>
    <x v="0"/>
    <x v="1"/>
    <x v="2"/>
    <x v="2"/>
    <x v="342"/>
  </r>
  <r>
    <x v="1"/>
    <x v="16"/>
    <x v="0"/>
    <x v="0"/>
    <x v="1"/>
    <x v="2"/>
    <x v="2"/>
    <x v="343"/>
  </r>
  <r>
    <x v="1"/>
    <x v="16"/>
    <x v="0"/>
    <x v="0"/>
    <x v="1"/>
    <x v="2"/>
    <x v="2"/>
    <x v="344"/>
  </r>
  <r>
    <x v="1"/>
    <x v="16"/>
    <x v="0"/>
    <x v="0"/>
    <x v="1"/>
    <x v="2"/>
    <x v="2"/>
    <x v="345"/>
  </r>
  <r>
    <x v="1"/>
    <x v="16"/>
    <x v="0"/>
    <x v="0"/>
    <x v="0"/>
    <x v="2"/>
    <x v="3"/>
    <x v="346"/>
  </r>
  <r>
    <x v="1"/>
    <x v="16"/>
    <x v="0"/>
    <x v="0"/>
    <x v="0"/>
    <x v="2"/>
    <x v="3"/>
    <x v="347"/>
  </r>
  <r>
    <x v="1"/>
    <x v="16"/>
    <x v="0"/>
    <x v="0"/>
    <x v="0"/>
    <x v="2"/>
    <x v="3"/>
    <x v="348"/>
  </r>
  <r>
    <x v="1"/>
    <x v="16"/>
    <x v="0"/>
    <x v="0"/>
    <x v="0"/>
    <x v="2"/>
    <x v="3"/>
    <x v="349"/>
  </r>
  <r>
    <x v="1"/>
    <x v="16"/>
    <x v="0"/>
    <x v="0"/>
    <x v="0"/>
    <x v="2"/>
    <x v="3"/>
    <x v="350"/>
  </r>
  <r>
    <x v="1"/>
    <x v="16"/>
    <x v="0"/>
    <x v="0"/>
    <x v="0"/>
    <x v="2"/>
    <x v="0"/>
    <x v="351"/>
  </r>
  <r>
    <x v="1"/>
    <x v="16"/>
    <x v="0"/>
    <x v="0"/>
    <x v="1"/>
    <x v="2"/>
    <x v="2"/>
    <x v="352"/>
  </r>
  <r>
    <x v="1"/>
    <x v="16"/>
    <x v="0"/>
    <x v="0"/>
    <x v="1"/>
    <x v="0"/>
    <x v="2"/>
    <x v="353"/>
  </r>
  <r>
    <x v="1"/>
    <x v="16"/>
    <x v="0"/>
    <x v="0"/>
    <x v="0"/>
    <x v="2"/>
    <x v="3"/>
    <x v="354"/>
  </r>
  <r>
    <x v="1"/>
    <x v="16"/>
    <x v="0"/>
    <x v="0"/>
    <x v="0"/>
    <x v="0"/>
    <x v="0"/>
    <x v="355"/>
  </r>
  <r>
    <x v="1"/>
    <x v="16"/>
    <x v="0"/>
    <x v="0"/>
    <x v="0"/>
    <x v="0"/>
    <x v="0"/>
    <x v="356"/>
  </r>
  <r>
    <x v="1"/>
    <x v="16"/>
    <x v="0"/>
    <x v="0"/>
    <x v="0"/>
    <x v="0"/>
    <x v="0"/>
    <x v="357"/>
  </r>
  <r>
    <x v="1"/>
    <x v="16"/>
    <x v="0"/>
    <x v="0"/>
    <x v="0"/>
    <x v="0"/>
    <x v="0"/>
    <x v="358"/>
  </r>
  <r>
    <x v="1"/>
    <x v="16"/>
    <x v="0"/>
    <x v="0"/>
    <x v="0"/>
    <x v="0"/>
    <x v="0"/>
    <x v="359"/>
  </r>
  <r>
    <x v="1"/>
    <x v="16"/>
    <x v="0"/>
    <x v="0"/>
    <x v="0"/>
    <x v="0"/>
    <x v="0"/>
    <x v="360"/>
  </r>
  <r>
    <x v="1"/>
    <x v="16"/>
    <x v="0"/>
    <x v="0"/>
    <x v="0"/>
    <x v="0"/>
    <x v="0"/>
    <x v="361"/>
  </r>
  <r>
    <x v="1"/>
    <x v="16"/>
    <x v="0"/>
    <x v="0"/>
    <x v="0"/>
    <x v="0"/>
    <x v="0"/>
    <x v="362"/>
  </r>
  <r>
    <x v="1"/>
    <x v="16"/>
    <x v="17"/>
    <x v="0"/>
    <x v="0"/>
    <x v="0"/>
    <x v="0"/>
    <x v="363"/>
  </r>
  <r>
    <x v="1"/>
    <x v="16"/>
    <x v="17"/>
    <x v="0"/>
    <x v="0"/>
    <x v="0"/>
    <x v="0"/>
    <x v="364"/>
  </r>
  <r>
    <x v="1"/>
    <x v="16"/>
    <x v="17"/>
    <x v="0"/>
    <x v="0"/>
    <x v="2"/>
    <x v="0"/>
    <x v="365"/>
  </r>
  <r>
    <x v="1"/>
    <x v="16"/>
    <x v="17"/>
    <x v="0"/>
    <x v="0"/>
    <x v="0"/>
    <x v="0"/>
    <x v="366"/>
  </r>
  <r>
    <x v="1"/>
    <x v="17"/>
    <x v="0"/>
    <x v="0"/>
    <x v="0"/>
    <x v="0"/>
    <x v="0"/>
    <x v="367"/>
  </r>
  <r>
    <x v="1"/>
    <x v="17"/>
    <x v="0"/>
    <x v="0"/>
    <x v="0"/>
    <x v="0"/>
    <x v="0"/>
    <x v="368"/>
  </r>
  <r>
    <x v="1"/>
    <x v="17"/>
    <x v="0"/>
    <x v="0"/>
    <x v="1"/>
    <x v="1"/>
    <x v="2"/>
    <x v="369"/>
  </r>
  <r>
    <x v="1"/>
    <x v="17"/>
    <x v="0"/>
    <x v="0"/>
    <x v="1"/>
    <x v="2"/>
    <x v="2"/>
    <x v="370"/>
  </r>
  <r>
    <x v="1"/>
    <x v="17"/>
    <x v="0"/>
    <x v="0"/>
    <x v="1"/>
    <x v="2"/>
    <x v="2"/>
    <x v="371"/>
  </r>
  <r>
    <x v="1"/>
    <x v="17"/>
    <x v="0"/>
    <x v="0"/>
    <x v="0"/>
    <x v="2"/>
    <x v="0"/>
    <x v="372"/>
  </r>
  <r>
    <x v="1"/>
    <x v="17"/>
    <x v="0"/>
    <x v="0"/>
    <x v="0"/>
    <x v="2"/>
    <x v="3"/>
    <x v="373"/>
  </r>
  <r>
    <x v="1"/>
    <x v="18"/>
    <x v="0"/>
    <x v="0"/>
    <x v="1"/>
    <x v="0"/>
    <x v="2"/>
    <x v="374"/>
  </r>
  <r>
    <x v="1"/>
    <x v="18"/>
    <x v="0"/>
    <x v="0"/>
    <x v="0"/>
    <x v="2"/>
    <x v="0"/>
    <x v="375"/>
  </r>
  <r>
    <x v="1"/>
    <x v="18"/>
    <x v="0"/>
    <x v="0"/>
    <x v="0"/>
    <x v="2"/>
    <x v="0"/>
    <x v="376"/>
  </r>
  <r>
    <x v="1"/>
    <x v="18"/>
    <x v="0"/>
    <x v="0"/>
    <x v="0"/>
    <x v="0"/>
    <x v="0"/>
    <x v="377"/>
  </r>
  <r>
    <x v="1"/>
    <x v="18"/>
    <x v="0"/>
    <x v="0"/>
    <x v="0"/>
    <x v="0"/>
    <x v="3"/>
    <x v="378"/>
  </r>
  <r>
    <x v="1"/>
    <x v="19"/>
    <x v="0"/>
    <x v="0"/>
    <x v="0"/>
    <x v="0"/>
    <x v="0"/>
    <x v="379"/>
  </r>
  <r>
    <x v="1"/>
    <x v="19"/>
    <x v="0"/>
    <x v="0"/>
    <x v="0"/>
    <x v="0"/>
    <x v="0"/>
    <x v="380"/>
  </r>
  <r>
    <x v="1"/>
    <x v="19"/>
    <x v="0"/>
    <x v="0"/>
    <x v="0"/>
    <x v="1"/>
    <x v="0"/>
    <x v="381"/>
  </r>
  <r>
    <x v="1"/>
    <x v="19"/>
    <x v="0"/>
    <x v="0"/>
    <x v="0"/>
    <x v="0"/>
    <x v="0"/>
    <x v="382"/>
  </r>
  <r>
    <x v="1"/>
    <x v="19"/>
    <x v="0"/>
    <x v="0"/>
    <x v="0"/>
    <x v="2"/>
    <x v="0"/>
    <x v="383"/>
  </r>
  <r>
    <x v="1"/>
    <x v="19"/>
    <x v="0"/>
    <x v="0"/>
    <x v="0"/>
    <x v="2"/>
    <x v="0"/>
    <x v="384"/>
  </r>
  <r>
    <x v="1"/>
    <x v="19"/>
    <x v="18"/>
    <x v="0"/>
    <x v="0"/>
    <x v="2"/>
    <x v="3"/>
    <x v="385"/>
  </r>
  <r>
    <x v="1"/>
    <x v="19"/>
    <x v="18"/>
    <x v="0"/>
    <x v="1"/>
    <x v="2"/>
    <x v="2"/>
    <x v="386"/>
  </r>
  <r>
    <x v="1"/>
    <x v="19"/>
    <x v="18"/>
    <x v="0"/>
    <x v="1"/>
    <x v="2"/>
    <x v="2"/>
    <x v="387"/>
  </r>
  <r>
    <x v="1"/>
    <x v="19"/>
    <x v="18"/>
    <x v="0"/>
    <x v="0"/>
    <x v="0"/>
    <x v="0"/>
    <x v="388"/>
  </r>
  <r>
    <x v="1"/>
    <x v="19"/>
    <x v="18"/>
    <x v="0"/>
    <x v="0"/>
    <x v="0"/>
    <x v="0"/>
    <x v="389"/>
  </r>
  <r>
    <x v="1"/>
    <x v="19"/>
    <x v="18"/>
    <x v="0"/>
    <x v="0"/>
    <x v="2"/>
    <x v="0"/>
    <x v="390"/>
  </r>
  <r>
    <x v="1"/>
    <x v="19"/>
    <x v="18"/>
    <x v="0"/>
    <x v="0"/>
    <x v="2"/>
    <x v="0"/>
    <x v="391"/>
  </r>
  <r>
    <x v="1"/>
    <x v="19"/>
    <x v="18"/>
    <x v="0"/>
    <x v="0"/>
    <x v="2"/>
    <x v="0"/>
    <x v="392"/>
  </r>
  <r>
    <x v="1"/>
    <x v="19"/>
    <x v="18"/>
    <x v="0"/>
    <x v="0"/>
    <x v="0"/>
    <x v="3"/>
    <x v="393"/>
  </r>
  <r>
    <x v="1"/>
    <x v="19"/>
    <x v="18"/>
    <x v="0"/>
    <x v="0"/>
    <x v="0"/>
    <x v="0"/>
    <x v="394"/>
  </r>
  <r>
    <x v="1"/>
    <x v="19"/>
    <x v="18"/>
    <x v="0"/>
    <x v="1"/>
    <x v="0"/>
    <x v="2"/>
    <x v="395"/>
  </r>
  <r>
    <x v="1"/>
    <x v="19"/>
    <x v="18"/>
    <x v="0"/>
    <x v="0"/>
    <x v="0"/>
    <x v="0"/>
    <x v="396"/>
  </r>
  <r>
    <x v="1"/>
    <x v="19"/>
    <x v="18"/>
    <x v="0"/>
    <x v="0"/>
    <x v="2"/>
    <x v="3"/>
    <x v="397"/>
  </r>
  <r>
    <x v="1"/>
    <x v="19"/>
    <x v="18"/>
    <x v="0"/>
    <x v="0"/>
    <x v="0"/>
    <x v="0"/>
    <x v="398"/>
  </r>
  <r>
    <x v="1"/>
    <x v="19"/>
    <x v="18"/>
    <x v="0"/>
    <x v="0"/>
    <x v="0"/>
    <x v="0"/>
    <x v="399"/>
  </r>
  <r>
    <x v="1"/>
    <x v="19"/>
    <x v="18"/>
    <x v="0"/>
    <x v="0"/>
    <x v="0"/>
    <x v="0"/>
    <x v="400"/>
  </r>
  <r>
    <x v="1"/>
    <x v="19"/>
    <x v="19"/>
    <x v="0"/>
    <x v="1"/>
    <x v="0"/>
    <x v="2"/>
    <x v="401"/>
  </r>
  <r>
    <x v="1"/>
    <x v="19"/>
    <x v="19"/>
    <x v="0"/>
    <x v="0"/>
    <x v="0"/>
    <x v="3"/>
    <x v="402"/>
  </r>
  <r>
    <x v="1"/>
    <x v="19"/>
    <x v="19"/>
    <x v="0"/>
    <x v="0"/>
    <x v="0"/>
    <x v="3"/>
    <x v="403"/>
  </r>
  <r>
    <x v="1"/>
    <x v="19"/>
    <x v="19"/>
    <x v="0"/>
    <x v="0"/>
    <x v="0"/>
    <x v="3"/>
    <x v="404"/>
  </r>
  <r>
    <x v="2"/>
    <x v="20"/>
    <x v="0"/>
    <x v="0"/>
    <x v="1"/>
    <x v="0"/>
    <x v="2"/>
    <x v="405"/>
  </r>
  <r>
    <x v="2"/>
    <x v="20"/>
    <x v="0"/>
    <x v="0"/>
    <x v="1"/>
    <x v="0"/>
    <x v="2"/>
    <x v="406"/>
  </r>
  <r>
    <x v="2"/>
    <x v="20"/>
    <x v="0"/>
    <x v="0"/>
    <x v="1"/>
    <x v="0"/>
    <x v="2"/>
    <x v="407"/>
  </r>
  <r>
    <x v="2"/>
    <x v="20"/>
    <x v="0"/>
    <x v="0"/>
    <x v="1"/>
    <x v="0"/>
    <x v="2"/>
    <x v="408"/>
  </r>
  <r>
    <x v="2"/>
    <x v="20"/>
    <x v="0"/>
    <x v="0"/>
    <x v="1"/>
    <x v="2"/>
    <x v="2"/>
    <x v="409"/>
  </r>
  <r>
    <x v="2"/>
    <x v="20"/>
    <x v="0"/>
    <x v="0"/>
    <x v="1"/>
    <x v="1"/>
    <x v="2"/>
    <x v="410"/>
  </r>
  <r>
    <x v="2"/>
    <x v="20"/>
    <x v="0"/>
    <x v="0"/>
    <x v="1"/>
    <x v="0"/>
    <x v="2"/>
    <x v="411"/>
  </r>
  <r>
    <x v="2"/>
    <x v="20"/>
    <x v="0"/>
    <x v="0"/>
    <x v="1"/>
    <x v="2"/>
    <x v="2"/>
    <x v="412"/>
  </r>
  <r>
    <x v="2"/>
    <x v="20"/>
    <x v="0"/>
    <x v="0"/>
    <x v="1"/>
    <x v="0"/>
    <x v="2"/>
    <x v="413"/>
  </r>
  <r>
    <x v="2"/>
    <x v="20"/>
    <x v="0"/>
    <x v="0"/>
    <x v="1"/>
    <x v="2"/>
    <x v="2"/>
    <x v="414"/>
  </r>
  <r>
    <x v="2"/>
    <x v="20"/>
    <x v="0"/>
    <x v="0"/>
    <x v="1"/>
    <x v="0"/>
    <x v="2"/>
    <x v="415"/>
  </r>
  <r>
    <x v="2"/>
    <x v="20"/>
    <x v="0"/>
    <x v="0"/>
    <x v="1"/>
    <x v="0"/>
    <x v="2"/>
    <x v="416"/>
  </r>
  <r>
    <x v="2"/>
    <x v="20"/>
    <x v="0"/>
    <x v="0"/>
    <x v="1"/>
    <x v="0"/>
    <x v="2"/>
    <x v="417"/>
  </r>
  <r>
    <x v="2"/>
    <x v="20"/>
    <x v="0"/>
    <x v="0"/>
    <x v="1"/>
    <x v="0"/>
    <x v="2"/>
    <x v="418"/>
  </r>
  <r>
    <x v="2"/>
    <x v="21"/>
    <x v="0"/>
    <x v="0"/>
    <x v="1"/>
    <x v="0"/>
    <x v="2"/>
    <x v="419"/>
  </r>
  <r>
    <x v="2"/>
    <x v="21"/>
    <x v="0"/>
    <x v="0"/>
    <x v="1"/>
    <x v="0"/>
    <x v="2"/>
    <x v="420"/>
  </r>
  <r>
    <x v="2"/>
    <x v="21"/>
    <x v="0"/>
    <x v="0"/>
    <x v="1"/>
    <x v="0"/>
    <x v="2"/>
    <x v="421"/>
  </r>
  <r>
    <x v="2"/>
    <x v="21"/>
    <x v="0"/>
    <x v="0"/>
    <x v="1"/>
    <x v="2"/>
    <x v="2"/>
    <x v="422"/>
  </r>
  <r>
    <x v="2"/>
    <x v="21"/>
    <x v="0"/>
    <x v="0"/>
    <x v="1"/>
    <x v="2"/>
    <x v="2"/>
    <x v="423"/>
  </r>
  <r>
    <x v="2"/>
    <x v="21"/>
    <x v="0"/>
    <x v="0"/>
    <x v="1"/>
    <x v="2"/>
    <x v="2"/>
    <x v="424"/>
  </r>
  <r>
    <x v="2"/>
    <x v="21"/>
    <x v="0"/>
    <x v="0"/>
    <x v="1"/>
    <x v="0"/>
    <x v="2"/>
    <x v="425"/>
  </r>
  <r>
    <x v="2"/>
    <x v="21"/>
    <x v="0"/>
    <x v="0"/>
    <x v="1"/>
    <x v="1"/>
    <x v="2"/>
    <x v="426"/>
  </r>
  <r>
    <x v="2"/>
    <x v="21"/>
    <x v="0"/>
    <x v="0"/>
    <x v="1"/>
    <x v="0"/>
    <x v="2"/>
    <x v="427"/>
  </r>
  <r>
    <x v="2"/>
    <x v="21"/>
    <x v="0"/>
    <x v="0"/>
    <x v="1"/>
    <x v="2"/>
    <x v="2"/>
    <x v="428"/>
  </r>
  <r>
    <x v="2"/>
    <x v="21"/>
    <x v="0"/>
    <x v="0"/>
    <x v="1"/>
    <x v="0"/>
    <x v="2"/>
    <x v="429"/>
  </r>
  <r>
    <x v="2"/>
    <x v="21"/>
    <x v="0"/>
    <x v="0"/>
    <x v="1"/>
    <x v="1"/>
    <x v="2"/>
    <x v="430"/>
  </r>
  <r>
    <x v="2"/>
    <x v="21"/>
    <x v="0"/>
    <x v="0"/>
    <x v="1"/>
    <x v="2"/>
    <x v="2"/>
    <x v="431"/>
  </r>
  <r>
    <x v="2"/>
    <x v="21"/>
    <x v="0"/>
    <x v="0"/>
    <x v="1"/>
    <x v="2"/>
    <x v="2"/>
    <x v="432"/>
  </r>
  <r>
    <x v="2"/>
    <x v="21"/>
    <x v="20"/>
    <x v="0"/>
    <x v="0"/>
    <x v="0"/>
    <x v="0"/>
    <x v="433"/>
  </r>
  <r>
    <x v="2"/>
    <x v="21"/>
    <x v="20"/>
    <x v="0"/>
    <x v="0"/>
    <x v="1"/>
    <x v="0"/>
    <x v="434"/>
  </r>
  <r>
    <x v="2"/>
    <x v="21"/>
    <x v="20"/>
    <x v="0"/>
    <x v="0"/>
    <x v="0"/>
    <x v="0"/>
    <x v="435"/>
  </r>
  <r>
    <x v="2"/>
    <x v="21"/>
    <x v="20"/>
    <x v="0"/>
    <x v="0"/>
    <x v="0"/>
    <x v="0"/>
    <x v="436"/>
  </r>
  <r>
    <x v="2"/>
    <x v="21"/>
    <x v="20"/>
    <x v="0"/>
    <x v="0"/>
    <x v="0"/>
    <x v="3"/>
    <x v="437"/>
  </r>
  <r>
    <x v="2"/>
    <x v="21"/>
    <x v="20"/>
    <x v="8"/>
    <x v="0"/>
    <x v="0"/>
    <x v="0"/>
    <x v="438"/>
  </r>
  <r>
    <x v="2"/>
    <x v="21"/>
    <x v="20"/>
    <x v="8"/>
    <x v="0"/>
    <x v="0"/>
    <x v="0"/>
    <x v="439"/>
  </r>
  <r>
    <x v="2"/>
    <x v="21"/>
    <x v="20"/>
    <x v="8"/>
    <x v="0"/>
    <x v="0"/>
    <x v="0"/>
    <x v="440"/>
  </r>
  <r>
    <x v="2"/>
    <x v="21"/>
    <x v="20"/>
    <x v="8"/>
    <x v="0"/>
    <x v="2"/>
    <x v="0"/>
    <x v="441"/>
  </r>
  <r>
    <x v="2"/>
    <x v="21"/>
    <x v="21"/>
    <x v="0"/>
    <x v="0"/>
    <x v="2"/>
    <x v="3"/>
    <x v="442"/>
  </r>
  <r>
    <x v="2"/>
    <x v="21"/>
    <x v="21"/>
    <x v="0"/>
    <x v="0"/>
    <x v="2"/>
    <x v="3"/>
    <x v="443"/>
  </r>
  <r>
    <x v="2"/>
    <x v="21"/>
    <x v="21"/>
    <x v="0"/>
    <x v="0"/>
    <x v="0"/>
    <x v="0"/>
    <x v="444"/>
  </r>
  <r>
    <x v="2"/>
    <x v="21"/>
    <x v="21"/>
    <x v="0"/>
    <x v="0"/>
    <x v="0"/>
    <x v="0"/>
    <x v="445"/>
  </r>
  <r>
    <x v="2"/>
    <x v="21"/>
    <x v="21"/>
    <x v="0"/>
    <x v="0"/>
    <x v="0"/>
    <x v="0"/>
    <x v="446"/>
  </r>
  <r>
    <x v="2"/>
    <x v="21"/>
    <x v="21"/>
    <x v="0"/>
    <x v="0"/>
    <x v="0"/>
    <x v="0"/>
    <x v="447"/>
  </r>
  <r>
    <x v="2"/>
    <x v="21"/>
    <x v="21"/>
    <x v="0"/>
    <x v="0"/>
    <x v="0"/>
    <x v="0"/>
    <x v="448"/>
  </r>
  <r>
    <x v="2"/>
    <x v="21"/>
    <x v="21"/>
    <x v="0"/>
    <x v="0"/>
    <x v="0"/>
    <x v="0"/>
    <x v="449"/>
  </r>
  <r>
    <x v="2"/>
    <x v="21"/>
    <x v="21"/>
    <x v="0"/>
    <x v="0"/>
    <x v="0"/>
    <x v="0"/>
    <x v="450"/>
  </r>
  <r>
    <x v="2"/>
    <x v="21"/>
    <x v="21"/>
    <x v="0"/>
    <x v="0"/>
    <x v="0"/>
    <x v="3"/>
    <x v="451"/>
  </r>
  <r>
    <x v="2"/>
    <x v="21"/>
    <x v="21"/>
    <x v="0"/>
    <x v="0"/>
    <x v="0"/>
    <x v="3"/>
    <x v="452"/>
  </r>
  <r>
    <x v="2"/>
    <x v="21"/>
    <x v="21"/>
    <x v="0"/>
    <x v="0"/>
    <x v="0"/>
    <x v="2"/>
    <x v="453"/>
  </r>
  <r>
    <x v="2"/>
    <x v="21"/>
    <x v="21"/>
    <x v="0"/>
    <x v="0"/>
    <x v="0"/>
    <x v="2"/>
    <x v="454"/>
  </r>
  <r>
    <x v="2"/>
    <x v="21"/>
    <x v="21"/>
    <x v="0"/>
    <x v="0"/>
    <x v="0"/>
    <x v="2"/>
    <x v="455"/>
  </r>
  <r>
    <x v="2"/>
    <x v="21"/>
    <x v="21"/>
    <x v="0"/>
    <x v="0"/>
    <x v="0"/>
    <x v="2"/>
    <x v="456"/>
  </r>
  <r>
    <x v="2"/>
    <x v="21"/>
    <x v="21"/>
    <x v="0"/>
    <x v="0"/>
    <x v="0"/>
    <x v="2"/>
    <x v="457"/>
  </r>
  <r>
    <x v="2"/>
    <x v="21"/>
    <x v="21"/>
    <x v="9"/>
    <x v="1"/>
    <x v="0"/>
    <x v="2"/>
    <x v="458"/>
  </r>
  <r>
    <x v="2"/>
    <x v="21"/>
    <x v="21"/>
    <x v="9"/>
    <x v="0"/>
    <x v="0"/>
    <x v="0"/>
    <x v="459"/>
  </r>
  <r>
    <x v="2"/>
    <x v="21"/>
    <x v="21"/>
    <x v="10"/>
    <x v="0"/>
    <x v="0"/>
    <x v="0"/>
    <x v="460"/>
  </r>
  <r>
    <x v="2"/>
    <x v="21"/>
    <x v="21"/>
    <x v="10"/>
    <x v="0"/>
    <x v="0"/>
    <x v="0"/>
    <x v="461"/>
  </r>
  <r>
    <x v="2"/>
    <x v="21"/>
    <x v="21"/>
    <x v="10"/>
    <x v="0"/>
    <x v="0"/>
    <x v="0"/>
    <x v="462"/>
  </r>
  <r>
    <x v="2"/>
    <x v="21"/>
    <x v="21"/>
    <x v="11"/>
    <x v="0"/>
    <x v="0"/>
    <x v="0"/>
    <x v="463"/>
  </r>
  <r>
    <x v="2"/>
    <x v="22"/>
    <x v="0"/>
    <x v="0"/>
    <x v="0"/>
    <x v="0"/>
    <x v="0"/>
    <x v="464"/>
  </r>
  <r>
    <x v="2"/>
    <x v="22"/>
    <x v="0"/>
    <x v="0"/>
    <x v="0"/>
    <x v="1"/>
    <x v="0"/>
    <x v="465"/>
  </r>
  <r>
    <x v="2"/>
    <x v="22"/>
    <x v="0"/>
    <x v="0"/>
    <x v="0"/>
    <x v="0"/>
    <x v="0"/>
    <x v="466"/>
  </r>
  <r>
    <x v="2"/>
    <x v="22"/>
    <x v="0"/>
    <x v="0"/>
    <x v="0"/>
    <x v="2"/>
    <x v="0"/>
    <x v="467"/>
  </r>
  <r>
    <x v="2"/>
    <x v="23"/>
    <x v="0"/>
    <x v="0"/>
    <x v="0"/>
    <x v="0"/>
    <x v="0"/>
    <x v="468"/>
  </r>
  <r>
    <x v="2"/>
    <x v="23"/>
    <x v="0"/>
    <x v="0"/>
    <x v="0"/>
    <x v="1"/>
    <x v="0"/>
    <x v="469"/>
  </r>
  <r>
    <x v="2"/>
    <x v="23"/>
    <x v="0"/>
    <x v="0"/>
    <x v="0"/>
    <x v="2"/>
    <x v="0"/>
    <x v="470"/>
  </r>
  <r>
    <x v="2"/>
    <x v="23"/>
    <x v="0"/>
    <x v="0"/>
    <x v="0"/>
    <x v="2"/>
    <x v="0"/>
    <x v="471"/>
  </r>
  <r>
    <x v="2"/>
    <x v="23"/>
    <x v="0"/>
    <x v="0"/>
    <x v="0"/>
    <x v="2"/>
    <x v="0"/>
    <x v="472"/>
  </r>
  <r>
    <x v="2"/>
    <x v="24"/>
    <x v="0"/>
    <x v="0"/>
    <x v="1"/>
    <x v="1"/>
    <x v="2"/>
    <x v="473"/>
  </r>
  <r>
    <x v="2"/>
    <x v="24"/>
    <x v="0"/>
    <x v="0"/>
    <x v="1"/>
    <x v="0"/>
    <x v="2"/>
    <x v="474"/>
  </r>
  <r>
    <x v="2"/>
    <x v="24"/>
    <x v="0"/>
    <x v="0"/>
    <x v="1"/>
    <x v="2"/>
    <x v="2"/>
    <x v="475"/>
  </r>
  <r>
    <x v="2"/>
    <x v="24"/>
    <x v="0"/>
    <x v="0"/>
    <x v="1"/>
    <x v="2"/>
    <x v="2"/>
    <x v="476"/>
  </r>
  <r>
    <x v="2"/>
    <x v="24"/>
    <x v="0"/>
    <x v="0"/>
    <x v="0"/>
    <x v="2"/>
    <x v="0"/>
    <x v="477"/>
  </r>
  <r>
    <x v="2"/>
    <x v="25"/>
    <x v="0"/>
    <x v="0"/>
    <x v="0"/>
    <x v="2"/>
    <x v="0"/>
    <x v="478"/>
  </r>
  <r>
    <x v="2"/>
    <x v="26"/>
    <x v="0"/>
    <x v="0"/>
    <x v="0"/>
    <x v="0"/>
    <x v="0"/>
    <x v="479"/>
  </r>
</pivotCacheRecords>
</file>

<file path=xl/pivotCache/pivotCacheRecords2.xml><?xml version="1.0" encoding="utf-8"?>
<pivotCacheRecords xmlns="http://schemas.openxmlformats.org/spreadsheetml/2006/main" xmlns:r="http://schemas.openxmlformats.org/officeDocument/2006/relationships" count="504">
  <r>
    <x v="0"/>
    <x v="0"/>
    <x v="0"/>
    <x v="0"/>
    <x v="0"/>
    <x v="0"/>
    <x v="0"/>
  </r>
  <r>
    <x v="0"/>
    <x v="0"/>
    <x v="0"/>
    <x v="0"/>
    <x v="0"/>
    <x v="1"/>
    <x v="1"/>
  </r>
  <r>
    <x v="0"/>
    <x v="0"/>
    <x v="0"/>
    <x v="0"/>
    <x v="0"/>
    <x v="0"/>
    <x v="2"/>
  </r>
  <r>
    <x v="0"/>
    <x v="0"/>
    <x v="0"/>
    <x v="0"/>
    <x v="0"/>
    <x v="2"/>
    <x v="0"/>
  </r>
  <r>
    <x v="0"/>
    <x v="0"/>
    <x v="0"/>
    <x v="0"/>
    <x v="0"/>
    <x v="2"/>
    <x v="0"/>
  </r>
  <r>
    <x v="0"/>
    <x v="0"/>
    <x v="0"/>
    <x v="0"/>
    <x v="0"/>
    <x v="2"/>
    <x v="3"/>
  </r>
  <r>
    <x v="0"/>
    <x v="0"/>
    <x v="0"/>
    <x v="0"/>
    <x v="0"/>
    <x v="2"/>
    <x v="3"/>
  </r>
  <r>
    <x v="0"/>
    <x v="0"/>
    <x v="0"/>
    <x v="0"/>
    <x v="0"/>
    <x v="0"/>
    <x v="0"/>
  </r>
  <r>
    <x v="0"/>
    <x v="0"/>
    <x v="0"/>
    <x v="0"/>
    <x v="0"/>
    <x v="2"/>
    <x v="3"/>
  </r>
  <r>
    <x v="0"/>
    <x v="1"/>
    <x v="0"/>
    <x v="0"/>
    <x v="0"/>
    <x v="1"/>
    <x v="0"/>
  </r>
  <r>
    <x v="0"/>
    <x v="1"/>
    <x v="0"/>
    <x v="0"/>
    <x v="1"/>
    <x v="1"/>
    <x v="2"/>
  </r>
  <r>
    <x v="0"/>
    <x v="1"/>
    <x v="0"/>
    <x v="0"/>
    <x v="0"/>
    <x v="2"/>
    <x v="0"/>
  </r>
  <r>
    <x v="0"/>
    <x v="1"/>
    <x v="0"/>
    <x v="0"/>
    <x v="1"/>
    <x v="2"/>
    <x v="2"/>
  </r>
  <r>
    <x v="0"/>
    <x v="1"/>
    <x v="0"/>
    <x v="0"/>
    <x v="0"/>
    <x v="2"/>
    <x v="3"/>
  </r>
  <r>
    <x v="0"/>
    <x v="1"/>
    <x v="0"/>
    <x v="0"/>
    <x v="0"/>
    <x v="0"/>
    <x v="0"/>
  </r>
  <r>
    <x v="0"/>
    <x v="1"/>
    <x v="0"/>
    <x v="0"/>
    <x v="0"/>
    <x v="0"/>
    <x v="0"/>
  </r>
  <r>
    <x v="0"/>
    <x v="1"/>
    <x v="0"/>
    <x v="0"/>
    <x v="0"/>
    <x v="0"/>
    <x v="0"/>
  </r>
  <r>
    <x v="0"/>
    <x v="1"/>
    <x v="0"/>
    <x v="0"/>
    <x v="0"/>
    <x v="0"/>
    <x v="0"/>
  </r>
  <r>
    <x v="0"/>
    <x v="1"/>
    <x v="0"/>
    <x v="0"/>
    <x v="0"/>
    <x v="0"/>
    <x v="0"/>
  </r>
  <r>
    <x v="0"/>
    <x v="1"/>
    <x v="0"/>
    <x v="0"/>
    <x v="0"/>
    <x v="0"/>
    <x v="3"/>
  </r>
  <r>
    <x v="0"/>
    <x v="2"/>
    <x v="0"/>
    <x v="0"/>
    <x v="0"/>
    <x v="0"/>
    <x v="0"/>
  </r>
  <r>
    <x v="0"/>
    <x v="2"/>
    <x v="0"/>
    <x v="0"/>
    <x v="0"/>
    <x v="0"/>
    <x v="0"/>
  </r>
  <r>
    <x v="0"/>
    <x v="2"/>
    <x v="0"/>
    <x v="0"/>
    <x v="0"/>
    <x v="2"/>
    <x v="0"/>
  </r>
  <r>
    <x v="0"/>
    <x v="2"/>
    <x v="0"/>
    <x v="0"/>
    <x v="0"/>
    <x v="0"/>
    <x v="0"/>
  </r>
  <r>
    <x v="0"/>
    <x v="2"/>
    <x v="0"/>
    <x v="0"/>
    <x v="1"/>
    <x v="2"/>
    <x v="2"/>
  </r>
  <r>
    <x v="0"/>
    <x v="2"/>
    <x v="0"/>
    <x v="0"/>
    <x v="0"/>
    <x v="1"/>
    <x v="0"/>
  </r>
  <r>
    <x v="0"/>
    <x v="2"/>
    <x v="0"/>
    <x v="0"/>
    <x v="1"/>
    <x v="0"/>
    <x v="2"/>
  </r>
  <r>
    <x v="0"/>
    <x v="2"/>
    <x v="0"/>
    <x v="0"/>
    <x v="0"/>
    <x v="0"/>
    <x v="0"/>
  </r>
  <r>
    <x v="0"/>
    <x v="2"/>
    <x v="0"/>
    <x v="0"/>
    <x v="0"/>
    <x v="2"/>
    <x v="3"/>
  </r>
  <r>
    <x v="0"/>
    <x v="2"/>
    <x v="0"/>
    <x v="0"/>
    <x v="0"/>
    <x v="2"/>
    <x v="0"/>
  </r>
  <r>
    <x v="0"/>
    <x v="2"/>
    <x v="0"/>
    <x v="0"/>
    <x v="0"/>
    <x v="2"/>
    <x v="3"/>
  </r>
  <r>
    <x v="0"/>
    <x v="2"/>
    <x v="0"/>
    <x v="0"/>
    <x v="0"/>
    <x v="2"/>
    <x v="3"/>
  </r>
  <r>
    <x v="0"/>
    <x v="2"/>
    <x v="0"/>
    <x v="0"/>
    <x v="0"/>
    <x v="0"/>
    <x v="0"/>
  </r>
  <r>
    <x v="0"/>
    <x v="2"/>
    <x v="0"/>
    <x v="0"/>
    <x v="0"/>
    <x v="0"/>
    <x v="0"/>
  </r>
  <r>
    <x v="0"/>
    <x v="2"/>
    <x v="0"/>
    <x v="0"/>
    <x v="0"/>
    <x v="2"/>
    <x v="3"/>
  </r>
  <r>
    <x v="0"/>
    <x v="2"/>
    <x v="0"/>
    <x v="0"/>
    <x v="0"/>
    <x v="0"/>
    <x v="0"/>
  </r>
  <r>
    <x v="0"/>
    <x v="2"/>
    <x v="0"/>
    <x v="0"/>
    <x v="0"/>
    <x v="0"/>
    <x v="0"/>
  </r>
  <r>
    <x v="0"/>
    <x v="2"/>
    <x v="0"/>
    <x v="0"/>
    <x v="0"/>
    <x v="0"/>
    <x v="0"/>
  </r>
  <r>
    <x v="0"/>
    <x v="2"/>
    <x v="0"/>
    <x v="0"/>
    <x v="0"/>
    <x v="0"/>
    <x v="0"/>
  </r>
  <r>
    <x v="0"/>
    <x v="2"/>
    <x v="0"/>
    <x v="0"/>
    <x v="0"/>
    <x v="0"/>
    <x v="0"/>
  </r>
  <r>
    <x v="0"/>
    <x v="2"/>
    <x v="0"/>
    <x v="0"/>
    <x v="0"/>
    <x v="0"/>
    <x v="0"/>
  </r>
  <r>
    <x v="0"/>
    <x v="2"/>
    <x v="1"/>
    <x v="0"/>
    <x v="0"/>
    <x v="2"/>
    <x v="2"/>
  </r>
  <r>
    <x v="0"/>
    <x v="2"/>
    <x v="1"/>
    <x v="0"/>
    <x v="0"/>
    <x v="0"/>
    <x v="0"/>
  </r>
  <r>
    <x v="0"/>
    <x v="2"/>
    <x v="1"/>
    <x v="0"/>
    <x v="0"/>
    <x v="0"/>
    <x v="0"/>
  </r>
  <r>
    <x v="0"/>
    <x v="2"/>
    <x v="2"/>
    <x v="0"/>
    <x v="0"/>
    <x v="1"/>
    <x v="0"/>
  </r>
  <r>
    <x v="0"/>
    <x v="2"/>
    <x v="2"/>
    <x v="0"/>
    <x v="0"/>
    <x v="2"/>
    <x v="3"/>
  </r>
  <r>
    <x v="0"/>
    <x v="2"/>
    <x v="2"/>
    <x v="0"/>
    <x v="0"/>
    <x v="2"/>
    <x v="3"/>
  </r>
  <r>
    <x v="0"/>
    <x v="2"/>
    <x v="2"/>
    <x v="0"/>
    <x v="0"/>
    <x v="0"/>
    <x v="0"/>
  </r>
  <r>
    <x v="0"/>
    <x v="2"/>
    <x v="2"/>
    <x v="0"/>
    <x v="0"/>
    <x v="0"/>
    <x v="0"/>
  </r>
  <r>
    <x v="0"/>
    <x v="2"/>
    <x v="2"/>
    <x v="0"/>
    <x v="0"/>
    <x v="0"/>
    <x v="0"/>
  </r>
  <r>
    <x v="0"/>
    <x v="2"/>
    <x v="2"/>
    <x v="0"/>
    <x v="0"/>
    <x v="0"/>
    <x v="0"/>
  </r>
  <r>
    <x v="0"/>
    <x v="2"/>
    <x v="2"/>
    <x v="0"/>
    <x v="0"/>
    <x v="0"/>
    <x v="0"/>
  </r>
  <r>
    <x v="0"/>
    <x v="2"/>
    <x v="2"/>
    <x v="1"/>
    <x v="0"/>
    <x v="2"/>
    <x v="3"/>
  </r>
  <r>
    <x v="0"/>
    <x v="2"/>
    <x v="2"/>
    <x v="1"/>
    <x v="0"/>
    <x v="2"/>
    <x v="2"/>
  </r>
  <r>
    <x v="0"/>
    <x v="2"/>
    <x v="2"/>
    <x v="1"/>
    <x v="0"/>
    <x v="0"/>
    <x v="0"/>
  </r>
  <r>
    <x v="0"/>
    <x v="2"/>
    <x v="2"/>
    <x v="1"/>
    <x v="0"/>
    <x v="0"/>
    <x v="0"/>
  </r>
  <r>
    <x v="0"/>
    <x v="2"/>
    <x v="2"/>
    <x v="1"/>
    <x v="0"/>
    <x v="0"/>
    <x v="0"/>
  </r>
  <r>
    <x v="0"/>
    <x v="3"/>
    <x v="0"/>
    <x v="0"/>
    <x v="0"/>
    <x v="1"/>
    <x v="0"/>
  </r>
  <r>
    <x v="0"/>
    <x v="3"/>
    <x v="0"/>
    <x v="0"/>
    <x v="0"/>
    <x v="2"/>
    <x v="0"/>
  </r>
  <r>
    <x v="0"/>
    <x v="3"/>
    <x v="0"/>
    <x v="0"/>
    <x v="0"/>
    <x v="2"/>
    <x v="0"/>
  </r>
  <r>
    <x v="0"/>
    <x v="3"/>
    <x v="0"/>
    <x v="0"/>
    <x v="0"/>
    <x v="2"/>
    <x v="0"/>
  </r>
  <r>
    <x v="0"/>
    <x v="4"/>
    <x v="0"/>
    <x v="0"/>
    <x v="0"/>
    <x v="0"/>
    <x v="0"/>
  </r>
  <r>
    <x v="0"/>
    <x v="5"/>
    <x v="0"/>
    <x v="0"/>
    <x v="0"/>
    <x v="0"/>
    <x v="0"/>
  </r>
  <r>
    <x v="0"/>
    <x v="5"/>
    <x v="0"/>
    <x v="0"/>
    <x v="1"/>
    <x v="0"/>
    <x v="2"/>
  </r>
  <r>
    <x v="0"/>
    <x v="6"/>
    <x v="0"/>
    <x v="0"/>
    <x v="1"/>
    <x v="2"/>
    <x v="2"/>
  </r>
  <r>
    <x v="0"/>
    <x v="7"/>
    <x v="0"/>
    <x v="0"/>
    <x v="0"/>
    <x v="2"/>
    <x v="0"/>
  </r>
  <r>
    <x v="0"/>
    <x v="8"/>
    <x v="0"/>
    <x v="0"/>
    <x v="0"/>
    <x v="0"/>
    <x v="0"/>
  </r>
  <r>
    <x v="0"/>
    <x v="8"/>
    <x v="0"/>
    <x v="0"/>
    <x v="0"/>
    <x v="0"/>
    <x v="0"/>
  </r>
  <r>
    <x v="0"/>
    <x v="8"/>
    <x v="0"/>
    <x v="0"/>
    <x v="0"/>
    <x v="0"/>
    <x v="0"/>
  </r>
  <r>
    <x v="0"/>
    <x v="9"/>
    <x v="0"/>
    <x v="0"/>
    <x v="0"/>
    <x v="0"/>
    <x v="0"/>
  </r>
  <r>
    <x v="0"/>
    <x v="9"/>
    <x v="0"/>
    <x v="0"/>
    <x v="0"/>
    <x v="0"/>
    <x v="0"/>
  </r>
  <r>
    <x v="0"/>
    <x v="9"/>
    <x v="0"/>
    <x v="0"/>
    <x v="0"/>
    <x v="0"/>
    <x v="0"/>
  </r>
  <r>
    <x v="1"/>
    <x v="10"/>
    <x v="0"/>
    <x v="0"/>
    <x v="1"/>
    <x v="1"/>
    <x v="2"/>
  </r>
  <r>
    <x v="1"/>
    <x v="10"/>
    <x v="0"/>
    <x v="0"/>
    <x v="1"/>
    <x v="2"/>
    <x v="2"/>
  </r>
  <r>
    <x v="1"/>
    <x v="10"/>
    <x v="0"/>
    <x v="0"/>
    <x v="1"/>
    <x v="2"/>
    <x v="2"/>
  </r>
  <r>
    <x v="1"/>
    <x v="10"/>
    <x v="0"/>
    <x v="0"/>
    <x v="1"/>
    <x v="0"/>
    <x v="2"/>
  </r>
  <r>
    <x v="1"/>
    <x v="10"/>
    <x v="0"/>
    <x v="0"/>
    <x v="0"/>
    <x v="1"/>
    <x v="0"/>
  </r>
  <r>
    <x v="1"/>
    <x v="10"/>
    <x v="0"/>
    <x v="0"/>
    <x v="0"/>
    <x v="2"/>
    <x v="0"/>
  </r>
  <r>
    <x v="1"/>
    <x v="10"/>
    <x v="0"/>
    <x v="0"/>
    <x v="0"/>
    <x v="0"/>
    <x v="0"/>
  </r>
  <r>
    <x v="1"/>
    <x v="10"/>
    <x v="0"/>
    <x v="0"/>
    <x v="0"/>
    <x v="0"/>
    <x v="0"/>
  </r>
  <r>
    <x v="1"/>
    <x v="10"/>
    <x v="0"/>
    <x v="0"/>
    <x v="0"/>
    <x v="2"/>
    <x v="0"/>
  </r>
  <r>
    <x v="1"/>
    <x v="11"/>
    <x v="0"/>
    <x v="0"/>
    <x v="0"/>
    <x v="2"/>
    <x v="3"/>
  </r>
  <r>
    <x v="1"/>
    <x v="11"/>
    <x v="0"/>
    <x v="0"/>
    <x v="0"/>
    <x v="0"/>
    <x v="0"/>
  </r>
  <r>
    <x v="1"/>
    <x v="11"/>
    <x v="0"/>
    <x v="0"/>
    <x v="0"/>
    <x v="0"/>
    <x v="0"/>
  </r>
  <r>
    <x v="1"/>
    <x v="11"/>
    <x v="0"/>
    <x v="0"/>
    <x v="0"/>
    <x v="0"/>
    <x v="0"/>
  </r>
  <r>
    <x v="1"/>
    <x v="11"/>
    <x v="0"/>
    <x v="0"/>
    <x v="0"/>
    <x v="2"/>
    <x v="3"/>
  </r>
  <r>
    <x v="1"/>
    <x v="12"/>
    <x v="0"/>
    <x v="0"/>
    <x v="0"/>
    <x v="2"/>
    <x v="3"/>
  </r>
  <r>
    <x v="1"/>
    <x v="12"/>
    <x v="0"/>
    <x v="0"/>
    <x v="0"/>
    <x v="2"/>
    <x v="3"/>
  </r>
  <r>
    <x v="1"/>
    <x v="12"/>
    <x v="0"/>
    <x v="0"/>
    <x v="0"/>
    <x v="0"/>
    <x v="0"/>
  </r>
  <r>
    <x v="1"/>
    <x v="12"/>
    <x v="0"/>
    <x v="0"/>
    <x v="1"/>
    <x v="0"/>
    <x v="2"/>
  </r>
  <r>
    <x v="1"/>
    <x v="12"/>
    <x v="0"/>
    <x v="0"/>
    <x v="0"/>
    <x v="0"/>
    <x v="0"/>
  </r>
  <r>
    <x v="1"/>
    <x v="12"/>
    <x v="0"/>
    <x v="0"/>
    <x v="0"/>
    <x v="0"/>
    <x v="0"/>
  </r>
  <r>
    <x v="1"/>
    <x v="12"/>
    <x v="0"/>
    <x v="0"/>
    <x v="0"/>
    <x v="0"/>
    <x v="0"/>
  </r>
  <r>
    <x v="1"/>
    <x v="12"/>
    <x v="0"/>
    <x v="0"/>
    <x v="1"/>
    <x v="0"/>
    <x v="2"/>
  </r>
  <r>
    <x v="1"/>
    <x v="12"/>
    <x v="0"/>
    <x v="0"/>
    <x v="0"/>
    <x v="0"/>
    <x v="0"/>
  </r>
  <r>
    <x v="1"/>
    <x v="12"/>
    <x v="0"/>
    <x v="0"/>
    <x v="0"/>
    <x v="0"/>
    <x v="0"/>
  </r>
  <r>
    <x v="1"/>
    <x v="12"/>
    <x v="0"/>
    <x v="0"/>
    <x v="0"/>
    <x v="0"/>
    <x v="0"/>
  </r>
  <r>
    <x v="1"/>
    <x v="12"/>
    <x v="0"/>
    <x v="0"/>
    <x v="0"/>
    <x v="0"/>
    <x v="0"/>
  </r>
  <r>
    <x v="1"/>
    <x v="12"/>
    <x v="0"/>
    <x v="0"/>
    <x v="0"/>
    <x v="0"/>
    <x v="0"/>
  </r>
  <r>
    <x v="1"/>
    <x v="12"/>
    <x v="0"/>
    <x v="0"/>
    <x v="0"/>
    <x v="0"/>
    <x v="0"/>
  </r>
  <r>
    <x v="1"/>
    <x v="12"/>
    <x v="0"/>
    <x v="0"/>
    <x v="0"/>
    <x v="0"/>
    <x v="0"/>
  </r>
  <r>
    <x v="1"/>
    <x v="12"/>
    <x v="0"/>
    <x v="0"/>
    <x v="1"/>
    <x v="0"/>
    <x v="2"/>
  </r>
  <r>
    <x v="1"/>
    <x v="12"/>
    <x v="0"/>
    <x v="0"/>
    <x v="0"/>
    <x v="0"/>
    <x v="0"/>
  </r>
  <r>
    <x v="1"/>
    <x v="12"/>
    <x v="0"/>
    <x v="0"/>
    <x v="0"/>
    <x v="0"/>
    <x v="0"/>
  </r>
  <r>
    <x v="1"/>
    <x v="12"/>
    <x v="0"/>
    <x v="0"/>
    <x v="1"/>
    <x v="0"/>
    <x v="2"/>
  </r>
  <r>
    <x v="1"/>
    <x v="12"/>
    <x v="0"/>
    <x v="0"/>
    <x v="0"/>
    <x v="0"/>
    <x v="0"/>
  </r>
  <r>
    <x v="1"/>
    <x v="12"/>
    <x v="0"/>
    <x v="0"/>
    <x v="0"/>
    <x v="0"/>
    <x v="0"/>
  </r>
  <r>
    <x v="1"/>
    <x v="12"/>
    <x v="0"/>
    <x v="0"/>
    <x v="1"/>
    <x v="0"/>
    <x v="2"/>
  </r>
  <r>
    <x v="1"/>
    <x v="12"/>
    <x v="0"/>
    <x v="0"/>
    <x v="0"/>
    <x v="0"/>
    <x v="0"/>
  </r>
  <r>
    <x v="1"/>
    <x v="12"/>
    <x v="0"/>
    <x v="0"/>
    <x v="0"/>
    <x v="0"/>
    <x v="0"/>
  </r>
  <r>
    <x v="1"/>
    <x v="12"/>
    <x v="0"/>
    <x v="0"/>
    <x v="0"/>
    <x v="0"/>
    <x v="3"/>
  </r>
  <r>
    <x v="1"/>
    <x v="12"/>
    <x v="0"/>
    <x v="0"/>
    <x v="0"/>
    <x v="0"/>
    <x v="3"/>
  </r>
  <r>
    <x v="1"/>
    <x v="12"/>
    <x v="0"/>
    <x v="0"/>
    <x v="0"/>
    <x v="0"/>
    <x v="3"/>
  </r>
  <r>
    <x v="1"/>
    <x v="12"/>
    <x v="0"/>
    <x v="0"/>
    <x v="0"/>
    <x v="0"/>
    <x v="3"/>
  </r>
  <r>
    <x v="1"/>
    <x v="12"/>
    <x v="0"/>
    <x v="0"/>
    <x v="0"/>
    <x v="0"/>
    <x v="3"/>
  </r>
  <r>
    <x v="1"/>
    <x v="12"/>
    <x v="3"/>
    <x v="0"/>
    <x v="0"/>
    <x v="0"/>
    <x v="3"/>
  </r>
  <r>
    <x v="1"/>
    <x v="12"/>
    <x v="3"/>
    <x v="0"/>
    <x v="0"/>
    <x v="0"/>
    <x v="3"/>
  </r>
  <r>
    <x v="1"/>
    <x v="12"/>
    <x v="3"/>
    <x v="0"/>
    <x v="0"/>
    <x v="2"/>
    <x v="3"/>
  </r>
  <r>
    <x v="1"/>
    <x v="13"/>
    <x v="0"/>
    <x v="0"/>
    <x v="0"/>
    <x v="2"/>
    <x v="0"/>
  </r>
  <r>
    <x v="1"/>
    <x v="13"/>
    <x v="0"/>
    <x v="0"/>
    <x v="0"/>
    <x v="2"/>
    <x v="0"/>
  </r>
  <r>
    <x v="1"/>
    <x v="13"/>
    <x v="0"/>
    <x v="0"/>
    <x v="0"/>
    <x v="1"/>
    <x v="0"/>
  </r>
  <r>
    <x v="1"/>
    <x v="13"/>
    <x v="0"/>
    <x v="0"/>
    <x v="0"/>
    <x v="0"/>
    <x v="0"/>
  </r>
  <r>
    <x v="1"/>
    <x v="14"/>
    <x v="0"/>
    <x v="0"/>
    <x v="0"/>
    <x v="2"/>
    <x v="0"/>
  </r>
  <r>
    <x v="1"/>
    <x v="14"/>
    <x v="0"/>
    <x v="0"/>
    <x v="0"/>
    <x v="2"/>
    <x v="1"/>
  </r>
  <r>
    <x v="1"/>
    <x v="14"/>
    <x v="0"/>
    <x v="0"/>
    <x v="0"/>
    <x v="2"/>
    <x v="0"/>
  </r>
  <r>
    <x v="1"/>
    <x v="14"/>
    <x v="0"/>
    <x v="0"/>
    <x v="0"/>
    <x v="2"/>
    <x v="0"/>
  </r>
  <r>
    <x v="1"/>
    <x v="14"/>
    <x v="4"/>
    <x v="0"/>
    <x v="0"/>
    <x v="0"/>
    <x v="0"/>
  </r>
  <r>
    <x v="1"/>
    <x v="14"/>
    <x v="4"/>
    <x v="0"/>
    <x v="1"/>
    <x v="2"/>
    <x v="2"/>
  </r>
  <r>
    <x v="1"/>
    <x v="15"/>
    <x v="0"/>
    <x v="0"/>
    <x v="0"/>
    <x v="2"/>
    <x v="0"/>
  </r>
  <r>
    <x v="1"/>
    <x v="15"/>
    <x v="0"/>
    <x v="0"/>
    <x v="0"/>
    <x v="0"/>
    <x v="0"/>
  </r>
  <r>
    <x v="1"/>
    <x v="15"/>
    <x v="0"/>
    <x v="0"/>
    <x v="0"/>
    <x v="0"/>
    <x v="0"/>
  </r>
  <r>
    <x v="1"/>
    <x v="15"/>
    <x v="0"/>
    <x v="0"/>
    <x v="0"/>
    <x v="0"/>
    <x v="3"/>
  </r>
  <r>
    <x v="1"/>
    <x v="15"/>
    <x v="0"/>
    <x v="0"/>
    <x v="0"/>
    <x v="0"/>
    <x v="0"/>
  </r>
  <r>
    <x v="1"/>
    <x v="15"/>
    <x v="0"/>
    <x v="0"/>
    <x v="0"/>
    <x v="2"/>
    <x v="0"/>
  </r>
  <r>
    <x v="1"/>
    <x v="15"/>
    <x v="0"/>
    <x v="0"/>
    <x v="0"/>
    <x v="0"/>
    <x v="0"/>
  </r>
  <r>
    <x v="1"/>
    <x v="15"/>
    <x v="0"/>
    <x v="0"/>
    <x v="0"/>
    <x v="2"/>
    <x v="0"/>
  </r>
  <r>
    <x v="1"/>
    <x v="15"/>
    <x v="5"/>
    <x v="0"/>
    <x v="0"/>
    <x v="0"/>
    <x v="0"/>
  </r>
  <r>
    <x v="1"/>
    <x v="15"/>
    <x v="6"/>
    <x v="0"/>
    <x v="0"/>
    <x v="0"/>
    <x v="0"/>
  </r>
  <r>
    <x v="1"/>
    <x v="15"/>
    <x v="6"/>
    <x v="0"/>
    <x v="0"/>
    <x v="2"/>
    <x v="3"/>
  </r>
  <r>
    <x v="1"/>
    <x v="15"/>
    <x v="6"/>
    <x v="0"/>
    <x v="0"/>
    <x v="0"/>
    <x v="0"/>
  </r>
  <r>
    <x v="1"/>
    <x v="15"/>
    <x v="7"/>
    <x v="0"/>
    <x v="0"/>
    <x v="2"/>
    <x v="0"/>
  </r>
  <r>
    <x v="1"/>
    <x v="15"/>
    <x v="7"/>
    <x v="0"/>
    <x v="0"/>
    <x v="0"/>
    <x v="0"/>
  </r>
  <r>
    <x v="1"/>
    <x v="15"/>
    <x v="7"/>
    <x v="0"/>
    <x v="0"/>
    <x v="0"/>
    <x v="0"/>
  </r>
  <r>
    <x v="1"/>
    <x v="15"/>
    <x v="7"/>
    <x v="0"/>
    <x v="0"/>
    <x v="0"/>
    <x v="0"/>
  </r>
  <r>
    <x v="1"/>
    <x v="15"/>
    <x v="7"/>
    <x v="0"/>
    <x v="0"/>
    <x v="0"/>
    <x v="0"/>
  </r>
  <r>
    <x v="1"/>
    <x v="15"/>
    <x v="7"/>
    <x v="0"/>
    <x v="0"/>
    <x v="2"/>
    <x v="0"/>
  </r>
  <r>
    <x v="1"/>
    <x v="15"/>
    <x v="7"/>
    <x v="0"/>
    <x v="0"/>
    <x v="0"/>
    <x v="0"/>
  </r>
  <r>
    <x v="1"/>
    <x v="15"/>
    <x v="7"/>
    <x v="0"/>
    <x v="0"/>
    <x v="0"/>
    <x v="0"/>
  </r>
  <r>
    <x v="1"/>
    <x v="15"/>
    <x v="7"/>
    <x v="0"/>
    <x v="0"/>
    <x v="0"/>
    <x v="3"/>
  </r>
  <r>
    <x v="1"/>
    <x v="15"/>
    <x v="7"/>
    <x v="0"/>
    <x v="0"/>
    <x v="0"/>
    <x v="0"/>
  </r>
  <r>
    <x v="1"/>
    <x v="15"/>
    <x v="8"/>
    <x v="0"/>
    <x v="0"/>
    <x v="0"/>
    <x v="0"/>
  </r>
  <r>
    <x v="1"/>
    <x v="15"/>
    <x v="8"/>
    <x v="0"/>
    <x v="0"/>
    <x v="0"/>
    <x v="3"/>
  </r>
  <r>
    <x v="1"/>
    <x v="15"/>
    <x v="8"/>
    <x v="0"/>
    <x v="0"/>
    <x v="0"/>
    <x v="3"/>
  </r>
  <r>
    <x v="1"/>
    <x v="15"/>
    <x v="9"/>
    <x v="0"/>
    <x v="0"/>
    <x v="2"/>
    <x v="3"/>
  </r>
  <r>
    <x v="1"/>
    <x v="15"/>
    <x v="9"/>
    <x v="0"/>
    <x v="0"/>
    <x v="2"/>
    <x v="3"/>
  </r>
  <r>
    <x v="1"/>
    <x v="15"/>
    <x v="9"/>
    <x v="0"/>
    <x v="0"/>
    <x v="2"/>
    <x v="0"/>
  </r>
  <r>
    <x v="1"/>
    <x v="15"/>
    <x v="9"/>
    <x v="0"/>
    <x v="0"/>
    <x v="0"/>
    <x v="0"/>
  </r>
  <r>
    <x v="1"/>
    <x v="15"/>
    <x v="9"/>
    <x v="0"/>
    <x v="0"/>
    <x v="0"/>
    <x v="0"/>
  </r>
  <r>
    <x v="1"/>
    <x v="15"/>
    <x v="9"/>
    <x v="0"/>
    <x v="0"/>
    <x v="0"/>
    <x v="0"/>
  </r>
  <r>
    <x v="1"/>
    <x v="15"/>
    <x v="0"/>
    <x v="0"/>
    <x v="0"/>
    <x v="0"/>
    <x v="0"/>
  </r>
  <r>
    <x v="1"/>
    <x v="15"/>
    <x v="0"/>
    <x v="0"/>
    <x v="0"/>
    <x v="0"/>
    <x v="3"/>
  </r>
  <r>
    <x v="1"/>
    <x v="15"/>
    <x v="0"/>
    <x v="0"/>
    <x v="0"/>
    <x v="0"/>
    <x v="3"/>
  </r>
  <r>
    <x v="1"/>
    <x v="15"/>
    <x v="0"/>
    <x v="0"/>
    <x v="0"/>
    <x v="2"/>
    <x v="0"/>
  </r>
  <r>
    <x v="1"/>
    <x v="15"/>
    <x v="0"/>
    <x v="0"/>
    <x v="0"/>
    <x v="0"/>
    <x v="0"/>
  </r>
  <r>
    <x v="1"/>
    <x v="15"/>
    <x v="0"/>
    <x v="0"/>
    <x v="0"/>
    <x v="1"/>
    <x v="0"/>
  </r>
  <r>
    <x v="1"/>
    <x v="15"/>
    <x v="0"/>
    <x v="0"/>
    <x v="1"/>
    <x v="2"/>
    <x v="2"/>
  </r>
  <r>
    <x v="1"/>
    <x v="15"/>
    <x v="0"/>
    <x v="0"/>
    <x v="0"/>
    <x v="0"/>
    <x v="0"/>
  </r>
  <r>
    <x v="1"/>
    <x v="15"/>
    <x v="0"/>
    <x v="0"/>
    <x v="0"/>
    <x v="0"/>
    <x v="3"/>
  </r>
  <r>
    <x v="1"/>
    <x v="15"/>
    <x v="0"/>
    <x v="0"/>
    <x v="0"/>
    <x v="0"/>
    <x v="3"/>
  </r>
  <r>
    <x v="1"/>
    <x v="15"/>
    <x v="0"/>
    <x v="0"/>
    <x v="1"/>
    <x v="0"/>
    <x v="2"/>
  </r>
  <r>
    <x v="1"/>
    <x v="15"/>
    <x v="0"/>
    <x v="0"/>
    <x v="1"/>
    <x v="0"/>
    <x v="2"/>
  </r>
  <r>
    <x v="1"/>
    <x v="15"/>
    <x v="0"/>
    <x v="0"/>
    <x v="0"/>
    <x v="0"/>
    <x v="0"/>
  </r>
  <r>
    <x v="1"/>
    <x v="15"/>
    <x v="0"/>
    <x v="0"/>
    <x v="0"/>
    <x v="0"/>
    <x v="0"/>
  </r>
  <r>
    <x v="1"/>
    <x v="15"/>
    <x v="0"/>
    <x v="0"/>
    <x v="0"/>
    <x v="0"/>
    <x v="0"/>
  </r>
  <r>
    <x v="1"/>
    <x v="15"/>
    <x v="0"/>
    <x v="0"/>
    <x v="0"/>
    <x v="0"/>
    <x v="3"/>
  </r>
  <r>
    <x v="1"/>
    <x v="15"/>
    <x v="10"/>
    <x v="0"/>
    <x v="0"/>
    <x v="0"/>
    <x v="3"/>
  </r>
  <r>
    <x v="1"/>
    <x v="15"/>
    <x v="10"/>
    <x v="0"/>
    <x v="0"/>
    <x v="0"/>
    <x v="3"/>
  </r>
  <r>
    <x v="1"/>
    <x v="15"/>
    <x v="10"/>
    <x v="0"/>
    <x v="0"/>
    <x v="2"/>
    <x v="0"/>
  </r>
  <r>
    <x v="1"/>
    <x v="15"/>
    <x v="10"/>
    <x v="0"/>
    <x v="1"/>
    <x v="2"/>
    <x v="2"/>
  </r>
  <r>
    <x v="1"/>
    <x v="15"/>
    <x v="10"/>
    <x v="0"/>
    <x v="1"/>
    <x v="0"/>
    <x v="2"/>
  </r>
  <r>
    <x v="1"/>
    <x v="15"/>
    <x v="10"/>
    <x v="0"/>
    <x v="1"/>
    <x v="0"/>
    <x v="2"/>
  </r>
  <r>
    <x v="1"/>
    <x v="15"/>
    <x v="10"/>
    <x v="0"/>
    <x v="1"/>
    <x v="0"/>
    <x v="2"/>
  </r>
  <r>
    <x v="1"/>
    <x v="15"/>
    <x v="10"/>
    <x v="0"/>
    <x v="0"/>
    <x v="0"/>
    <x v="0"/>
  </r>
  <r>
    <x v="1"/>
    <x v="15"/>
    <x v="10"/>
    <x v="0"/>
    <x v="0"/>
    <x v="0"/>
    <x v="3"/>
  </r>
  <r>
    <x v="1"/>
    <x v="15"/>
    <x v="10"/>
    <x v="0"/>
    <x v="0"/>
    <x v="0"/>
    <x v="3"/>
  </r>
  <r>
    <x v="1"/>
    <x v="15"/>
    <x v="11"/>
    <x v="0"/>
    <x v="0"/>
    <x v="0"/>
    <x v="3"/>
  </r>
  <r>
    <x v="1"/>
    <x v="15"/>
    <x v="11"/>
    <x v="0"/>
    <x v="0"/>
    <x v="0"/>
    <x v="0"/>
  </r>
  <r>
    <x v="1"/>
    <x v="15"/>
    <x v="11"/>
    <x v="0"/>
    <x v="0"/>
    <x v="2"/>
    <x v="0"/>
  </r>
  <r>
    <x v="1"/>
    <x v="15"/>
    <x v="11"/>
    <x v="0"/>
    <x v="0"/>
    <x v="0"/>
    <x v="3"/>
  </r>
  <r>
    <x v="1"/>
    <x v="15"/>
    <x v="11"/>
    <x v="0"/>
    <x v="0"/>
    <x v="0"/>
    <x v="0"/>
  </r>
  <r>
    <x v="1"/>
    <x v="15"/>
    <x v="11"/>
    <x v="0"/>
    <x v="0"/>
    <x v="2"/>
    <x v="0"/>
  </r>
  <r>
    <x v="1"/>
    <x v="15"/>
    <x v="12"/>
    <x v="0"/>
    <x v="0"/>
    <x v="0"/>
    <x v="0"/>
  </r>
  <r>
    <x v="1"/>
    <x v="15"/>
    <x v="12"/>
    <x v="0"/>
    <x v="0"/>
    <x v="0"/>
    <x v="0"/>
  </r>
  <r>
    <x v="1"/>
    <x v="15"/>
    <x v="13"/>
    <x v="2"/>
    <x v="0"/>
    <x v="0"/>
    <x v="0"/>
  </r>
  <r>
    <x v="1"/>
    <x v="15"/>
    <x v="13"/>
    <x v="2"/>
    <x v="0"/>
    <x v="0"/>
    <x v="0"/>
  </r>
  <r>
    <x v="1"/>
    <x v="15"/>
    <x v="13"/>
    <x v="2"/>
    <x v="0"/>
    <x v="2"/>
    <x v="0"/>
  </r>
  <r>
    <x v="1"/>
    <x v="15"/>
    <x v="13"/>
    <x v="2"/>
    <x v="0"/>
    <x v="0"/>
    <x v="0"/>
  </r>
  <r>
    <x v="1"/>
    <x v="15"/>
    <x v="13"/>
    <x v="2"/>
    <x v="0"/>
    <x v="0"/>
    <x v="0"/>
  </r>
  <r>
    <x v="1"/>
    <x v="15"/>
    <x v="13"/>
    <x v="2"/>
    <x v="0"/>
    <x v="0"/>
    <x v="0"/>
  </r>
  <r>
    <x v="1"/>
    <x v="15"/>
    <x v="13"/>
    <x v="2"/>
    <x v="0"/>
    <x v="0"/>
    <x v="0"/>
  </r>
  <r>
    <x v="1"/>
    <x v="15"/>
    <x v="13"/>
    <x v="2"/>
    <x v="0"/>
    <x v="0"/>
    <x v="0"/>
  </r>
  <r>
    <x v="1"/>
    <x v="15"/>
    <x v="13"/>
    <x v="2"/>
    <x v="1"/>
    <x v="0"/>
    <x v="2"/>
  </r>
  <r>
    <x v="1"/>
    <x v="15"/>
    <x v="13"/>
    <x v="2"/>
    <x v="1"/>
    <x v="0"/>
    <x v="2"/>
  </r>
  <r>
    <x v="1"/>
    <x v="15"/>
    <x v="13"/>
    <x v="2"/>
    <x v="1"/>
    <x v="0"/>
    <x v="2"/>
  </r>
  <r>
    <x v="1"/>
    <x v="15"/>
    <x v="13"/>
    <x v="2"/>
    <x v="0"/>
    <x v="0"/>
    <x v="0"/>
  </r>
  <r>
    <x v="1"/>
    <x v="15"/>
    <x v="13"/>
    <x v="2"/>
    <x v="0"/>
    <x v="0"/>
    <x v="3"/>
  </r>
  <r>
    <x v="1"/>
    <x v="15"/>
    <x v="13"/>
    <x v="3"/>
    <x v="0"/>
    <x v="0"/>
    <x v="0"/>
  </r>
  <r>
    <x v="1"/>
    <x v="15"/>
    <x v="13"/>
    <x v="3"/>
    <x v="0"/>
    <x v="0"/>
    <x v="0"/>
  </r>
  <r>
    <x v="1"/>
    <x v="15"/>
    <x v="13"/>
    <x v="3"/>
    <x v="0"/>
    <x v="2"/>
    <x v="0"/>
  </r>
  <r>
    <x v="1"/>
    <x v="15"/>
    <x v="13"/>
    <x v="3"/>
    <x v="0"/>
    <x v="0"/>
    <x v="0"/>
  </r>
  <r>
    <x v="1"/>
    <x v="15"/>
    <x v="13"/>
    <x v="3"/>
    <x v="0"/>
    <x v="0"/>
    <x v="0"/>
  </r>
  <r>
    <x v="1"/>
    <x v="15"/>
    <x v="13"/>
    <x v="3"/>
    <x v="0"/>
    <x v="0"/>
    <x v="0"/>
  </r>
  <r>
    <x v="1"/>
    <x v="15"/>
    <x v="13"/>
    <x v="3"/>
    <x v="0"/>
    <x v="0"/>
    <x v="0"/>
  </r>
  <r>
    <x v="1"/>
    <x v="15"/>
    <x v="13"/>
    <x v="4"/>
    <x v="0"/>
    <x v="2"/>
    <x v="3"/>
  </r>
  <r>
    <x v="1"/>
    <x v="15"/>
    <x v="13"/>
    <x v="4"/>
    <x v="0"/>
    <x v="0"/>
    <x v="0"/>
  </r>
  <r>
    <x v="1"/>
    <x v="15"/>
    <x v="13"/>
    <x v="4"/>
    <x v="0"/>
    <x v="2"/>
    <x v="0"/>
  </r>
  <r>
    <x v="1"/>
    <x v="15"/>
    <x v="13"/>
    <x v="4"/>
    <x v="0"/>
    <x v="0"/>
    <x v="0"/>
  </r>
  <r>
    <x v="1"/>
    <x v="15"/>
    <x v="13"/>
    <x v="4"/>
    <x v="1"/>
    <x v="0"/>
    <x v="2"/>
  </r>
  <r>
    <x v="1"/>
    <x v="15"/>
    <x v="13"/>
    <x v="4"/>
    <x v="1"/>
    <x v="0"/>
    <x v="2"/>
  </r>
  <r>
    <x v="1"/>
    <x v="15"/>
    <x v="13"/>
    <x v="4"/>
    <x v="1"/>
    <x v="0"/>
    <x v="2"/>
  </r>
  <r>
    <x v="1"/>
    <x v="15"/>
    <x v="13"/>
    <x v="4"/>
    <x v="1"/>
    <x v="0"/>
    <x v="2"/>
  </r>
  <r>
    <x v="1"/>
    <x v="15"/>
    <x v="13"/>
    <x v="4"/>
    <x v="0"/>
    <x v="0"/>
    <x v="0"/>
  </r>
  <r>
    <x v="1"/>
    <x v="15"/>
    <x v="13"/>
    <x v="4"/>
    <x v="0"/>
    <x v="0"/>
    <x v="3"/>
  </r>
  <r>
    <x v="1"/>
    <x v="15"/>
    <x v="13"/>
    <x v="5"/>
    <x v="1"/>
    <x v="0"/>
    <x v="2"/>
  </r>
  <r>
    <x v="1"/>
    <x v="15"/>
    <x v="13"/>
    <x v="5"/>
    <x v="0"/>
    <x v="0"/>
    <x v="0"/>
  </r>
  <r>
    <x v="1"/>
    <x v="15"/>
    <x v="13"/>
    <x v="5"/>
    <x v="0"/>
    <x v="0"/>
    <x v="0"/>
  </r>
  <r>
    <x v="1"/>
    <x v="15"/>
    <x v="13"/>
    <x v="5"/>
    <x v="0"/>
    <x v="2"/>
    <x v="0"/>
  </r>
  <r>
    <x v="1"/>
    <x v="15"/>
    <x v="13"/>
    <x v="5"/>
    <x v="0"/>
    <x v="0"/>
    <x v="0"/>
  </r>
  <r>
    <x v="1"/>
    <x v="15"/>
    <x v="13"/>
    <x v="5"/>
    <x v="1"/>
    <x v="0"/>
    <x v="2"/>
  </r>
  <r>
    <x v="1"/>
    <x v="15"/>
    <x v="13"/>
    <x v="5"/>
    <x v="1"/>
    <x v="0"/>
    <x v="2"/>
  </r>
  <r>
    <x v="1"/>
    <x v="15"/>
    <x v="13"/>
    <x v="5"/>
    <x v="1"/>
    <x v="0"/>
    <x v="2"/>
  </r>
  <r>
    <x v="1"/>
    <x v="15"/>
    <x v="13"/>
    <x v="5"/>
    <x v="1"/>
    <x v="0"/>
    <x v="2"/>
  </r>
  <r>
    <x v="1"/>
    <x v="15"/>
    <x v="13"/>
    <x v="5"/>
    <x v="0"/>
    <x v="0"/>
    <x v="3"/>
  </r>
  <r>
    <x v="1"/>
    <x v="15"/>
    <x v="13"/>
    <x v="6"/>
    <x v="0"/>
    <x v="0"/>
    <x v="0"/>
  </r>
  <r>
    <x v="1"/>
    <x v="15"/>
    <x v="13"/>
    <x v="6"/>
    <x v="0"/>
    <x v="0"/>
    <x v="0"/>
  </r>
  <r>
    <x v="1"/>
    <x v="15"/>
    <x v="13"/>
    <x v="6"/>
    <x v="0"/>
    <x v="2"/>
    <x v="0"/>
  </r>
  <r>
    <x v="1"/>
    <x v="15"/>
    <x v="13"/>
    <x v="6"/>
    <x v="0"/>
    <x v="2"/>
    <x v="0"/>
  </r>
  <r>
    <x v="1"/>
    <x v="15"/>
    <x v="13"/>
    <x v="6"/>
    <x v="0"/>
    <x v="0"/>
    <x v="0"/>
  </r>
  <r>
    <x v="1"/>
    <x v="15"/>
    <x v="13"/>
    <x v="6"/>
    <x v="0"/>
    <x v="0"/>
    <x v="0"/>
  </r>
  <r>
    <x v="1"/>
    <x v="15"/>
    <x v="13"/>
    <x v="6"/>
    <x v="0"/>
    <x v="0"/>
    <x v="0"/>
  </r>
  <r>
    <x v="1"/>
    <x v="15"/>
    <x v="13"/>
    <x v="6"/>
    <x v="0"/>
    <x v="0"/>
    <x v="0"/>
  </r>
  <r>
    <x v="1"/>
    <x v="15"/>
    <x v="13"/>
    <x v="6"/>
    <x v="1"/>
    <x v="0"/>
    <x v="2"/>
  </r>
  <r>
    <x v="1"/>
    <x v="15"/>
    <x v="13"/>
    <x v="6"/>
    <x v="1"/>
    <x v="0"/>
    <x v="2"/>
  </r>
  <r>
    <x v="1"/>
    <x v="15"/>
    <x v="13"/>
    <x v="6"/>
    <x v="1"/>
    <x v="0"/>
    <x v="2"/>
  </r>
  <r>
    <x v="1"/>
    <x v="15"/>
    <x v="13"/>
    <x v="6"/>
    <x v="0"/>
    <x v="0"/>
    <x v="0"/>
  </r>
  <r>
    <x v="1"/>
    <x v="15"/>
    <x v="13"/>
    <x v="6"/>
    <x v="0"/>
    <x v="0"/>
    <x v="3"/>
  </r>
  <r>
    <x v="1"/>
    <x v="15"/>
    <x v="14"/>
    <x v="0"/>
    <x v="0"/>
    <x v="0"/>
    <x v="0"/>
  </r>
  <r>
    <x v="1"/>
    <x v="15"/>
    <x v="14"/>
    <x v="0"/>
    <x v="0"/>
    <x v="0"/>
    <x v="0"/>
  </r>
  <r>
    <x v="1"/>
    <x v="15"/>
    <x v="14"/>
    <x v="0"/>
    <x v="0"/>
    <x v="0"/>
    <x v="3"/>
  </r>
  <r>
    <x v="1"/>
    <x v="15"/>
    <x v="14"/>
    <x v="0"/>
    <x v="0"/>
    <x v="0"/>
    <x v="3"/>
  </r>
  <r>
    <x v="1"/>
    <x v="15"/>
    <x v="14"/>
    <x v="0"/>
    <x v="0"/>
    <x v="2"/>
    <x v="0"/>
  </r>
  <r>
    <x v="1"/>
    <x v="15"/>
    <x v="14"/>
    <x v="0"/>
    <x v="0"/>
    <x v="2"/>
    <x v="3"/>
  </r>
  <r>
    <x v="1"/>
    <x v="15"/>
    <x v="14"/>
    <x v="0"/>
    <x v="0"/>
    <x v="0"/>
    <x v="0"/>
  </r>
  <r>
    <x v="1"/>
    <x v="15"/>
    <x v="14"/>
    <x v="0"/>
    <x v="0"/>
    <x v="2"/>
    <x v="0"/>
  </r>
  <r>
    <x v="1"/>
    <x v="15"/>
    <x v="14"/>
    <x v="0"/>
    <x v="0"/>
    <x v="1"/>
    <x v="3"/>
  </r>
  <r>
    <x v="1"/>
    <x v="15"/>
    <x v="14"/>
    <x v="0"/>
    <x v="0"/>
    <x v="0"/>
    <x v="0"/>
  </r>
  <r>
    <x v="1"/>
    <x v="15"/>
    <x v="14"/>
    <x v="0"/>
    <x v="0"/>
    <x v="2"/>
    <x v="0"/>
  </r>
  <r>
    <x v="1"/>
    <x v="15"/>
    <x v="14"/>
    <x v="0"/>
    <x v="0"/>
    <x v="0"/>
    <x v="3"/>
  </r>
  <r>
    <x v="1"/>
    <x v="15"/>
    <x v="14"/>
    <x v="0"/>
    <x v="0"/>
    <x v="0"/>
    <x v="3"/>
  </r>
  <r>
    <x v="1"/>
    <x v="15"/>
    <x v="14"/>
    <x v="0"/>
    <x v="0"/>
    <x v="2"/>
    <x v="0"/>
  </r>
  <r>
    <x v="1"/>
    <x v="15"/>
    <x v="14"/>
    <x v="0"/>
    <x v="0"/>
    <x v="2"/>
    <x v="0"/>
  </r>
  <r>
    <x v="1"/>
    <x v="15"/>
    <x v="14"/>
    <x v="0"/>
    <x v="0"/>
    <x v="0"/>
    <x v="0"/>
  </r>
  <r>
    <x v="1"/>
    <x v="15"/>
    <x v="14"/>
    <x v="0"/>
    <x v="0"/>
    <x v="0"/>
    <x v="0"/>
  </r>
  <r>
    <x v="1"/>
    <x v="15"/>
    <x v="14"/>
    <x v="0"/>
    <x v="0"/>
    <x v="0"/>
    <x v="0"/>
  </r>
  <r>
    <x v="1"/>
    <x v="15"/>
    <x v="14"/>
    <x v="0"/>
    <x v="1"/>
    <x v="0"/>
    <x v="2"/>
  </r>
  <r>
    <x v="1"/>
    <x v="15"/>
    <x v="14"/>
    <x v="0"/>
    <x v="1"/>
    <x v="0"/>
    <x v="2"/>
  </r>
  <r>
    <x v="1"/>
    <x v="15"/>
    <x v="14"/>
    <x v="0"/>
    <x v="0"/>
    <x v="0"/>
    <x v="0"/>
  </r>
  <r>
    <x v="1"/>
    <x v="15"/>
    <x v="14"/>
    <x v="0"/>
    <x v="0"/>
    <x v="0"/>
    <x v="0"/>
  </r>
  <r>
    <x v="1"/>
    <x v="15"/>
    <x v="14"/>
    <x v="0"/>
    <x v="0"/>
    <x v="0"/>
    <x v="0"/>
  </r>
  <r>
    <x v="1"/>
    <x v="15"/>
    <x v="14"/>
    <x v="0"/>
    <x v="0"/>
    <x v="0"/>
    <x v="0"/>
  </r>
  <r>
    <x v="1"/>
    <x v="15"/>
    <x v="14"/>
    <x v="0"/>
    <x v="0"/>
    <x v="0"/>
    <x v="0"/>
  </r>
  <r>
    <x v="1"/>
    <x v="15"/>
    <x v="14"/>
    <x v="0"/>
    <x v="1"/>
    <x v="0"/>
    <x v="2"/>
  </r>
  <r>
    <x v="1"/>
    <x v="15"/>
    <x v="14"/>
    <x v="0"/>
    <x v="1"/>
    <x v="0"/>
    <x v="2"/>
  </r>
  <r>
    <x v="1"/>
    <x v="15"/>
    <x v="14"/>
    <x v="0"/>
    <x v="0"/>
    <x v="0"/>
    <x v="0"/>
  </r>
  <r>
    <x v="1"/>
    <x v="15"/>
    <x v="14"/>
    <x v="0"/>
    <x v="0"/>
    <x v="0"/>
    <x v="0"/>
  </r>
  <r>
    <x v="1"/>
    <x v="15"/>
    <x v="14"/>
    <x v="0"/>
    <x v="1"/>
    <x v="0"/>
    <x v="2"/>
  </r>
  <r>
    <x v="1"/>
    <x v="15"/>
    <x v="14"/>
    <x v="0"/>
    <x v="1"/>
    <x v="0"/>
    <x v="2"/>
  </r>
  <r>
    <x v="1"/>
    <x v="15"/>
    <x v="14"/>
    <x v="0"/>
    <x v="1"/>
    <x v="0"/>
    <x v="2"/>
  </r>
  <r>
    <x v="1"/>
    <x v="15"/>
    <x v="14"/>
    <x v="0"/>
    <x v="0"/>
    <x v="0"/>
    <x v="0"/>
  </r>
  <r>
    <x v="1"/>
    <x v="15"/>
    <x v="14"/>
    <x v="0"/>
    <x v="0"/>
    <x v="0"/>
    <x v="0"/>
  </r>
  <r>
    <x v="1"/>
    <x v="15"/>
    <x v="14"/>
    <x v="0"/>
    <x v="1"/>
    <x v="0"/>
    <x v="2"/>
  </r>
  <r>
    <x v="1"/>
    <x v="15"/>
    <x v="14"/>
    <x v="0"/>
    <x v="0"/>
    <x v="0"/>
    <x v="0"/>
  </r>
  <r>
    <x v="1"/>
    <x v="15"/>
    <x v="14"/>
    <x v="0"/>
    <x v="0"/>
    <x v="0"/>
    <x v="0"/>
  </r>
  <r>
    <x v="1"/>
    <x v="15"/>
    <x v="14"/>
    <x v="0"/>
    <x v="0"/>
    <x v="0"/>
    <x v="0"/>
  </r>
  <r>
    <x v="1"/>
    <x v="15"/>
    <x v="14"/>
    <x v="0"/>
    <x v="0"/>
    <x v="0"/>
    <x v="0"/>
  </r>
  <r>
    <x v="1"/>
    <x v="15"/>
    <x v="14"/>
    <x v="0"/>
    <x v="0"/>
    <x v="0"/>
    <x v="3"/>
  </r>
  <r>
    <x v="1"/>
    <x v="15"/>
    <x v="14"/>
    <x v="0"/>
    <x v="0"/>
    <x v="0"/>
    <x v="3"/>
  </r>
  <r>
    <x v="1"/>
    <x v="15"/>
    <x v="14"/>
    <x v="0"/>
    <x v="0"/>
    <x v="0"/>
    <x v="3"/>
  </r>
  <r>
    <x v="1"/>
    <x v="15"/>
    <x v="14"/>
    <x v="0"/>
    <x v="0"/>
    <x v="0"/>
    <x v="3"/>
  </r>
  <r>
    <x v="1"/>
    <x v="15"/>
    <x v="14"/>
    <x v="0"/>
    <x v="0"/>
    <x v="0"/>
    <x v="3"/>
  </r>
  <r>
    <x v="1"/>
    <x v="15"/>
    <x v="14"/>
    <x v="7"/>
    <x v="0"/>
    <x v="0"/>
    <x v="0"/>
  </r>
  <r>
    <x v="1"/>
    <x v="15"/>
    <x v="14"/>
    <x v="7"/>
    <x v="0"/>
    <x v="0"/>
    <x v="0"/>
  </r>
  <r>
    <x v="1"/>
    <x v="15"/>
    <x v="14"/>
    <x v="7"/>
    <x v="0"/>
    <x v="1"/>
    <x v="3"/>
  </r>
  <r>
    <x v="1"/>
    <x v="15"/>
    <x v="14"/>
    <x v="7"/>
    <x v="0"/>
    <x v="0"/>
    <x v="0"/>
  </r>
  <r>
    <x v="1"/>
    <x v="15"/>
    <x v="14"/>
    <x v="7"/>
    <x v="0"/>
    <x v="2"/>
    <x v="0"/>
  </r>
  <r>
    <x v="1"/>
    <x v="15"/>
    <x v="14"/>
    <x v="7"/>
    <x v="1"/>
    <x v="0"/>
    <x v="2"/>
  </r>
  <r>
    <x v="1"/>
    <x v="15"/>
    <x v="15"/>
    <x v="0"/>
    <x v="0"/>
    <x v="0"/>
    <x v="0"/>
  </r>
  <r>
    <x v="1"/>
    <x v="15"/>
    <x v="16"/>
    <x v="0"/>
    <x v="0"/>
    <x v="0"/>
    <x v="3"/>
  </r>
  <r>
    <x v="1"/>
    <x v="15"/>
    <x v="16"/>
    <x v="0"/>
    <x v="0"/>
    <x v="0"/>
    <x v="0"/>
  </r>
  <r>
    <x v="1"/>
    <x v="15"/>
    <x v="16"/>
    <x v="0"/>
    <x v="0"/>
    <x v="2"/>
    <x v="0"/>
  </r>
  <r>
    <x v="1"/>
    <x v="15"/>
    <x v="16"/>
    <x v="0"/>
    <x v="0"/>
    <x v="0"/>
    <x v="0"/>
  </r>
  <r>
    <x v="1"/>
    <x v="15"/>
    <x v="16"/>
    <x v="0"/>
    <x v="1"/>
    <x v="0"/>
    <x v="2"/>
  </r>
  <r>
    <x v="1"/>
    <x v="15"/>
    <x v="16"/>
    <x v="0"/>
    <x v="1"/>
    <x v="0"/>
    <x v="2"/>
  </r>
  <r>
    <x v="1"/>
    <x v="15"/>
    <x v="16"/>
    <x v="0"/>
    <x v="0"/>
    <x v="0"/>
    <x v="3"/>
  </r>
  <r>
    <x v="1"/>
    <x v="15"/>
    <x v="16"/>
    <x v="0"/>
    <x v="0"/>
    <x v="0"/>
    <x v="0"/>
  </r>
  <r>
    <x v="1"/>
    <x v="15"/>
    <x v="16"/>
    <x v="0"/>
    <x v="1"/>
    <x v="2"/>
    <x v="2"/>
  </r>
  <r>
    <x v="1"/>
    <x v="15"/>
    <x v="16"/>
    <x v="0"/>
    <x v="1"/>
    <x v="0"/>
    <x v="2"/>
  </r>
  <r>
    <x v="1"/>
    <x v="15"/>
    <x v="16"/>
    <x v="0"/>
    <x v="0"/>
    <x v="0"/>
    <x v="3"/>
  </r>
  <r>
    <x v="1"/>
    <x v="15"/>
    <x v="16"/>
    <x v="0"/>
    <x v="0"/>
    <x v="0"/>
    <x v="3"/>
  </r>
  <r>
    <x v="1"/>
    <x v="16"/>
    <x v="0"/>
    <x v="0"/>
    <x v="0"/>
    <x v="0"/>
    <x v="3"/>
  </r>
  <r>
    <x v="1"/>
    <x v="16"/>
    <x v="0"/>
    <x v="0"/>
    <x v="1"/>
    <x v="0"/>
    <x v="2"/>
  </r>
  <r>
    <x v="1"/>
    <x v="16"/>
    <x v="0"/>
    <x v="0"/>
    <x v="0"/>
    <x v="0"/>
    <x v="3"/>
  </r>
  <r>
    <x v="1"/>
    <x v="16"/>
    <x v="0"/>
    <x v="0"/>
    <x v="0"/>
    <x v="2"/>
    <x v="3"/>
  </r>
  <r>
    <x v="1"/>
    <x v="16"/>
    <x v="0"/>
    <x v="0"/>
    <x v="0"/>
    <x v="0"/>
    <x v="3"/>
  </r>
  <r>
    <x v="1"/>
    <x v="16"/>
    <x v="0"/>
    <x v="0"/>
    <x v="0"/>
    <x v="0"/>
    <x v="0"/>
  </r>
  <r>
    <x v="1"/>
    <x v="16"/>
    <x v="0"/>
    <x v="0"/>
    <x v="0"/>
    <x v="0"/>
    <x v="3"/>
  </r>
  <r>
    <x v="1"/>
    <x v="16"/>
    <x v="0"/>
    <x v="0"/>
    <x v="0"/>
    <x v="0"/>
    <x v="0"/>
  </r>
  <r>
    <x v="1"/>
    <x v="16"/>
    <x v="0"/>
    <x v="0"/>
    <x v="1"/>
    <x v="0"/>
    <x v="2"/>
  </r>
  <r>
    <x v="1"/>
    <x v="16"/>
    <x v="0"/>
    <x v="0"/>
    <x v="1"/>
    <x v="0"/>
    <x v="2"/>
  </r>
  <r>
    <x v="1"/>
    <x v="16"/>
    <x v="0"/>
    <x v="0"/>
    <x v="0"/>
    <x v="2"/>
    <x v="3"/>
  </r>
  <r>
    <x v="1"/>
    <x v="16"/>
    <x v="0"/>
    <x v="0"/>
    <x v="0"/>
    <x v="2"/>
    <x v="3"/>
  </r>
  <r>
    <x v="1"/>
    <x v="16"/>
    <x v="0"/>
    <x v="0"/>
    <x v="0"/>
    <x v="2"/>
    <x v="3"/>
  </r>
  <r>
    <x v="1"/>
    <x v="16"/>
    <x v="0"/>
    <x v="0"/>
    <x v="0"/>
    <x v="2"/>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3"/>
  </r>
  <r>
    <x v="1"/>
    <x v="16"/>
    <x v="0"/>
    <x v="0"/>
    <x v="0"/>
    <x v="0"/>
    <x v="0"/>
  </r>
  <r>
    <x v="1"/>
    <x v="16"/>
    <x v="0"/>
    <x v="0"/>
    <x v="0"/>
    <x v="2"/>
    <x v="0"/>
  </r>
  <r>
    <x v="1"/>
    <x v="16"/>
    <x v="0"/>
    <x v="0"/>
    <x v="0"/>
    <x v="0"/>
    <x v="0"/>
  </r>
  <r>
    <x v="1"/>
    <x v="16"/>
    <x v="0"/>
    <x v="0"/>
    <x v="0"/>
    <x v="0"/>
    <x v="3"/>
  </r>
  <r>
    <x v="1"/>
    <x v="16"/>
    <x v="0"/>
    <x v="0"/>
    <x v="0"/>
    <x v="0"/>
    <x v="0"/>
  </r>
  <r>
    <x v="1"/>
    <x v="16"/>
    <x v="0"/>
    <x v="0"/>
    <x v="0"/>
    <x v="0"/>
    <x v="3"/>
  </r>
  <r>
    <x v="1"/>
    <x v="16"/>
    <x v="0"/>
    <x v="0"/>
    <x v="0"/>
    <x v="0"/>
    <x v="3"/>
  </r>
  <r>
    <x v="1"/>
    <x v="16"/>
    <x v="0"/>
    <x v="0"/>
    <x v="1"/>
    <x v="2"/>
    <x v="2"/>
  </r>
  <r>
    <x v="1"/>
    <x v="16"/>
    <x v="0"/>
    <x v="0"/>
    <x v="1"/>
    <x v="2"/>
    <x v="2"/>
  </r>
  <r>
    <x v="1"/>
    <x v="16"/>
    <x v="0"/>
    <x v="0"/>
    <x v="1"/>
    <x v="2"/>
    <x v="2"/>
  </r>
  <r>
    <x v="1"/>
    <x v="16"/>
    <x v="0"/>
    <x v="0"/>
    <x v="1"/>
    <x v="2"/>
    <x v="2"/>
  </r>
  <r>
    <x v="1"/>
    <x v="16"/>
    <x v="0"/>
    <x v="0"/>
    <x v="1"/>
    <x v="2"/>
    <x v="2"/>
  </r>
  <r>
    <x v="1"/>
    <x v="16"/>
    <x v="0"/>
    <x v="0"/>
    <x v="0"/>
    <x v="2"/>
    <x v="3"/>
  </r>
  <r>
    <x v="1"/>
    <x v="16"/>
    <x v="0"/>
    <x v="0"/>
    <x v="0"/>
    <x v="2"/>
    <x v="3"/>
  </r>
  <r>
    <x v="1"/>
    <x v="16"/>
    <x v="0"/>
    <x v="0"/>
    <x v="0"/>
    <x v="2"/>
    <x v="3"/>
  </r>
  <r>
    <x v="1"/>
    <x v="16"/>
    <x v="0"/>
    <x v="0"/>
    <x v="0"/>
    <x v="2"/>
    <x v="3"/>
  </r>
  <r>
    <x v="1"/>
    <x v="16"/>
    <x v="0"/>
    <x v="0"/>
    <x v="0"/>
    <x v="2"/>
    <x v="3"/>
  </r>
  <r>
    <x v="1"/>
    <x v="16"/>
    <x v="0"/>
    <x v="0"/>
    <x v="0"/>
    <x v="2"/>
    <x v="0"/>
  </r>
  <r>
    <x v="1"/>
    <x v="16"/>
    <x v="0"/>
    <x v="0"/>
    <x v="1"/>
    <x v="2"/>
    <x v="2"/>
  </r>
  <r>
    <x v="1"/>
    <x v="16"/>
    <x v="0"/>
    <x v="0"/>
    <x v="1"/>
    <x v="0"/>
    <x v="2"/>
  </r>
  <r>
    <x v="1"/>
    <x v="16"/>
    <x v="0"/>
    <x v="0"/>
    <x v="0"/>
    <x v="2"/>
    <x v="3"/>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0"/>
    <x v="0"/>
    <x v="0"/>
    <x v="0"/>
    <x v="0"/>
  </r>
  <r>
    <x v="1"/>
    <x v="16"/>
    <x v="17"/>
    <x v="0"/>
    <x v="0"/>
    <x v="0"/>
    <x v="0"/>
  </r>
  <r>
    <x v="1"/>
    <x v="16"/>
    <x v="17"/>
    <x v="0"/>
    <x v="0"/>
    <x v="0"/>
    <x v="0"/>
  </r>
  <r>
    <x v="1"/>
    <x v="16"/>
    <x v="17"/>
    <x v="0"/>
    <x v="0"/>
    <x v="2"/>
    <x v="0"/>
  </r>
  <r>
    <x v="1"/>
    <x v="16"/>
    <x v="17"/>
    <x v="0"/>
    <x v="0"/>
    <x v="0"/>
    <x v="0"/>
  </r>
  <r>
    <x v="1"/>
    <x v="17"/>
    <x v="0"/>
    <x v="0"/>
    <x v="0"/>
    <x v="0"/>
    <x v="0"/>
  </r>
  <r>
    <x v="1"/>
    <x v="17"/>
    <x v="0"/>
    <x v="0"/>
    <x v="0"/>
    <x v="0"/>
    <x v="0"/>
  </r>
  <r>
    <x v="1"/>
    <x v="17"/>
    <x v="0"/>
    <x v="0"/>
    <x v="1"/>
    <x v="1"/>
    <x v="2"/>
  </r>
  <r>
    <x v="1"/>
    <x v="17"/>
    <x v="0"/>
    <x v="0"/>
    <x v="1"/>
    <x v="2"/>
    <x v="2"/>
  </r>
  <r>
    <x v="1"/>
    <x v="17"/>
    <x v="0"/>
    <x v="0"/>
    <x v="1"/>
    <x v="2"/>
    <x v="2"/>
  </r>
  <r>
    <x v="1"/>
    <x v="17"/>
    <x v="0"/>
    <x v="0"/>
    <x v="0"/>
    <x v="2"/>
    <x v="0"/>
  </r>
  <r>
    <x v="1"/>
    <x v="17"/>
    <x v="0"/>
    <x v="0"/>
    <x v="0"/>
    <x v="2"/>
    <x v="3"/>
  </r>
  <r>
    <x v="1"/>
    <x v="18"/>
    <x v="0"/>
    <x v="0"/>
    <x v="1"/>
    <x v="0"/>
    <x v="2"/>
  </r>
  <r>
    <x v="1"/>
    <x v="18"/>
    <x v="0"/>
    <x v="0"/>
    <x v="0"/>
    <x v="2"/>
    <x v="0"/>
  </r>
  <r>
    <x v="1"/>
    <x v="18"/>
    <x v="0"/>
    <x v="0"/>
    <x v="0"/>
    <x v="2"/>
    <x v="0"/>
  </r>
  <r>
    <x v="1"/>
    <x v="18"/>
    <x v="0"/>
    <x v="0"/>
    <x v="0"/>
    <x v="0"/>
    <x v="0"/>
  </r>
  <r>
    <x v="1"/>
    <x v="18"/>
    <x v="0"/>
    <x v="0"/>
    <x v="0"/>
    <x v="0"/>
    <x v="3"/>
  </r>
  <r>
    <x v="1"/>
    <x v="19"/>
    <x v="0"/>
    <x v="0"/>
    <x v="0"/>
    <x v="0"/>
    <x v="0"/>
  </r>
  <r>
    <x v="1"/>
    <x v="19"/>
    <x v="0"/>
    <x v="0"/>
    <x v="0"/>
    <x v="0"/>
    <x v="0"/>
  </r>
  <r>
    <x v="1"/>
    <x v="19"/>
    <x v="0"/>
    <x v="0"/>
    <x v="0"/>
    <x v="1"/>
    <x v="0"/>
  </r>
  <r>
    <x v="1"/>
    <x v="19"/>
    <x v="0"/>
    <x v="0"/>
    <x v="0"/>
    <x v="0"/>
    <x v="0"/>
  </r>
  <r>
    <x v="1"/>
    <x v="19"/>
    <x v="0"/>
    <x v="0"/>
    <x v="0"/>
    <x v="2"/>
    <x v="0"/>
  </r>
  <r>
    <x v="1"/>
    <x v="19"/>
    <x v="0"/>
    <x v="0"/>
    <x v="0"/>
    <x v="2"/>
    <x v="0"/>
  </r>
  <r>
    <x v="1"/>
    <x v="19"/>
    <x v="18"/>
    <x v="0"/>
    <x v="0"/>
    <x v="2"/>
    <x v="3"/>
  </r>
  <r>
    <x v="1"/>
    <x v="19"/>
    <x v="18"/>
    <x v="0"/>
    <x v="1"/>
    <x v="2"/>
    <x v="2"/>
  </r>
  <r>
    <x v="1"/>
    <x v="19"/>
    <x v="18"/>
    <x v="0"/>
    <x v="1"/>
    <x v="2"/>
    <x v="2"/>
  </r>
  <r>
    <x v="1"/>
    <x v="19"/>
    <x v="18"/>
    <x v="0"/>
    <x v="0"/>
    <x v="0"/>
    <x v="0"/>
  </r>
  <r>
    <x v="1"/>
    <x v="19"/>
    <x v="18"/>
    <x v="0"/>
    <x v="0"/>
    <x v="0"/>
    <x v="0"/>
  </r>
  <r>
    <x v="1"/>
    <x v="19"/>
    <x v="18"/>
    <x v="0"/>
    <x v="0"/>
    <x v="2"/>
    <x v="0"/>
  </r>
  <r>
    <x v="1"/>
    <x v="19"/>
    <x v="18"/>
    <x v="0"/>
    <x v="0"/>
    <x v="2"/>
    <x v="0"/>
  </r>
  <r>
    <x v="1"/>
    <x v="19"/>
    <x v="18"/>
    <x v="0"/>
    <x v="0"/>
    <x v="2"/>
    <x v="0"/>
  </r>
  <r>
    <x v="1"/>
    <x v="19"/>
    <x v="18"/>
    <x v="0"/>
    <x v="0"/>
    <x v="0"/>
    <x v="3"/>
  </r>
  <r>
    <x v="1"/>
    <x v="19"/>
    <x v="18"/>
    <x v="0"/>
    <x v="0"/>
    <x v="0"/>
    <x v="0"/>
  </r>
  <r>
    <x v="1"/>
    <x v="19"/>
    <x v="18"/>
    <x v="0"/>
    <x v="1"/>
    <x v="0"/>
    <x v="2"/>
  </r>
  <r>
    <x v="1"/>
    <x v="19"/>
    <x v="18"/>
    <x v="0"/>
    <x v="0"/>
    <x v="0"/>
    <x v="0"/>
  </r>
  <r>
    <x v="1"/>
    <x v="19"/>
    <x v="18"/>
    <x v="0"/>
    <x v="0"/>
    <x v="2"/>
    <x v="3"/>
  </r>
  <r>
    <x v="1"/>
    <x v="19"/>
    <x v="18"/>
    <x v="0"/>
    <x v="0"/>
    <x v="0"/>
    <x v="0"/>
  </r>
  <r>
    <x v="1"/>
    <x v="19"/>
    <x v="18"/>
    <x v="0"/>
    <x v="0"/>
    <x v="0"/>
    <x v="0"/>
  </r>
  <r>
    <x v="1"/>
    <x v="19"/>
    <x v="18"/>
    <x v="0"/>
    <x v="0"/>
    <x v="0"/>
    <x v="0"/>
  </r>
  <r>
    <x v="1"/>
    <x v="19"/>
    <x v="19"/>
    <x v="0"/>
    <x v="1"/>
    <x v="0"/>
    <x v="2"/>
  </r>
  <r>
    <x v="1"/>
    <x v="19"/>
    <x v="19"/>
    <x v="0"/>
    <x v="0"/>
    <x v="0"/>
    <x v="3"/>
  </r>
  <r>
    <x v="1"/>
    <x v="19"/>
    <x v="19"/>
    <x v="0"/>
    <x v="0"/>
    <x v="0"/>
    <x v="3"/>
  </r>
  <r>
    <x v="1"/>
    <x v="19"/>
    <x v="19"/>
    <x v="0"/>
    <x v="0"/>
    <x v="0"/>
    <x v="3"/>
  </r>
  <r>
    <x v="2"/>
    <x v="20"/>
    <x v="0"/>
    <x v="0"/>
    <x v="1"/>
    <x v="0"/>
    <x v="2"/>
  </r>
  <r>
    <x v="2"/>
    <x v="20"/>
    <x v="0"/>
    <x v="0"/>
    <x v="1"/>
    <x v="0"/>
    <x v="2"/>
  </r>
  <r>
    <x v="2"/>
    <x v="20"/>
    <x v="0"/>
    <x v="0"/>
    <x v="1"/>
    <x v="0"/>
    <x v="2"/>
  </r>
  <r>
    <x v="2"/>
    <x v="20"/>
    <x v="0"/>
    <x v="0"/>
    <x v="1"/>
    <x v="0"/>
    <x v="2"/>
  </r>
  <r>
    <x v="2"/>
    <x v="20"/>
    <x v="0"/>
    <x v="0"/>
    <x v="1"/>
    <x v="2"/>
    <x v="2"/>
  </r>
  <r>
    <x v="2"/>
    <x v="20"/>
    <x v="0"/>
    <x v="0"/>
    <x v="1"/>
    <x v="1"/>
    <x v="2"/>
  </r>
  <r>
    <x v="2"/>
    <x v="20"/>
    <x v="0"/>
    <x v="0"/>
    <x v="1"/>
    <x v="0"/>
    <x v="2"/>
  </r>
  <r>
    <x v="2"/>
    <x v="20"/>
    <x v="0"/>
    <x v="0"/>
    <x v="1"/>
    <x v="2"/>
    <x v="2"/>
  </r>
  <r>
    <x v="2"/>
    <x v="20"/>
    <x v="0"/>
    <x v="0"/>
    <x v="1"/>
    <x v="0"/>
    <x v="2"/>
  </r>
  <r>
    <x v="2"/>
    <x v="20"/>
    <x v="0"/>
    <x v="0"/>
    <x v="1"/>
    <x v="2"/>
    <x v="2"/>
  </r>
  <r>
    <x v="2"/>
    <x v="20"/>
    <x v="0"/>
    <x v="0"/>
    <x v="1"/>
    <x v="0"/>
    <x v="2"/>
  </r>
  <r>
    <x v="2"/>
    <x v="20"/>
    <x v="0"/>
    <x v="0"/>
    <x v="1"/>
    <x v="0"/>
    <x v="2"/>
  </r>
  <r>
    <x v="2"/>
    <x v="20"/>
    <x v="0"/>
    <x v="0"/>
    <x v="1"/>
    <x v="0"/>
    <x v="2"/>
  </r>
  <r>
    <x v="2"/>
    <x v="20"/>
    <x v="0"/>
    <x v="0"/>
    <x v="1"/>
    <x v="0"/>
    <x v="2"/>
  </r>
  <r>
    <x v="2"/>
    <x v="21"/>
    <x v="0"/>
    <x v="0"/>
    <x v="1"/>
    <x v="0"/>
    <x v="2"/>
  </r>
  <r>
    <x v="2"/>
    <x v="21"/>
    <x v="0"/>
    <x v="0"/>
    <x v="1"/>
    <x v="0"/>
    <x v="2"/>
  </r>
  <r>
    <x v="2"/>
    <x v="21"/>
    <x v="0"/>
    <x v="0"/>
    <x v="1"/>
    <x v="0"/>
    <x v="2"/>
  </r>
  <r>
    <x v="2"/>
    <x v="21"/>
    <x v="0"/>
    <x v="0"/>
    <x v="1"/>
    <x v="2"/>
    <x v="2"/>
  </r>
  <r>
    <x v="2"/>
    <x v="21"/>
    <x v="0"/>
    <x v="0"/>
    <x v="1"/>
    <x v="2"/>
    <x v="2"/>
  </r>
  <r>
    <x v="2"/>
    <x v="21"/>
    <x v="0"/>
    <x v="0"/>
    <x v="1"/>
    <x v="2"/>
    <x v="2"/>
  </r>
  <r>
    <x v="2"/>
    <x v="21"/>
    <x v="0"/>
    <x v="0"/>
    <x v="1"/>
    <x v="0"/>
    <x v="2"/>
  </r>
  <r>
    <x v="2"/>
    <x v="21"/>
    <x v="0"/>
    <x v="0"/>
    <x v="1"/>
    <x v="1"/>
    <x v="2"/>
  </r>
  <r>
    <x v="2"/>
    <x v="21"/>
    <x v="0"/>
    <x v="0"/>
    <x v="1"/>
    <x v="0"/>
    <x v="2"/>
  </r>
  <r>
    <x v="2"/>
    <x v="21"/>
    <x v="0"/>
    <x v="0"/>
    <x v="1"/>
    <x v="2"/>
    <x v="2"/>
  </r>
  <r>
    <x v="2"/>
    <x v="21"/>
    <x v="0"/>
    <x v="0"/>
    <x v="1"/>
    <x v="0"/>
    <x v="2"/>
  </r>
  <r>
    <x v="2"/>
    <x v="21"/>
    <x v="0"/>
    <x v="0"/>
    <x v="1"/>
    <x v="1"/>
    <x v="2"/>
  </r>
  <r>
    <x v="2"/>
    <x v="21"/>
    <x v="0"/>
    <x v="0"/>
    <x v="1"/>
    <x v="2"/>
    <x v="2"/>
  </r>
  <r>
    <x v="2"/>
    <x v="21"/>
    <x v="0"/>
    <x v="0"/>
    <x v="1"/>
    <x v="2"/>
    <x v="2"/>
  </r>
  <r>
    <x v="2"/>
    <x v="21"/>
    <x v="20"/>
    <x v="0"/>
    <x v="0"/>
    <x v="0"/>
    <x v="0"/>
  </r>
  <r>
    <x v="2"/>
    <x v="21"/>
    <x v="20"/>
    <x v="0"/>
    <x v="0"/>
    <x v="1"/>
    <x v="0"/>
  </r>
  <r>
    <x v="2"/>
    <x v="21"/>
    <x v="20"/>
    <x v="0"/>
    <x v="0"/>
    <x v="0"/>
    <x v="0"/>
  </r>
  <r>
    <x v="2"/>
    <x v="21"/>
    <x v="20"/>
    <x v="0"/>
    <x v="0"/>
    <x v="0"/>
    <x v="0"/>
  </r>
  <r>
    <x v="2"/>
    <x v="21"/>
    <x v="20"/>
    <x v="0"/>
    <x v="0"/>
    <x v="0"/>
    <x v="3"/>
  </r>
  <r>
    <x v="2"/>
    <x v="21"/>
    <x v="20"/>
    <x v="8"/>
    <x v="0"/>
    <x v="0"/>
    <x v="0"/>
  </r>
  <r>
    <x v="2"/>
    <x v="21"/>
    <x v="20"/>
    <x v="8"/>
    <x v="0"/>
    <x v="0"/>
    <x v="0"/>
  </r>
  <r>
    <x v="2"/>
    <x v="21"/>
    <x v="20"/>
    <x v="8"/>
    <x v="0"/>
    <x v="0"/>
    <x v="0"/>
  </r>
  <r>
    <x v="2"/>
    <x v="21"/>
    <x v="20"/>
    <x v="8"/>
    <x v="0"/>
    <x v="2"/>
    <x v="0"/>
  </r>
  <r>
    <x v="2"/>
    <x v="21"/>
    <x v="21"/>
    <x v="0"/>
    <x v="0"/>
    <x v="2"/>
    <x v="3"/>
  </r>
  <r>
    <x v="2"/>
    <x v="21"/>
    <x v="21"/>
    <x v="0"/>
    <x v="0"/>
    <x v="2"/>
    <x v="3"/>
  </r>
  <r>
    <x v="2"/>
    <x v="21"/>
    <x v="21"/>
    <x v="0"/>
    <x v="0"/>
    <x v="0"/>
    <x v="0"/>
  </r>
  <r>
    <x v="2"/>
    <x v="21"/>
    <x v="21"/>
    <x v="0"/>
    <x v="0"/>
    <x v="0"/>
    <x v="0"/>
  </r>
  <r>
    <x v="2"/>
    <x v="21"/>
    <x v="21"/>
    <x v="0"/>
    <x v="0"/>
    <x v="0"/>
    <x v="0"/>
  </r>
  <r>
    <x v="2"/>
    <x v="21"/>
    <x v="21"/>
    <x v="0"/>
    <x v="0"/>
    <x v="0"/>
    <x v="0"/>
  </r>
  <r>
    <x v="2"/>
    <x v="21"/>
    <x v="21"/>
    <x v="0"/>
    <x v="0"/>
    <x v="0"/>
    <x v="0"/>
  </r>
  <r>
    <x v="2"/>
    <x v="21"/>
    <x v="21"/>
    <x v="0"/>
    <x v="0"/>
    <x v="0"/>
    <x v="0"/>
  </r>
  <r>
    <x v="2"/>
    <x v="21"/>
    <x v="21"/>
    <x v="0"/>
    <x v="0"/>
    <x v="0"/>
    <x v="0"/>
  </r>
  <r>
    <x v="2"/>
    <x v="21"/>
    <x v="21"/>
    <x v="0"/>
    <x v="0"/>
    <x v="0"/>
    <x v="3"/>
  </r>
  <r>
    <x v="2"/>
    <x v="21"/>
    <x v="21"/>
    <x v="0"/>
    <x v="0"/>
    <x v="0"/>
    <x v="3"/>
  </r>
  <r>
    <x v="2"/>
    <x v="21"/>
    <x v="21"/>
    <x v="0"/>
    <x v="0"/>
    <x v="0"/>
    <x v="2"/>
  </r>
  <r>
    <x v="2"/>
    <x v="21"/>
    <x v="21"/>
    <x v="0"/>
    <x v="0"/>
    <x v="0"/>
    <x v="2"/>
  </r>
  <r>
    <x v="2"/>
    <x v="21"/>
    <x v="21"/>
    <x v="0"/>
    <x v="0"/>
    <x v="0"/>
    <x v="2"/>
  </r>
  <r>
    <x v="2"/>
    <x v="21"/>
    <x v="21"/>
    <x v="0"/>
    <x v="0"/>
    <x v="0"/>
    <x v="2"/>
  </r>
  <r>
    <x v="2"/>
    <x v="21"/>
    <x v="21"/>
    <x v="0"/>
    <x v="0"/>
    <x v="0"/>
    <x v="2"/>
  </r>
  <r>
    <x v="2"/>
    <x v="21"/>
    <x v="21"/>
    <x v="9"/>
    <x v="1"/>
    <x v="0"/>
    <x v="2"/>
  </r>
  <r>
    <x v="2"/>
    <x v="21"/>
    <x v="21"/>
    <x v="9"/>
    <x v="0"/>
    <x v="0"/>
    <x v="0"/>
  </r>
  <r>
    <x v="2"/>
    <x v="21"/>
    <x v="21"/>
    <x v="10"/>
    <x v="0"/>
    <x v="0"/>
    <x v="0"/>
  </r>
  <r>
    <x v="2"/>
    <x v="21"/>
    <x v="21"/>
    <x v="10"/>
    <x v="0"/>
    <x v="0"/>
    <x v="0"/>
  </r>
  <r>
    <x v="2"/>
    <x v="21"/>
    <x v="21"/>
    <x v="10"/>
    <x v="0"/>
    <x v="0"/>
    <x v="0"/>
  </r>
  <r>
    <x v="2"/>
    <x v="21"/>
    <x v="21"/>
    <x v="11"/>
    <x v="0"/>
    <x v="0"/>
    <x v="0"/>
  </r>
  <r>
    <x v="2"/>
    <x v="22"/>
    <x v="0"/>
    <x v="0"/>
    <x v="0"/>
    <x v="0"/>
    <x v="0"/>
  </r>
  <r>
    <x v="2"/>
    <x v="22"/>
    <x v="0"/>
    <x v="0"/>
    <x v="0"/>
    <x v="1"/>
    <x v="0"/>
  </r>
  <r>
    <x v="2"/>
    <x v="22"/>
    <x v="0"/>
    <x v="0"/>
    <x v="0"/>
    <x v="0"/>
    <x v="0"/>
  </r>
  <r>
    <x v="2"/>
    <x v="22"/>
    <x v="0"/>
    <x v="0"/>
    <x v="0"/>
    <x v="2"/>
    <x v="0"/>
  </r>
  <r>
    <x v="2"/>
    <x v="23"/>
    <x v="0"/>
    <x v="0"/>
    <x v="0"/>
    <x v="0"/>
    <x v="0"/>
  </r>
  <r>
    <x v="2"/>
    <x v="23"/>
    <x v="0"/>
    <x v="0"/>
    <x v="0"/>
    <x v="1"/>
    <x v="0"/>
  </r>
  <r>
    <x v="2"/>
    <x v="23"/>
    <x v="0"/>
    <x v="0"/>
    <x v="0"/>
    <x v="2"/>
    <x v="0"/>
  </r>
  <r>
    <x v="2"/>
    <x v="23"/>
    <x v="0"/>
    <x v="0"/>
    <x v="0"/>
    <x v="2"/>
    <x v="0"/>
  </r>
  <r>
    <x v="2"/>
    <x v="23"/>
    <x v="0"/>
    <x v="0"/>
    <x v="0"/>
    <x v="2"/>
    <x v="0"/>
  </r>
  <r>
    <x v="2"/>
    <x v="24"/>
    <x v="0"/>
    <x v="0"/>
    <x v="1"/>
    <x v="1"/>
    <x v="2"/>
  </r>
  <r>
    <x v="2"/>
    <x v="24"/>
    <x v="0"/>
    <x v="0"/>
    <x v="1"/>
    <x v="0"/>
    <x v="2"/>
  </r>
  <r>
    <x v="2"/>
    <x v="24"/>
    <x v="0"/>
    <x v="0"/>
    <x v="1"/>
    <x v="2"/>
    <x v="2"/>
  </r>
  <r>
    <x v="2"/>
    <x v="24"/>
    <x v="0"/>
    <x v="0"/>
    <x v="1"/>
    <x v="2"/>
    <x v="2"/>
  </r>
  <r>
    <x v="2"/>
    <x v="24"/>
    <x v="0"/>
    <x v="0"/>
    <x v="0"/>
    <x v="2"/>
    <x v="0"/>
  </r>
  <r>
    <x v="2"/>
    <x v="25"/>
    <x v="0"/>
    <x v="0"/>
    <x v="0"/>
    <x v="2"/>
    <x v="0"/>
  </r>
  <r>
    <x v="2"/>
    <x v="26"/>
    <x v="0"/>
    <x v="0"/>
    <x v="0"/>
    <x v="0"/>
    <x v="0"/>
  </r>
  <r>
    <x v="1"/>
    <x v="27"/>
    <x v="0"/>
    <x v="0"/>
    <x v="0"/>
    <x v="3"/>
    <x v="4"/>
  </r>
  <r>
    <x v="0"/>
    <x v="28"/>
    <x v="0"/>
    <x v="0"/>
    <x v="0"/>
    <x v="3"/>
    <x v="4"/>
  </r>
  <r>
    <x v="1"/>
    <x v="29"/>
    <x v="0"/>
    <x v="0"/>
    <x v="0"/>
    <x v="3"/>
    <x v="4"/>
  </r>
  <r>
    <x v="1"/>
    <x v="30"/>
    <x v="0"/>
    <x v="0"/>
    <x v="0"/>
    <x v="3"/>
    <x v="4"/>
  </r>
  <r>
    <x v="1"/>
    <x v="31"/>
    <x v="0"/>
    <x v="0"/>
    <x v="0"/>
    <x v="3"/>
    <x v="4"/>
  </r>
  <r>
    <x v="1"/>
    <x v="32"/>
    <x v="0"/>
    <x v="0"/>
    <x v="0"/>
    <x v="3"/>
    <x v="4"/>
  </r>
  <r>
    <x v="1"/>
    <x v="33"/>
    <x v="0"/>
    <x v="0"/>
    <x v="0"/>
    <x v="3"/>
    <x v="4"/>
  </r>
  <r>
    <x v="2"/>
    <x v="34"/>
    <x v="0"/>
    <x v="0"/>
    <x v="0"/>
    <x v="3"/>
    <x v="4"/>
  </r>
  <r>
    <x v="0"/>
    <x v="35"/>
    <x v="0"/>
    <x v="0"/>
    <x v="0"/>
    <x v="3"/>
    <x v="4"/>
  </r>
  <r>
    <x v="1"/>
    <x v="36"/>
    <x v="0"/>
    <x v="0"/>
    <x v="0"/>
    <x v="3"/>
    <x v="4"/>
  </r>
  <r>
    <x v="1"/>
    <x v="37"/>
    <x v="0"/>
    <x v="0"/>
    <x v="0"/>
    <x v="3"/>
    <x v="4"/>
  </r>
  <r>
    <x v="1"/>
    <x v="38"/>
    <x v="0"/>
    <x v="0"/>
    <x v="0"/>
    <x v="3"/>
    <x v="4"/>
  </r>
  <r>
    <x v="1"/>
    <x v="17"/>
    <x v="0"/>
    <x v="0"/>
    <x v="0"/>
    <x v="3"/>
    <x v="4"/>
  </r>
  <r>
    <x v="1"/>
    <x v="39"/>
    <x v="0"/>
    <x v="0"/>
    <x v="0"/>
    <x v="3"/>
    <x v="4"/>
  </r>
  <r>
    <x v="1"/>
    <x v="40"/>
    <x v="0"/>
    <x v="0"/>
    <x v="0"/>
    <x v="3"/>
    <x v="4"/>
  </r>
  <r>
    <x v="1"/>
    <x v="41"/>
    <x v="0"/>
    <x v="0"/>
    <x v="0"/>
    <x v="3"/>
    <x v="4"/>
  </r>
  <r>
    <x v="1"/>
    <x v="42"/>
    <x v="0"/>
    <x v="0"/>
    <x v="0"/>
    <x v="3"/>
    <x v="4"/>
  </r>
  <r>
    <x v="2"/>
    <x v="43"/>
    <x v="0"/>
    <x v="0"/>
    <x v="0"/>
    <x v="3"/>
    <x v="4"/>
  </r>
  <r>
    <x v="2"/>
    <x v="44"/>
    <x v="0"/>
    <x v="0"/>
    <x v="0"/>
    <x v="3"/>
    <x v="4"/>
  </r>
  <r>
    <x v="1"/>
    <x v="45"/>
    <x v="0"/>
    <x v="0"/>
    <x v="0"/>
    <x v="3"/>
    <x v="4"/>
  </r>
  <r>
    <x v="1"/>
    <x v="46"/>
    <x v="0"/>
    <x v="0"/>
    <x v="0"/>
    <x v="3"/>
    <x v="4"/>
  </r>
  <r>
    <x v="1"/>
    <x v="47"/>
    <x v="0"/>
    <x v="0"/>
    <x v="0"/>
    <x v="3"/>
    <x v="4"/>
  </r>
  <r>
    <x v="0"/>
    <x v="48"/>
    <x v="0"/>
    <x v="0"/>
    <x v="0"/>
    <x v="3"/>
    <x v="4"/>
  </r>
  <r>
    <x v="1"/>
    <x v="49"/>
    <x v="0"/>
    <x v="0"/>
    <x v="0"/>
    <x v="3"/>
    <x v="4"/>
  </r>
</pivotCacheRecords>
</file>

<file path=xl/pivotCache/pivotCacheRecords3.xml><?xml version="1.0" encoding="utf-8"?>
<pivotCacheRecords xmlns="http://schemas.openxmlformats.org/spreadsheetml/2006/main" xmlns:r="http://schemas.openxmlformats.org/officeDocument/2006/relationships" count="501">
  <r>
    <x v="0"/>
    <x v="0"/>
    <x v="0"/>
    <x v="0"/>
    <x v="0"/>
    <x v="0"/>
    <s v="Prevent the user from saving a Branch Contractor with an Employee Number that is already used by an Employee or by another Branch Contractor."/>
    <x v="0"/>
    <x v="0"/>
  </r>
  <r>
    <x v="0"/>
    <x v="0"/>
    <x v="0"/>
    <x v="0"/>
    <x v="0"/>
    <x v="0"/>
    <s v="Prevent the user from saving a Branch Contractor without a First Name, Last Name, Employee Number, or specified Employment Service."/>
    <x v="0"/>
    <x v="0"/>
  </r>
  <r>
    <x v="0"/>
    <x v="0"/>
    <x v="0"/>
    <x v="0"/>
    <x v="0"/>
    <x v="0"/>
    <s v="Sort the Branch Contractors by Last Name, First Name"/>
    <x v="1"/>
    <x v="1"/>
  </r>
  <r>
    <x v="0"/>
    <x v="0"/>
    <x v="0"/>
    <x v="0"/>
    <x v="0"/>
    <x v="1"/>
    <s v="List Branch Contractors, including First Name, Last Name, Unique Employee Number, and Employment Service."/>
    <x v="2"/>
    <x v="0"/>
  </r>
  <r>
    <x v="0"/>
    <x v="0"/>
    <x v="0"/>
    <x v="0"/>
    <x v="0"/>
    <x v="2"/>
    <s v="Allow a user to access a Branch Contractor from the list."/>
    <x v="0"/>
    <x v="0"/>
  </r>
  <r>
    <x v="0"/>
    <x v="0"/>
    <x v="0"/>
    <x v="0"/>
    <x v="0"/>
    <x v="2"/>
    <s v="Allow a user to create a new Branch Contractor."/>
    <x v="3"/>
    <x v="0"/>
  </r>
  <r>
    <x v="0"/>
    <x v="0"/>
    <x v="0"/>
    <x v="0"/>
    <x v="0"/>
    <x v="2"/>
    <s v="Allow a user to edit a new Branch Contractor."/>
    <x v="3"/>
    <x v="0"/>
  </r>
  <r>
    <x v="0"/>
    <x v="0"/>
    <x v="0"/>
    <x v="0"/>
    <x v="0"/>
    <x v="2"/>
    <s v="Allow a user to Filter the Branch Contractors by All or Active Only. Default to Active Only."/>
    <x v="0"/>
    <x v="0"/>
  </r>
  <r>
    <x v="0"/>
    <x v="0"/>
    <x v="0"/>
    <x v="0"/>
    <x v="0"/>
    <x v="2"/>
    <s v="Allow a user to terminate/un‐terminate a Branch Contractor."/>
    <x v="3"/>
    <x v="0"/>
  </r>
  <r>
    <x v="0"/>
    <x v="1"/>
    <x v="0"/>
    <x v="0"/>
    <x v="1"/>
    <x v="1"/>
    <s v="List Primary Equipment records for a Shift, displaying the Customer's Equipment Number, and Start/Stop date/time (according to the Shift Summary) sorted by Equipment Number."/>
    <x v="1"/>
    <x v="0"/>
  </r>
  <r>
    <x v="0"/>
    <x v="1"/>
    <x v="0"/>
    <x v="0"/>
    <x v="1"/>
    <x v="2"/>
    <s v="Allow a user to enter or change the Gate Log data for that Equipment for that shift."/>
    <x v="1"/>
    <x v="0"/>
  </r>
  <r>
    <x v="0"/>
    <x v="1"/>
    <x v="0"/>
    <x v="0"/>
    <x v="0"/>
    <x v="0"/>
    <s v="Display summary duration values for each person (i.e., Badge Number)."/>
    <x v="0"/>
    <x v="0"/>
  </r>
  <r>
    <x v="0"/>
    <x v="1"/>
    <x v="0"/>
    <x v="0"/>
    <x v="0"/>
    <x v="0"/>
    <s v="Filter the Gate Log Reconciliation records by the selected Customer Site, by all Shift Labor records that begin on the selected date."/>
    <x v="0"/>
    <x v="0"/>
  </r>
  <r>
    <x v="0"/>
    <x v="1"/>
    <x v="0"/>
    <x v="0"/>
    <x v="0"/>
    <x v="0"/>
    <s v="Prevent a user from editing a Gate Log record if the corresponding item exists on an Invoice (unless the Invoice has been credited and the item has not been reinvoiced)."/>
    <x v="0"/>
    <x v="0"/>
  </r>
  <r>
    <x v="0"/>
    <x v="1"/>
    <x v="0"/>
    <x v="0"/>
    <x v="0"/>
    <x v="0"/>
    <s v="Sort the Gate Log Reconciliation records by Last Name (ascending), and First Name (ascending)."/>
    <x v="0"/>
    <x v="0"/>
  </r>
  <r>
    <x v="0"/>
    <x v="1"/>
    <x v="0"/>
    <x v="0"/>
    <x v="0"/>
    <x v="0"/>
    <s v="Warn the user, when reopening a Shift Summary with Gate Log Reconciliations, that the Gate Log Reconciliations will be deleted."/>
    <x v="0"/>
    <x v="0"/>
  </r>
  <r>
    <x v="0"/>
    <x v="1"/>
    <x v="0"/>
    <x v="0"/>
    <x v="0"/>
    <x v="0"/>
    <s v="When a user reopens a Shift Summary with Gate Log Reconciliations, delete the Gate Log Reconciliations associated with the Shift Summary."/>
    <x v="3"/>
    <x v="0"/>
  </r>
  <r>
    <x v="0"/>
    <x v="1"/>
    <x v="0"/>
    <x v="0"/>
    <x v="0"/>
    <x v="1"/>
    <s v="List Labor records for a selected day for a selected Customer Site, displaying the Badge Number, First Name, Last Name, Employee Number (if it exists)and Start/Stop date/time (according to the Shift Summary), total hours/minutes worked, the Employee's Hom"/>
    <x v="0"/>
    <x v="0"/>
  </r>
  <r>
    <x v="0"/>
    <x v="1"/>
    <x v="0"/>
    <x v="0"/>
    <x v="0"/>
    <x v="2"/>
    <s v="Allow a user to accept the default calculated Labor time (per the Shift Summary), or enter the Gate Log Labor time (in minutes, hours), per line."/>
    <x v="0"/>
    <x v="0"/>
  </r>
  <r>
    <x v="0"/>
    <x v="1"/>
    <x v="0"/>
    <x v="0"/>
    <x v="0"/>
    <x v="2"/>
    <s v="Allow a user to save the Gate Log data for a shift."/>
    <x v="3"/>
    <x v="0"/>
  </r>
  <r>
    <x v="0"/>
    <x v="2"/>
    <x v="1"/>
    <x v="0"/>
    <x v="0"/>
    <x v="0"/>
    <s v="For each Purchase Order, validate each entered or modified Customer‐Defined Attribute against the Customer‐Defined Attribute's regular expression mask, if one exists. If the validation fails, warn the user with a visual cue."/>
    <x v="0"/>
    <x v="0"/>
  </r>
  <r>
    <x v="0"/>
    <x v="2"/>
    <x v="0"/>
    <x v="0"/>
    <x v="0"/>
    <x v="0"/>
    <s v="Warn the user when saving a Purchase Order with invalid Customer‐Defined Attribute values."/>
    <x v="0"/>
    <x v="0"/>
  </r>
  <r>
    <x v="0"/>
    <x v="2"/>
    <x v="0"/>
    <x v="0"/>
    <x v="0"/>
    <x v="2"/>
    <s v="For each Purchase Order, Allow a user to enter the values for the Customer‐Defined Attributes."/>
    <x v="1"/>
    <x v="1"/>
  </r>
  <r>
    <x v="0"/>
    <x v="2"/>
    <x v="2"/>
    <x v="1"/>
    <x v="0"/>
    <x v="0"/>
    <s v="For each Purchase Order Line, validate each entered or modified Customer‐Defined Attribute against the Customer‐Defined Attribute's regular expression mask, if one exists. If the validation fails, warn the user with a visual cue."/>
    <x v="0"/>
    <x v="0"/>
  </r>
  <r>
    <x v="0"/>
    <x v="2"/>
    <x v="0"/>
    <x v="0"/>
    <x v="0"/>
    <x v="0"/>
    <s v="Prevent the user from deleting a Purchase Order Line if it exists on an Invoice."/>
    <x v="0"/>
    <x v="0"/>
  </r>
  <r>
    <x v="0"/>
    <x v="2"/>
    <x v="0"/>
    <x v="0"/>
    <x v="0"/>
    <x v="0"/>
    <s v="Warn the user when saving the Purchase Order Line with invalid Customer‐Defined Attribute values."/>
    <x v="0"/>
    <x v="0"/>
  </r>
  <r>
    <x v="0"/>
    <x v="2"/>
    <x v="0"/>
    <x v="0"/>
    <x v="0"/>
    <x v="2"/>
    <s v="Allow a user to delete a Purchase Order Line."/>
    <x v="3"/>
    <x v="0"/>
  </r>
  <r>
    <x v="0"/>
    <x v="2"/>
    <x v="0"/>
    <x v="0"/>
    <x v="0"/>
    <x v="2"/>
    <s v="For each Purchase Order Line, allow a user to enter the values for the Customer‐Defined Attributes."/>
    <x v="1"/>
    <x v="1"/>
  </r>
  <r>
    <x v="0"/>
    <x v="2"/>
    <x v="0"/>
    <x v="0"/>
    <x v="0"/>
    <x v="0"/>
    <s v="If the user changes the Dollar Amount of a Purchase Order Line, recalculate the remaining values on the Purchase Order Line."/>
    <x v="0"/>
    <x v="0"/>
  </r>
  <r>
    <x v="0"/>
    <x v="2"/>
    <x v="0"/>
    <x v="0"/>
    <x v="0"/>
    <x v="0"/>
    <s v="Prevent the user from creating a Purchase Order Line for a Purchase Order, if the Customer Site does not require Purchase Order Lines."/>
    <x v="0"/>
    <x v="0"/>
  </r>
  <r>
    <x v="0"/>
    <x v="2"/>
    <x v="0"/>
    <x v="0"/>
    <x v="0"/>
    <x v="0"/>
    <s v="Prevent the user from creating a Purchase Order Line for a Purchase Order, if the Purchase Order is closed."/>
    <x v="0"/>
    <x v="0"/>
  </r>
  <r>
    <x v="0"/>
    <x v="2"/>
    <x v="0"/>
    <x v="0"/>
    <x v="0"/>
    <x v="0"/>
    <s v="Prevent the user from deleting a Purchase Order Line if the Purchase Order is closed."/>
    <x v="0"/>
    <x v="0"/>
  </r>
  <r>
    <x v="0"/>
    <x v="2"/>
    <x v="0"/>
    <x v="0"/>
    <x v="0"/>
    <x v="0"/>
    <s v="Prevent the user from editing anything other than the Dollar Amount of a Purchase Order Line, if the Purchase Order Line has been used on a Posted Invoice."/>
    <x v="0"/>
    <x v="0"/>
  </r>
  <r>
    <x v="0"/>
    <x v="2"/>
    <x v="0"/>
    <x v="0"/>
    <x v="0"/>
    <x v="1"/>
    <s v="List Purchase Order Lines per Purchase Order."/>
    <x v="0"/>
    <x v="0"/>
  </r>
  <r>
    <x v="0"/>
    <x v="2"/>
    <x v="0"/>
    <x v="0"/>
    <x v="0"/>
    <x v="2"/>
    <s v="Allow a user to create a new Purchase Order Line for a Purchase Order."/>
    <x v="3"/>
    <x v="0"/>
  </r>
  <r>
    <x v="0"/>
    <x v="2"/>
    <x v="0"/>
    <x v="0"/>
    <x v="0"/>
    <x v="2"/>
    <s v="Allow a user to edit a Purchase Order Line for a Purchase Order."/>
    <x v="3"/>
    <x v="0"/>
  </r>
  <r>
    <x v="0"/>
    <x v="2"/>
    <x v="0"/>
    <x v="0"/>
    <x v="1"/>
    <x v="0"/>
    <s v="Prevent the user from deactivating a Purchase Order if it exists on a Job Header or Invoice."/>
    <x v="1"/>
    <x v="0"/>
  </r>
  <r>
    <x v="0"/>
    <x v="2"/>
    <x v="0"/>
    <x v="0"/>
    <x v="1"/>
    <x v="2"/>
    <s v="Allow a user to deactivate a Purchase Order."/>
    <x v="1"/>
    <x v="0"/>
  </r>
  <r>
    <x v="0"/>
    <x v="2"/>
    <x v="0"/>
    <x v="0"/>
    <x v="0"/>
    <x v="0"/>
    <s v="Calculate and display the difference between the original amount of the Purchase Order or Purchase Order Line, and the amount of the Invoices posted against it."/>
    <x v="0"/>
    <x v="0"/>
  </r>
  <r>
    <x v="0"/>
    <x v="2"/>
    <x v="0"/>
    <x v="0"/>
    <x v="0"/>
    <x v="0"/>
    <s v="Calculate and display the difference between the original amount of the Purchase Order or Purchase Order Line, and the amount of the unposted and posted Invoices against it."/>
    <x v="0"/>
    <x v="0"/>
  </r>
  <r>
    <x v="0"/>
    <x v="2"/>
    <x v="0"/>
    <x v="0"/>
    <x v="0"/>
    <x v="0"/>
    <s v="Filter the Purchase Orders by Customer Filter the Purchase Orders by Customer Site."/>
    <x v="0"/>
    <x v="0"/>
  </r>
  <r>
    <x v="0"/>
    <x v="2"/>
    <x v="0"/>
    <x v="0"/>
    <x v="0"/>
    <x v="0"/>
    <s v="If the user changes the Dollar Amount of a Purchase Order, recalculate the remaining values on the Purchase Order."/>
    <x v="0"/>
    <x v="0"/>
  </r>
  <r>
    <x v="0"/>
    <x v="2"/>
    <x v="0"/>
    <x v="0"/>
    <x v="0"/>
    <x v="0"/>
    <s v="Prevent the user from closing a Purchase Order if one of its Purchase Order Lines exists on an unposted Invoice."/>
    <x v="0"/>
    <x v="0"/>
  </r>
  <r>
    <x v="0"/>
    <x v="2"/>
    <x v="0"/>
    <x v="0"/>
    <x v="0"/>
    <x v="0"/>
    <s v="Prevent the user from editing a closed Purchase Order, or a Purchase Order Line of a closed Purchase Order."/>
    <x v="0"/>
    <x v="0"/>
  </r>
  <r>
    <x v="0"/>
    <x v="2"/>
    <x v="0"/>
    <x v="0"/>
    <x v="0"/>
    <x v="0"/>
    <s v="Prevent the user from editing anything other than the Dollar Amount of a Purchase Order, if the Purchase Order has been used on a Posted Invoice."/>
    <x v="0"/>
    <x v="0"/>
  </r>
  <r>
    <x v="0"/>
    <x v="2"/>
    <x v="0"/>
    <x v="0"/>
    <x v="0"/>
    <x v="0"/>
    <s v="Prevent the user from saving a Purchase Order Line that already exists for the Customer Site."/>
    <x v="0"/>
    <x v="0"/>
  </r>
  <r>
    <x v="0"/>
    <x v="2"/>
    <x v="0"/>
    <x v="0"/>
    <x v="0"/>
    <x v="0"/>
    <s v="Prevent the user from saving a Purchase Order with a Purchase Order Number that already exists for the Customer Site."/>
    <x v="0"/>
    <x v="0"/>
  </r>
  <r>
    <x v="0"/>
    <x v="2"/>
    <x v="0"/>
    <x v="0"/>
    <x v="0"/>
    <x v="0"/>
    <s v="Sort the Purchase Order Lines by Purchase Order Line Number (ascending)."/>
    <x v="0"/>
    <x v="0"/>
  </r>
  <r>
    <x v="0"/>
    <x v="2"/>
    <x v="0"/>
    <x v="0"/>
    <x v="0"/>
    <x v="0"/>
    <s v="Sort the Purchase Orders by Purchase Order Number (ascending)."/>
    <x v="0"/>
    <x v="0"/>
  </r>
  <r>
    <x v="0"/>
    <x v="2"/>
    <x v="0"/>
    <x v="0"/>
    <x v="0"/>
    <x v="0"/>
    <s v="Warn the user when saving the Purchase Order with a Purchase Order Number that does not pass the Purchase Order regular expression mask for the Customer Site, if one exists."/>
    <x v="0"/>
    <x v="0"/>
  </r>
  <r>
    <x v="0"/>
    <x v="2"/>
    <x v="0"/>
    <x v="0"/>
    <x v="0"/>
    <x v="1"/>
    <s v="List Purchase Orders."/>
    <x v="0"/>
    <x v="0"/>
  </r>
  <r>
    <x v="0"/>
    <x v="2"/>
    <x v="0"/>
    <x v="0"/>
    <x v="0"/>
    <x v="2"/>
    <s v="Allow a user to close a Purchase Order."/>
    <x v="3"/>
    <x v="0"/>
  </r>
  <r>
    <x v="0"/>
    <x v="2"/>
    <x v="0"/>
    <x v="0"/>
    <x v="0"/>
    <x v="2"/>
    <s v="Allow a user to create a Purchase Order"/>
    <x v="3"/>
    <x v="0"/>
  </r>
  <r>
    <x v="0"/>
    <x v="2"/>
    <x v="0"/>
    <x v="0"/>
    <x v="0"/>
    <x v="2"/>
    <s v="Allow a user to filter the Purchase Orders (Open vs. Closed). Initialize the filter to display Open only."/>
    <x v="0"/>
    <x v="0"/>
  </r>
  <r>
    <x v="0"/>
    <x v="2"/>
    <x v="0"/>
    <x v="0"/>
    <x v="0"/>
    <x v="2"/>
    <s v="Allow a user to order a Purchase Order"/>
    <x v="3"/>
    <x v="0"/>
  </r>
  <r>
    <x v="0"/>
    <x v="2"/>
    <x v="0"/>
    <x v="0"/>
    <x v="0"/>
    <x v="2"/>
    <s v="Allow a user to reopen a Purchase Order."/>
    <x v="3"/>
    <x v="0"/>
  </r>
  <r>
    <x v="0"/>
    <x v="2"/>
    <x v="0"/>
    <x v="0"/>
    <x v="0"/>
    <x v="2"/>
    <s v="Allow a user to select a Purchase Order"/>
    <x v="0"/>
    <x v="0"/>
  </r>
  <r>
    <x v="0"/>
    <x v="3"/>
    <x v="0"/>
    <x v="0"/>
    <x v="0"/>
    <x v="1"/>
    <s v="List Employees, including First Name, Last Name, Employee Number, Employee Type (i.e., Regular or Part‐Time Professional).@$"/>
    <x v="0"/>
    <x v="0"/>
  </r>
  <r>
    <x v="0"/>
    <x v="3"/>
    <x v="0"/>
    <x v="0"/>
    <x v="0"/>
    <x v="2"/>
    <s v="Allow a user to sort Employees by Employee ID (ascending), or by Last Name (ascending)/First Name (ascending), default by Last Name/First Name."/>
    <x v="0"/>
    <x v="0"/>
  </r>
  <r>
    <x v="0"/>
    <x v="3"/>
    <x v="0"/>
    <x v="0"/>
    <x v="0"/>
    <x v="2"/>
    <s v="Allow a user to filter Employees by Branch, default to the Home Branch.@#"/>
    <x v="0"/>
    <x v="0"/>
  </r>
  <r>
    <x v="0"/>
    <x v="3"/>
    <x v="0"/>
    <x v="0"/>
    <x v="0"/>
    <x v="2"/>
    <s v="Allow a user to select an Employee.@$"/>
    <x v="0"/>
    <x v="0"/>
  </r>
  <r>
    <x v="0"/>
    <x v="4"/>
    <x v="0"/>
    <x v="0"/>
    <x v="0"/>
    <x v="0"/>
    <s v="Notify the user if a clock reset has been detected, and prevent the application from starting until the clock has been set."/>
    <x v="0"/>
    <x v="0"/>
  </r>
  <r>
    <x v="0"/>
    <x v="5"/>
    <x v="0"/>
    <x v="0"/>
    <x v="1"/>
    <x v="0"/>
    <s v="Prevent a user from closing Month End prior to Month End."/>
    <x v="1"/>
    <x v="0"/>
  </r>
  <r>
    <x v="0"/>
    <x v="5"/>
    <x v="0"/>
    <x v="0"/>
    <x v="0"/>
    <x v="0"/>
    <s v="Provide real and estimated revenue values for all Shift Items within a month, for all items added in that month, and for all items whose real or estimated revenue has changed within the month; and for a place‐holder for a Corporate System to associate a m"/>
    <x v="0"/>
    <x v="0"/>
  </r>
  <r>
    <x v="0"/>
    <x v="6"/>
    <x v="0"/>
    <x v="0"/>
    <x v="1"/>
    <x v="2"/>
    <s v="Allow a user to match a Pending Customer Site to an Oracle Customer."/>
    <x v="1"/>
    <x v="0"/>
  </r>
  <r>
    <x v="0"/>
    <x v="7"/>
    <x v="0"/>
    <x v="0"/>
    <x v="0"/>
    <x v="2"/>
    <s v="Allow a user to match a Pending Employee to an Oracle Employee."/>
    <x v="0"/>
    <x v="0"/>
  </r>
  <r>
    <x v="0"/>
    <x v="8"/>
    <x v="0"/>
    <x v="0"/>
    <x v="0"/>
    <x v="0"/>
    <s v="Display a confirmation message at the end of a successful manual synchronization."/>
    <x v="0"/>
    <x v="0"/>
  </r>
  <r>
    <x v="0"/>
    <x v="8"/>
    <x v="0"/>
    <x v="0"/>
    <x v="0"/>
    <x v="0"/>
    <s v="Display the synchronization status."/>
    <x v="0"/>
    <x v="0"/>
  </r>
  <r>
    <x v="0"/>
    <x v="8"/>
    <x v="0"/>
    <x v="0"/>
    <x v="0"/>
    <x v="0"/>
    <s v="Warn the user to synchronize when the Remote System 2.0 is opened and closed in branch."/>
    <x v="0"/>
    <x v="0"/>
  </r>
  <r>
    <x v="0"/>
    <x v="9"/>
    <x v="0"/>
    <x v="0"/>
    <x v="0"/>
    <x v="0"/>
    <s v="Display Customer Terms &amp; Conditions Contract Details (T&amp;C Contract Number, Activation Date, Expiration Date)"/>
    <x v="0"/>
    <x v="0"/>
  </r>
  <r>
    <x v="0"/>
    <x v="9"/>
    <x v="0"/>
    <x v="0"/>
    <x v="0"/>
    <x v="0"/>
    <s v="Warn the user when creating a new Job when the Terms &amp; Conditions Contract has past its expiration date."/>
    <x v="0"/>
    <x v="0"/>
  </r>
  <r>
    <x v="0"/>
    <x v="9"/>
    <x v="0"/>
    <x v="0"/>
    <x v="0"/>
    <x v="0"/>
    <s v="Warn the user when creating a Shift for an existing Job when the Terms &amp; Conditions Contract has past its expiration date."/>
    <x v="0"/>
    <x v="0"/>
  </r>
  <r>
    <x v="1"/>
    <x v="10"/>
    <x v="0"/>
    <x v="0"/>
    <x v="1"/>
    <x v="0"/>
    <s v="Prevent a user from seeing Contract Pricing for a Contract, if the user's Branch is not authorized to view that Contract's Pricing."/>
    <x v="1"/>
    <x v="0"/>
  </r>
  <r>
    <x v="1"/>
    <x v="10"/>
    <x v="0"/>
    <x v="0"/>
    <x v="1"/>
    <x v="1"/>
    <s v="List all Contracts for a Customer."/>
    <x v="1"/>
    <x v="0"/>
  </r>
  <r>
    <x v="1"/>
    <x v="10"/>
    <x v="0"/>
    <x v="0"/>
    <x v="1"/>
    <x v="2"/>
    <s v="Allow a user to select a Contract."/>
    <x v="1"/>
    <x v="0"/>
  </r>
  <r>
    <x v="1"/>
    <x v="10"/>
    <x v="0"/>
    <x v="0"/>
    <x v="1"/>
    <x v="2"/>
    <s v="Allow a user to view Contract header details (e.g., Contract Number, expiration date, etc.)"/>
    <x v="1"/>
    <x v="0"/>
  </r>
  <r>
    <x v="1"/>
    <x v="10"/>
    <x v="0"/>
    <x v="0"/>
    <x v="0"/>
    <x v="0"/>
    <s v="Filter the Contract / Contract Level / Contract Versions to only show records: (a) for the currently selected Customer Site (i.e., those where the Contract Level applies to no Customer Site or to the current Customer Site) (b) where the Active Date of the"/>
    <x v="0"/>
    <x v="0"/>
  </r>
  <r>
    <x v="1"/>
    <x v="10"/>
    <x v="0"/>
    <x v="0"/>
    <x v="0"/>
    <x v="0"/>
    <s v="Sort the Contract / Contract Level / Contract Versions by Active Date of the Contract (descending), then by Contract Level Priority (ascending), then by Contract Version Active Date (descending)."/>
    <x v="0"/>
    <x v="0"/>
  </r>
  <r>
    <x v="1"/>
    <x v="10"/>
    <x v="0"/>
    <x v="0"/>
    <x v="0"/>
    <x v="1"/>
    <s v="List all Contracts, Contract Levels, and Contract Level Version for a Customer, displaying the Contract Number, the Contract Level Description, the Contract Version Activation Date, and the Contract Expiration Date."/>
    <x v="0"/>
    <x v="0"/>
  </r>
  <r>
    <x v="1"/>
    <x v="10"/>
    <x v="0"/>
    <x v="0"/>
    <x v="0"/>
    <x v="2"/>
    <s v="Allow a user to revise the filtered view, to show older Contracts / Contract Levels / Contract Versions by date range, between today and the specified date."/>
    <x v="0"/>
    <x v="0"/>
  </r>
  <r>
    <x v="1"/>
    <x v="10"/>
    <x v="0"/>
    <x v="0"/>
    <x v="0"/>
    <x v="2"/>
    <s v="Allow a user to select a Contract / Contract Level / Contract Version."/>
    <x v="0"/>
    <x v="0"/>
  </r>
  <r>
    <x v="1"/>
    <x v="11"/>
    <x v="0"/>
    <x v="0"/>
    <x v="0"/>
    <x v="0"/>
    <s v="If a Credit Invoice is created from an Invoice with a Custom View, automatically create a Custom View Line Items for the Credit Invoice, and set the Description of each to the Description of each Custom View Line Item of the source Invoice, and the Dollar"/>
    <x v="0"/>
    <x v="0"/>
  </r>
  <r>
    <x v="1"/>
    <x v="11"/>
    <x v="0"/>
    <x v="0"/>
    <x v="0"/>
    <x v="0"/>
    <s v="Prevent the user from creating a Credit Invoice from an Invoice, or one or more of the Items on that Invoice, if the source Invoice is a Credit Invoice."/>
    <x v="0"/>
    <x v="0"/>
  </r>
  <r>
    <x v="1"/>
    <x v="11"/>
    <x v="0"/>
    <x v="0"/>
    <x v="0"/>
    <x v="0"/>
    <s v="Prevent the user from creating a Credit Invoice from an Invoice, or one or more of the Items on that Invoice, if the source Invoice is not in Posted Mode."/>
    <x v="0"/>
    <x v="0"/>
  </r>
  <r>
    <x v="1"/>
    <x v="11"/>
    <x v="0"/>
    <x v="0"/>
    <x v="0"/>
    <x v="2"/>
    <s v="Allow a user to create a Credit Invoice from an Invoice, including an indication of whether the Invoice Line Data: (a) will be returned to the Staging Area, (b) will be deleted, and marked as Lost Revenue, or (c) will be associated with a Re‐Invoice."/>
    <x v="3"/>
    <x v="0"/>
  </r>
  <r>
    <x v="1"/>
    <x v="11"/>
    <x v="0"/>
    <x v="0"/>
    <x v="0"/>
    <x v="2"/>
    <s v="Allow a user to create a Credit Request associated with the Credit Invoice or Credit/Re‐Invoice."/>
    <x v="3"/>
    <x v="0"/>
  </r>
  <r>
    <x v="1"/>
    <x v="12"/>
    <x v="3"/>
    <x v="0"/>
    <x v="0"/>
    <x v="0"/>
    <s v="Allow a user to add a Custom View Line Item."/>
    <x v="3"/>
    <x v="0"/>
  </r>
  <r>
    <x v="1"/>
    <x v="12"/>
    <x v="0"/>
    <x v="0"/>
    <x v="0"/>
    <x v="0"/>
    <s v="Allow a user to edit a Custom View Line Item."/>
    <x v="3"/>
    <x v="0"/>
  </r>
  <r>
    <x v="1"/>
    <x v="12"/>
    <x v="0"/>
    <x v="0"/>
    <x v="0"/>
    <x v="2"/>
    <s v="Allow a user to delete a Custom View Line Item."/>
    <x v="3"/>
    <x v="0"/>
  </r>
  <r>
    <x v="1"/>
    <x v="12"/>
    <x v="0"/>
    <x v="0"/>
    <x v="1"/>
    <x v="0"/>
    <s v="Prevent the user from creating a Custom View for an Invoice, when the Invoice is not in Open Mode."/>
    <x v="1"/>
    <x v="0"/>
  </r>
  <r>
    <x v="1"/>
    <x v="12"/>
    <x v="0"/>
    <x v="0"/>
    <x v="1"/>
    <x v="0"/>
    <s v="When the user adds a Custom View Line Item to a Custom View for an Invoice, automatically recalculate the Invoice Total Amount, the underlying Invoice Variance, and the Re‐Invoice Difference."/>
    <x v="1"/>
    <x v="0"/>
  </r>
  <r>
    <x v="1"/>
    <x v="12"/>
    <x v="0"/>
    <x v="0"/>
    <x v="1"/>
    <x v="0"/>
    <s v="When the user deletes a Custom View Line Item from a Custom View for an Invoice, automatically recalculate the Invoice Total Amount, the underlying Invoice Variance, and the Re‐Invoice Difference."/>
    <x v="1"/>
    <x v="0"/>
  </r>
  <r>
    <x v="1"/>
    <x v="12"/>
    <x v="0"/>
    <x v="0"/>
    <x v="1"/>
    <x v="0"/>
    <s v="When the user deletes a Custom View of an Invoice, remove the Variance Line from the Invoice."/>
    <x v="1"/>
    <x v="0"/>
  </r>
  <r>
    <x v="1"/>
    <x v="12"/>
    <x v="0"/>
    <x v="0"/>
    <x v="1"/>
    <x v="0"/>
    <s v="When the user edits a Custom View Line Item on a Custom View for an Invoice, automatically recalculate the Invoice Total Amount, the underlying Invoice Variance, and the Re‐Invoice Difference."/>
    <x v="1"/>
    <x v="0"/>
  </r>
  <r>
    <x v="1"/>
    <x v="12"/>
    <x v="0"/>
    <x v="0"/>
    <x v="0"/>
    <x v="0"/>
    <s v="Calculate the Custom View Variance Percentage as: (A) The sum of all Custom View Invoice Lines, divided by (B) the price of all items on the Reference Invoice, according to the highest priority current Contract Pricing Level with specified pricing (i.e., "/>
    <x v="0"/>
    <x v="0"/>
  </r>
  <r>
    <x v="1"/>
    <x v="12"/>
    <x v="0"/>
    <x v="0"/>
    <x v="0"/>
    <x v="0"/>
    <s v="Prevent a user from adding a Custom View Line Item to a Custom View for an Invoice, if the Invoice does not have a Custom View."/>
    <x v="0"/>
    <x v="0"/>
  </r>
  <r>
    <x v="1"/>
    <x v="12"/>
    <x v="0"/>
    <x v="0"/>
    <x v="0"/>
    <x v="0"/>
    <s v="Prevent a user from adding a Custom View Line Item to a Custom View for an Invoice, when the Invoice is a Credit Invoice."/>
    <x v="0"/>
    <x v="0"/>
  </r>
  <r>
    <x v="1"/>
    <x v="12"/>
    <x v="0"/>
    <x v="0"/>
    <x v="0"/>
    <x v="0"/>
    <s v="Prevent a user from adding a Custom View Line Item to a Custom View for an Invoice, when the Invoice is not in Open Mode."/>
    <x v="0"/>
    <x v="0"/>
  </r>
  <r>
    <x v="1"/>
    <x v="12"/>
    <x v="0"/>
    <x v="0"/>
    <x v="0"/>
    <x v="0"/>
    <s v="Prevent a user from deleting a Custom View Line Item to a Custom View for an Invoice, when the Invoice is a Credit Invoice."/>
    <x v="0"/>
    <x v="0"/>
  </r>
  <r>
    <x v="1"/>
    <x v="12"/>
    <x v="0"/>
    <x v="0"/>
    <x v="0"/>
    <x v="0"/>
    <s v="Prevent a user from deleting a Custom View Line Item to a Custom View for an Invoice, when the Invoice is not in Open Mode."/>
    <x v="0"/>
    <x v="0"/>
  </r>
  <r>
    <x v="1"/>
    <x v="12"/>
    <x v="0"/>
    <x v="0"/>
    <x v="0"/>
    <x v="0"/>
    <s v="Prevent a user from editing a Custom View Line Item to a Custom View for an Invoice, when the Invoice is a Credit Invoice."/>
    <x v="0"/>
    <x v="0"/>
  </r>
  <r>
    <x v="1"/>
    <x v="12"/>
    <x v="0"/>
    <x v="0"/>
    <x v="0"/>
    <x v="0"/>
    <s v="Prevent a user from editing a Custom View Line Item to a Custom View for an Invoice, when the Invoice is not in Open Mode."/>
    <x v="0"/>
    <x v="0"/>
  </r>
  <r>
    <x v="1"/>
    <x v="12"/>
    <x v="0"/>
    <x v="0"/>
    <x v="0"/>
    <x v="0"/>
    <s v="Prevent the user from creating a Custom View for an Invoice, when the Invoice already has a Custom View."/>
    <x v="0"/>
    <x v="0"/>
  </r>
  <r>
    <x v="1"/>
    <x v="12"/>
    <x v="0"/>
    <x v="0"/>
    <x v="0"/>
    <x v="0"/>
    <s v="Prevent the user from creating a Custom View for an Invoice, when the Invoice is a Credit Invoice."/>
    <x v="0"/>
    <x v="0"/>
  </r>
  <r>
    <x v="1"/>
    <x v="12"/>
    <x v="0"/>
    <x v="0"/>
    <x v="0"/>
    <x v="0"/>
    <s v="Prevent the user from deleting a Custom View for an Invoice, when the Invoice does not have a Custom View."/>
    <x v="0"/>
    <x v="0"/>
  </r>
  <r>
    <x v="1"/>
    <x v="12"/>
    <x v="0"/>
    <x v="0"/>
    <x v="0"/>
    <x v="0"/>
    <s v="Prevent the user from deleting the Custom View, when the Invoice is a Credit Invoice with a Custom View."/>
    <x v="0"/>
    <x v="0"/>
  </r>
  <r>
    <x v="1"/>
    <x v="12"/>
    <x v="0"/>
    <x v="0"/>
    <x v="0"/>
    <x v="0"/>
    <s v="Prevent the user from deleting the Custom View, when the Invoice is not in Open Mode."/>
    <x v="0"/>
    <x v="0"/>
  </r>
  <r>
    <x v="1"/>
    <x v="12"/>
    <x v="0"/>
    <x v="0"/>
    <x v="0"/>
    <x v="0"/>
    <s v="Prevent the user from editing the Custom View text, when the Invoice is a Credit Invoice."/>
    <x v="0"/>
    <x v="0"/>
  </r>
  <r>
    <x v="1"/>
    <x v="12"/>
    <x v="0"/>
    <x v="0"/>
    <x v="0"/>
    <x v="0"/>
    <s v="Prevent the user from editing the Invoice Total Amount of the Custom View, when the Invoice is a Credit Invoice."/>
    <x v="0"/>
    <x v="0"/>
  </r>
  <r>
    <x v="1"/>
    <x v="12"/>
    <x v="0"/>
    <x v="0"/>
    <x v="0"/>
    <x v="0"/>
    <s v="When an Invoice with a Custom View is opened or saved, automatically recalculate the Reference Invoice Total Amount and the Custom View Total Amount, and recalculate and reallocate the Custom Variance across the Reference Invoice Items."/>
    <x v="0"/>
    <x v="0"/>
  </r>
  <r>
    <x v="1"/>
    <x v="12"/>
    <x v="0"/>
    <x v="0"/>
    <x v="0"/>
    <x v="0"/>
    <s v="When the user adds a Custom View Line Item to a Custom View for an Invoice, save the Invoice."/>
    <x v="3"/>
    <x v="0"/>
  </r>
  <r>
    <x v="1"/>
    <x v="12"/>
    <x v="0"/>
    <x v="0"/>
    <x v="0"/>
    <x v="0"/>
    <s v="When the user creates a Custom View of an Invoice, calculate the Custom View Variance Percentage."/>
    <x v="0"/>
    <x v="0"/>
  </r>
  <r>
    <x v="1"/>
    <x v="12"/>
    <x v="0"/>
    <x v="0"/>
    <x v="0"/>
    <x v="0"/>
    <s v="When the user creates a Custom View of an Invoice, save the Invoice."/>
    <x v="3"/>
    <x v="0"/>
  </r>
  <r>
    <x v="1"/>
    <x v="12"/>
    <x v="0"/>
    <x v="0"/>
    <x v="0"/>
    <x v="0"/>
    <s v="When the user deletes a Custom View Line Item from a Custom View for an Invoice, save the Invoice."/>
    <x v="3"/>
    <x v="0"/>
  </r>
  <r>
    <x v="1"/>
    <x v="12"/>
    <x v="0"/>
    <x v="0"/>
    <x v="0"/>
    <x v="0"/>
    <s v="When the user deletes a Custom View of an Invoice, save the Invoice."/>
    <x v="3"/>
    <x v="0"/>
  </r>
  <r>
    <x v="1"/>
    <x v="12"/>
    <x v="0"/>
    <x v="0"/>
    <x v="0"/>
    <x v="0"/>
    <s v="When the user edits a Custom View Line Item to a Custom View for an Invoice, save the Invoice."/>
    <x v="3"/>
    <x v="0"/>
  </r>
  <r>
    <x v="1"/>
    <x v="12"/>
    <x v="0"/>
    <x v="0"/>
    <x v="0"/>
    <x v="2"/>
    <s v="Allow a user to create a Custom View for an Invoice."/>
    <x v="3"/>
    <x v="0"/>
  </r>
  <r>
    <x v="1"/>
    <x v="12"/>
    <x v="0"/>
    <x v="0"/>
    <x v="0"/>
    <x v="2"/>
    <s v="Allow a user to delete the Custom View of an Invoice."/>
    <x v="3"/>
    <x v="0"/>
  </r>
  <r>
    <x v="1"/>
    <x v="13"/>
    <x v="0"/>
    <x v="0"/>
    <x v="0"/>
    <x v="0"/>
    <s v="Allow a user to open an Invoice Staging Area for a Customer Site/Purchase Order in the Inbox Queue."/>
    <x v="0"/>
    <x v="0"/>
  </r>
  <r>
    <x v="1"/>
    <x v="13"/>
    <x v="0"/>
    <x v="0"/>
    <x v="0"/>
    <x v="1"/>
    <s v="Allow a user to filter the Jobs in the Inbox Queue by Keyword search (on Customer Site), Job Start Date (within a specified date range), or Customer Site Number."/>
    <x v="0"/>
    <x v="0"/>
  </r>
  <r>
    <x v="1"/>
    <x v="13"/>
    <x v="0"/>
    <x v="0"/>
    <x v="0"/>
    <x v="2"/>
    <s v="List all Jobs which have uninvoiced items [Inbox Queue]. Display each Customer Site by Payment Authorization."/>
    <x v="0"/>
    <x v="2"/>
  </r>
  <r>
    <x v="1"/>
    <x v="13"/>
    <x v="0"/>
    <x v="0"/>
    <x v="0"/>
    <x v="2"/>
    <s v="Sort the Jobs in the Inbox Queue in ascending order by Customer Number, then by ascending chronological order according to the Job Start Date."/>
    <x v="0"/>
    <x v="0"/>
  </r>
  <r>
    <x v="1"/>
    <x v="14"/>
    <x v="4"/>
    <x v="0"/>
    <x v="1"/>
    <x v="2"/>
    <s v="Retain the last used Invoice Template selection for an Invoice."/>
    <x v="1"/>
    <x v="0"/>
  </r>
  <r>
    <x v="1"/>
    <x v="14"/>
    <x v="0"/>
    <x v="0"/>
    <x v="0"/>
    <x v="0"/>
    <s v="Allow a user to select the Invoice Template for an Invoice."/>
    <x v="0"/>
    <x v="0"/>
  </r>
  <r>
    <x v="1"/>
    <x v="14"/>
    <x v="0"/>
    <x v="0"/>
    <x v="0"/>
    <x v="2"/>
    <s v="Allow a user to preview an Invoice prior to printing."/>
    <x v="0"/>
    <x v="2"/>
  </r>
  <r>
    <x v="1"/>
    <x v="14"/>
    <x v="0"/>
    <x v="0"/>
    <x v="0"/>
    <x v="2"/>
    <s v="Allow a user to print the Invoice."/>
    <x v="0"/>
    <x v="0"/>
  </r>
  <r>
    <x v="1"/>
    <x v="14"/>
    <x v="0"/>
    <x v="0"/>
    <x v="0"/>
    <x v="2"/>
    <s v="Allow a user to save the Invoice as a PDF."/>
    <x v="2"/>
    <x v="0"/>
  </r>
  <r>
    <x v="1"/>
    <x v="14"/>
    <x v="0"/>
    <x v="0"/>
    <x v="0"/>
    <x v="2"/>
    <s v="Apply a watermark (e.g., &quot;NOT AN INVOICE ‐‐ DO NOT PAY&quot;) to an Invoice when it is not in Posted Mode."/>
    <x v="0"/>
    <x v="0"/>
  </r>
  <r>
    <x v="1"/>
    <x v="15"/>
    <x v="5"/>
    <x v="0"/>
    <x v="1"/>
    <x v="0"/>
    <s v="When a combined Third‐Party Charge Item is un‐combined, if the Invoice has a Custom View, reallocate the Variance."/>
    <x v="1"/>
    <x v="0"/>
  </r>
  <r>
    <x v="1"/>
    <x v="15"/>
    <x v="0"/>
    <x v="0"/>
    <x v="1"/>
    <x v="0"/>
    <s v="When a combined Third‐Party Charge Item is un‐combined, if the Invoice is authorized by a Purchase Order or Purchase Order Line, recalculate the Remaining Value."/>
    <x v="1"/>
    <x v="0"/>
  </r>
  <r>
    <x v="1"/>
    <x v="15"/>
    <x v="0"/>
    <x v="0"/>
    <x v="1"/>
    <x v="0"/>
    <s v="When one or more Third‐Party Charge Items are combined, if the Invoice has a Custom View, recalculate the Variance."/>
    <x v="1"/>
    <x v="0"/>
  </r>
  <r>
    <x v="1"/>
    <x v="15"/>
    <x v="0"/>
    <x v="0"/>
    <x v="1"/>
    <x v="2"/>
    <s v="When one or more Third‐Party Charge Items are combined, if the Invoice is authorized by a Purchase Order or Purchase Order Line, recalculate the Remaining Value."/>
    <x v="1"/>
    <x v="0"/>
  </r>
  <r>
    <x v="1"/>
    <x v="15"/>
    <x v="0"/>
    <x v="0"/>
    <x v="0"/>
    <x v="0"/>
    <s v="Allow a user to allocate a Third Party Charge Line‐‐ partially or totally ‐‐ to a different Service Line."/>
    <x v="3"/>
    <x v="0"/>
  </r>
  <r>
    <x v="1"/>
    <x v="15"/>
    <x v="0"/>
    <x v="0"/>
    <x v="0"/>
    <x v="0"/>
    <s v="Allow a user to combine two or more Third‐Party Charge items into one invoice line item."/>
    <x v="3"/>
    <x v="0"/>
  </r>
  <r>
    <x v="1"/>
    <x v="15"/>
    <x v="0"/>
    <x v="0"/>
    <x v="0"/>
    <x v="0"/>
    <s v="Prevent the user from allocating Third‐Party Charge revenue to a different Service Line, if the Invoice is not in Open Mode."/>
    <x v="0"/>
    <x v="0"/>
  </r>
  <r>
    <x v="1"/>
    <x v="15"/>
    <x v="0"/>
    <x v="0"/>
    <x v="0"/>
    <x v="0"/>
    <s v="When one or more Third‐Party Charge Items are combined, save the Invoice."/>
    <x v="3"/>
    <x v="0"/>
  </r>
  <r>
    <x v="1"/>
    <x v="15"/>
    <x v="0"/>
    <x v="0"/>
    <x v="0"/>
    <x v="0"/>
    <s v="When one or more Third‐Party Charge Items are un‐combined, save the Invoice."/>
    <x v="3"/>
    <x v="0"/>
  </r>
  <r>
    <x v="1"/>
    <x v="15"/>
    <x v="0"/>
    <x v="0"/>
    <x v="0"/>
    <x v="2"/>
    <s v="Prevent the user from combining Third‐Party Charge items if the Invoice is not in Open Mode."/>
    <x v="0"/>
    <x v="0"/>
  </r>
  <r>
    <x v="1"/>
    <x v="15"/>
    <x v="6"/>
    <x v="0"/>
    <x v="0"/>
    <x v="0"/>
    <s v="Allow a user to combine two or more Invoice line items that refer to units of measure that span shifts."/>
    <x v="3"/>
    <x v="0"/>
  </r>
  <r>
    <x v="1"/>
    <x v="15"/>
    <x v="0"/>
    <x v="0"/>
    <x v="0"/>
    <x v="0"/>
    <s v="Allow a user to undo a combined item for the units of measure that span shifts."/>
    <x v="3"/>
    <x v="0"/>
  </r>
  <r>
    <x v="1"/>
    <x v="15"/>
    <x v="0"/>
    <x v="0"/>
    <x v="0"/>
    <x v="0"/>
    <s v="Prevent the user from combining Items with units of measure that span shifts, if the Invoice is not in Open Mode."/>
    <x v="0"/>
    <x v="0"/>
  </r>
  <r>
    <x v="1"/>
    <x v="15"/>
    <x v="0"/>
    <x v="0"/>
    <x v="0"/>
    <x v="0"/>
    <s v="Prevent the user from un‐combining Items with units of measure that span shifts, if the Invoice is not in Open Mode."/>
    <x v="0"/>
    <x v="0"/>
  </r>
  <r>
    <x v="1"/>
    <x v="15"/>
    <x v="0"/>
    <x v="0"/>
    <x v="0"/>
    <x v="2"/>
    <s v="Determine the Unit Cost for each Item, based upon the selected Contract Level, and whether it indicates Branch Standard Pricing (in which case Branch Standard Pricing is used), or Contract Specific Pricing or Fixed Fee (in which case the Contract Item's P"/>
    <x v="0"/>
    <x v="0"/>
  </r>
  <r>
    <x v="1"/>
    <x v="15"/>
    <x v="0"/>
    <x v="0"/>
    <x v="0"/>
    <x v="2"/>
    <s v="Prevent the user from combining Items with units of measure that span shifts, if the Item Codes of the source Item Codes are different."/>
    <x v="0"/>
    <x v="0"/>
  </r>
  <r>
    <x v="1"/>
    <x v="15"/>
    <x v="7"/>
    <x v="0"/>
    <x v="0"/>
    <x v="0"/>
    <s v="Upon creation of each new Invoice, allow a user to select the Contract Level, selecting from a list of Contract Levels for the Customer."/>
    <x v="0"/>
    <x v="2"/>
  </r>
  <r>
    <x v="1"/>
    <x v="15"/>
    <x v="8"/>
    <x v="0"/>
    <x v="0"/>
    <x v="0"/>
    <s v="Determine the Item Code and Description for each Item, based upon the selected Contract Level, and whether it indicates Contract Specific Pricing, and specifies an Item Code and/or Description override; otherwise, the Item Master's default Item Code and/o"/>
    <x v="0"/>
    <x v="2"/>
  </r>
  <r>
    <x v="1"/>
    <x v="15"/>
    <x v="0"/>
    <x v="0"/>
    <x v="0"/>
    <x v="0"/>
    <s v="Determine the Unit of Measure for each Item, based upon the selected Contract Level, and whether it indicates Branch Standard Pricing (in which case the Item Master's default Unit of Measure is used), or Contract Specific Pricing or Fixed Fee (in which ca"/>
    <x v="0"/>
    <x v="2"/>
  </r>
  <r>
    <x v="1"/>
    <x v="15"/>
    <x v="9"/>
    <x v="0"/>
    <x v="0"/>
    <x v="0"/>
    <s v="Display a list of the Customer‐Defined Attributes for the Invoice, and their values."/>
    <x v="0"/>
    <x v="0"/>
  </r>
  <r>
    <x v="1"/>
    <x v="15"/>
    <x v="0"/>
    <x v="0"/>
    <x v="0"/>
    <x v="0"/>
    <s v="For each Open Invoice, validate each entered or modified Customer‐Defined Attribute against the Customer‐Defined Attribute's regular expression mask, if one exists. If the validation fails, warn the user with a visual cue."/>
    <x v="0"/>
    <x v="0"/>
  </r>
  <r>
    <x v="1"/>
    <x v="15"/>
    <x v="0"/>
    <x v="0"/>
    <x v="0"/>
    <x v="2"/>
    <s v="For each Open Invoice, allow a user to enter the values for the Customer‐Defined Attributes."/>
    <x v="3"/>
    <x v="0"/>
  </r>
  <r>
    <x v="1"/>
    <x v="15"/>
    <x v="10"/>
    <x v="2"/>
    <x v="1"/>
    <x v="0"/>
    <s v="When the Contract‐Defined No‐Charge Quantity is changed for an Item, if the Invoice has a Custom View, recalculate the Invoice  Variance."/>
    <x v="1"/>
    <x v="0"/>
  </r>
  <r>
    <x v="1"/>
    <x v="15"/>
    <x v="0"/>
    <x v="0"/>
    <x v="1"/>
    <x v="0"/>
    <s v="When the Contract‐Defined No‐Charge Quantity is changed for an Item, if the Invoice is authorized by a Purchase Order or Purchase Order Line, recalculate the Remaining Value."/>
    <x v="1"/>
    <x v="0"/>
  </r>
  <r>
    <x v="1"/>
    <x v="15"/>
    <x v="0"/>
    <x v="0"/>
    <x v="1"/>
    <x v="0"/>
    <s v="When the Contract‐Defined No‐Charge Quantity is changed for an Item, if the Item is a component of a Package, recalculate the Package Variance."/>
    <x v="1"/>
    <x v="0"/>
  </r>
  <r>
    <x v="1"/>
    <x v="15"/>
    <x v="0"/>
    <x v="0"/>
    <x v="0"/>
    <x v="0"/>
    <s v="Allow a user to specify a Contract‐Defined No‐Charge Quantity."/>
    <x v="0"/>
    <x v="0"/>
  </r>
  <r>
    <x v="1"/>
    <x v="15"/>
    <x v="0"/>
    <x v="0"/>
    <x v="0"/>
    <x v="0"/>
    <s v="Prevent the user from specifying a Contract‐Defined No‐Charge Quantity that makes the total invoiceable Item Quantity less than zero."/>
    <x v="0"/>
    <x v="0"/>
  </r>
  <r>
    <x v="1"/>
    <x v="15"/>
    <x v="0"/>
    <x v="0"/>
    <x v="0"/>
    <x v="0"/>
    <s v="Prevent the user from specifying a Contract‐Defined No‐Charge Quantity, when the Invoice is not in Open Mode."/>
    <x v="0"/>
    <x v="0"/>
  </r>
  <r>
    <x v="1"/>
    <x v="15"/>
    <x v="0"/>
    <x v="0"/>
    <x v="0"/>
    <x v="0"/>
    <s v="Prevent the user from specifying a Contract‐Defined No‐Charge Quantity, when the Invoice is not under a Contract Level that indicates Contract‐Defined Pricing."/>
    <x v="0"/>
    <x v="0"/>
  </r>
  <r>
    <x v="1"/>
    <x v="15"/>
    <x v="0"/>
    <x v="0"/>
    <x v="0"/>
    <x v="0"/>
    <s v="Prevent the user from specifying a Contract‐Defined No‐Charge Quantity, when the Invoice is under a Contract Level that indicates Contract‐Defined Pricing, but the Contract Item does not indicate a Contract‐Defined No‐Charge Quantity."/>
    <x v="0"/>
    <x v="0"/>
  </r>
  <r>
    <x v="1"/>
    <x v="15"/>
    <x v="0"/>
    <x v="0"/>
    <x v="0"/>
    <x v="0"/>
    <s v="Prevent the user from specifying a Contract‐Defined No‐Charge Quantity, when the Item is a Third‐Party Charge Item."/>
    <x v="0"/>
    <x v="0"/>
  </r>
  <r>
    <x v="1"/>
    <x v="15"/>
    <x v="0"/>
    <x v="0"/>
    <x v="0"/>
    <x v="0"/>
    <s v="Prevent the user from specifying a Contract‐Defined No‐Charge Quantity, when the Item is marked as Destroyed."/>
    <x v="0"/>
    <x v="0"/>
  </r>
  <r>
    <x v="1"/>
    <x v="15"/>
    <x v="0"/>
    <x v="0"/>
    <x v="0"/>
    <x v="0"/>
    <s v="Prevent the user from specifying a Contract‐Defined No‐Charge Quantity, when the Item is Priced on Request."/>
    <x v="0"/>
    <x v="0"/>
  </r>
  <r>
    <x v="1"/>
    <x v="15"/>
    <x v="0"/>
    <x v="0"/>
    <x v="0"/>
    <x v="0"/>
    <s v="When the Contract‐Defined No‐Charge Quantity is changed for an Item, save the Invoice."/>
    <x v="3"/>
    <x v="0"/>
  </r>
  <r>
    <x v="1"/>
    <x v="15"/>
    <x v="0"/>
    <x v="0"/>
    <x v="0"/>
    <x v="2"/>
    <s v="Prevent the user from specifying a Contract‐Defined No‐Charge Quantity, when the Invoice is a Credit Invoice."/>
    <x v="0"/>
    <x v="0"/>
  </r>
  <r>
    <x v="1"/>
    <x v="15"/>
    <x v="0"/>
    <x v="3"/>
    <x v="0"/>
    <x v="0"/>
    <s v="Allow a user to enter or change a description for a Third‐Party Charge Item."/>
    <x v="0"/>
    <x v="0"/>
  </r>
  <r>
    <x v="1"/>
    <x v="15"/>
    <x v="0"/>
    <x v="0"/>
    <x v="0"/>
    <x v="0"/>
    <s v="Allow a user to specify a Default Quantity if at least one of the following is true: (a) A Contract‐Specified Unit of Measure is used, and the Unit of Measure in the Item Master is different than the Contract‐ Specified Unit of Measure. (b) The Contract r"/>
    <x v="0"/>
    <x v="2"/>
  </r>
  <r>
    <x v="1"/>
    <x v="15"/>
    <x v="0"/>
    <x v="0"/>
    <x v="0"/>
    <x v="0"/>
    <s v="Prevent the user from changing a description for a Third‐Party Charge, when the Invoice is not in Open Mode."/>
    <x v="0"/>
    <x v="0"/>
  </r>
  <r>
    <x v="1"/>
    <x v="15"/>
    <x v="0"/>
    <x v="0"/>
    <x v="0"/>
    <x v="0"/>
    <s v="Prevent the user from specifying a Default Quantity that makes the total invoiceable Item Quantity less than zero."/>
    <x v="0"/>
    <x v="0"/>
  </r>
  <r>
    <x v="1"/>
    <x v="15"/>
    <x v="0"/>
    <x v="0"/>
    <x v="0"/>
    <x v="0"/>
    <s v="Prevent the user from specifying a Default Quantity, when the Invoice is not in Open Mode."/>
    <x v="0"/>
    <x v="0"/>
  </r>
  <r>
    <x v="1"/>
    <x v="15"/>
    <x v="0"/>
    <x v="0"/>
    <x v="0"/>
    <x v="0"/>
    <s v="When the selected Contract refers to a Contract‐Specified Maximum Daily Billable Labor Duration, prevent the user from specifying a Default Quantity that is greater than Contract‐ Specified Maximum Daily Billable Labor Duration."/>
    <x v="0"/>
    <x v="0"/>
  </r>
  <r>
    <x v="1"/>
    <x v="15"/>
    <x v="0"/>
    <x v="0"/>
    <x v="0"/>
    <x v="2"/>
    <s v="Prevent the user from specifying a Default Quantity, when the Invoice is a Credit Invoice."/>
    <x v="0"/>
    <x v="0"/>
  </r>
  <r>
    <x v="1"/>
    <x v="15"/>
    <x v="0"/>
    <x v="4"/>
    <x v="1"/>
    <x v="0"/>
    <s v="When a Price per Unit is entered or changed for a Package Item, recalculate the Package Variance."/>
    <x v="1"/>
    <x v="0"/>
  </r>
  <r>
    <x v="1"/>
    <x v="15"/>
    <x v="0"/>
    <x v="0"/>
    <x v="1"/>
    <x v="0"/>
    <s v="When a Price per Unit is entered or changed for an Item, if the Invoice has a Custom View, recalculate the Invoice Variance."/>
    <x v="1"/>
    <x v="0"/>
  </r>
  <r>
    <x v="1"/>
    <x v="15"/>
    <x v="0"/>
    <x v="0"/>
    <x v="1"/>
    <x v="0"/>
    <s v="When a Price per Unit is entered or changed for an Item, if the Invoice is authorized by a Purchase Order or Purchase Order Line, recalculate the Remaining Value."/>
    <x v="1"/>
    <x v="0"/>
  </r>
  <r>
    <x v="1"/>
    <x v="15"/>
    <x v="0"/>
    <x v="0"/>
    <x v="1"/>
    <x v="0"/>
    <s v="When a Price per Unit is entered or changed for an Item, if the Item is a component of a Package, recalculate the Package Variance."/>
    <x v="1"/>
    <x v="0"/>
  </r>
  <r>
    <x v="1"/>
    <x v="15"/>
    <x v="0"/>
    <x v="0"/>
    <x v="0"/>
    <x v="0"/>
    <s v="Only allow for a user to enter or change a Price per Unit for an item if the item is one of the following: (a) An Item (or Package Item) on a Invoice with a Contract Level that indicates Branch Standard Pricing (b) A Third‐Party Charge Item (c) Priced on "/>
    <x v="0"/>
    <x v="2"/>
  </r>
  <r>
    <x v="1"/>
    <x v="15"/>
    <x v="0"/>
    <x v="0"/>
    <x v="0"/>
    <x v="0"/>
    <s v="Prevent the user from changing the Price per Unit of an Item, when the Invoice is not in Open Mode."/>
    <x v="0"/>
    <x v="0"/>
  </r>
  <r>
    <x v="1"/>
    <x v="15"/>
    <x v="0"/>
    <x v="0"/>
    <x v="0"/>
    <x v="0"/>
    <s v="Prevent the user from specifying a Price per Unit that is less than zero."/>
    <x v="0"/>
    <x v="0"/>
  </r>
  <r>
    <x v="1"/>
    <x v="15"/>
    <x v="0"/>
    <x v="0"/>
    <x v="0"/>
    <x v="0"/>
    <s v="When a Price per Unit is entered or changed for an Item or Package Item, save the Invoice."/>
    <x v="3"/>
    <x v="0"/>
  </r>
  <r>
    <x v="1"/>
    <x v="15"/>
    <x v="0"/>
    <x v="0"/>
    <x v="0"/>
    <x v="2"/>
    <s v="Allow a user to enter or change the Price per Unit for an Item."/>
    <x v="3"/>
    <x v="0"/>
  </r>
  <r>
    <x v="1"/>
    <x v="15"/>
    <x v="0"/>
    <x v="0"/>
    <x v="0"/>
    <x v="2"/>
    <s v="Prevent the user from changing the Price per Unit of an Item, when the Invoice is a Credit Invoice."/>
    <x v="0"/>
    <x v="0"/>
  </r>
  <r>
    <x v="1"/>
    <x v="15"/>
    <x v="0"/>
    <x v="5"/>
    <x v="1"/>
    <x v="0"/>
    <s v="Prevent the user from specifying a User‐Specified Discount, when the Item is a Third‐Party Charge Item."/>
    <x v="1"/>
    <x v="0"/>
  </r>
  <r>
    <x v="1"/>
    <x v="15"/>
    <x v="0"/>
    <x v="0"/>
    <x v="1"/>
    <x v="0"/>
    <s v="Prevent the user from specifying a User‐Specified Discount, when the Item is marked as Destroyed."/>
    <x v="1"/>
    <x v="0"/>
  </r>
  <r>
    <x v="1"/>
    <x v="15"/>
    <x v="0"/>
    <x v="0"/>
    <x v="1"/>
    <x v="0"/>
    <s v="When a User‐Specified Discount is applied to an Item, if the Invoice has a Custom View, recalculate the Invoice Variance."/>
    <x v="1"/>
    <x v="0"/>
  </r>
  <r>
    <x v="1"/>
    <x v="15"/>
    <x v="0"/>
    <x v="0"/>
    <x v="1"/>
    <x v="0"/>
    <s v="When a User‐Specified Discount is applied to an Item, if the Invoice is authorized by a Purchase Order or Purchase Order Line, recalculate the Remaining Value."/>
    <x v="1"/>
    <x v="0"/>
  </r>
  <r>
    <x v="1"/>
    <x v="15"/>
    <x v="0"/>
    <x v="0"/>
    <x v="1"/>
    <x v="0"/>
    <s v="When a User‐Specified Discount is applied to an Item, if the Item is a component of a Package, recalculate the Package Variance."/>
    <x v="1"/>
    <x v="0"/>
  </r>
  <r>
    <x v="1"/>
    <x v="15"/>
    <x v="0"/>
    <x v="0"/>
    <x v="0"/>
    <x v="0"/>
    <s v="Allow a user to specify a User‐Specified Discount a Line Item price."/>
    <x v="0"/>
    <x v="0"/>
  </r>
  <r>
    <x v="1"/>
    <x v="15"/>
    <x v="0"/>
    <x v="0"/>
    <x v="0"/>
    <x v="0"/>
    <s v="Prevent the user from specifying a User‐Specified Discount, when the Invoice is not in Open Mode."/>
    <x v="0"/>
    <x v="0"/>
  </r>
  <r>
    <x v="1"/>
    <x v="15"/>
    <x v="0"/>
    <x v="0"/>
    <x v="0"/>
    <x v="0"/>
    <s v="Prevent the user from specifying a User‐Specified Discount, when the Item is on an Invoice that has a Contract Level that does not indicate Branch Standard Pricing."/>
    <x v="0"/>
    <x v="0"/>
  </r>
  <r>
    <x v="1"/>
    <x v="15"/>
    <x v="0"/>
    <x v="0"/>
    <x v="0"/>
    <x v="0"/>
    <s v="When a User‐Specified Discount is applied to an Item, save the Invoice.@$"/>
    <x v="3"/>
    <x v="0"/>
  </r>
  <r>
    <x v="1"/>
    <x v="15"/>
    <x v="0"/>
    <x v="0"/>
    <x v="0"/>
    <x v="2"/>
    <s v="Prevent the user from specifying a User‐Specified Discount, when the Invoice is a Credit Invoice."/>
    <x v="0"/>
    <x v="0"/>
  </r>
  <r>
    <x v="1"/>
    <x v="15"/>
    <x v="0"/>
    <x v="6"/>
    <x v="1"/>
    <x v="0"/>
    <s v="When the User‐Specified No‐Charge Quantity is changed for an Item, if the Invoice has a Custom View, recalculate the Invoice Variance."/>
    <x v="1"/>
    <x v="0"/>
  </r>
  <r>
    <x v="1"/>
    <x v="15"/>
    <x v="0"/>
    <x v="0"/>
    <x v="1"/>
    <x v="0"/>
    <s v="When the User‐Specified No‐Charge Quantity is changed for an Item, if the Invoice is authorized by a Purchase Order or Purchase Order Line, recalculate the Remaining Value."/>
    <x v="1"/>
    <x v="0"/>
  </r>
  <r>
    <x v="1"/>
    <x v="15"/>
    <x v="0"/>
    <x v="0"/>
    <x v="1"/>
    <x v="0"/>
    <s v="When the User‐Specified No‐Charge Quantity is changed for an Item, if the Item is a component of a Package, recalculate the Package Variance."/>
    <x v="1"/>
    <x v="0"/>
  </r>
  <r>
    <x v="1"/>
    <x v="15"/>
    <x v="0"/>
    <x v="0"/>
    <x v="0"/>
    <x v="0"/>
    <s v="Allow a user to specify a User‐Specified No‐Charge Quantity."/>
    <x v="0"/>
    <x v="0"/>
  </r>
  <r>
    <x v="1"/>
    <x v="15"/>
    <x v="0"/>
    <x v="0"/>
    <x v="0"/>
    <x v="0"/>
    <s v="Prevent the user from specifying a User‐Specified No‐Charge Quantity that makes the total invoiceable Item Quantity less than zero."/>
    <x v="0"/>
    <x v="0"/>
  </r>
  <r>
    <x v="1"/>
    <x v="15"/>
    <x v="0"/>
    <x v="0"/>
    <x v="0"/>
    <x v="0"/>
    <s v="Prevent the user from specifying a User‐Specified No‐Charge Quantity, when the Item is a Third‐Party Charge Item."/>
    <x v="0"/>
    <x v="0"/>
  </r>
  <r>
    <x v="1"/>
    <x v="15"/>
    <x v="0"/>
    <x v="0"/>
    <x v="0"/>
    <x v="0"/>
    <s v="Prevent the user from specifying a User‐Specified No‐Charge Quantity, when the Item is marked as Destroyed."/>
    <x v="0"/>
    <x v="0"/>
  </r>
  <r>
    <x v="1"/>
    <x v="15"/>
    <x v="0"/>
    <x v="0"/>
    <x v="0"/>
    <x v="0"/>
    <s v="Prevent the user from specifying a User‐Specified No‐Charge Quantity, when the Item is Priced on Request."/>
    <x v="0"/>
    <x v="0"/>
  </r>
  <r>
    <x v="1"/>
    <x v="15"/>
    <x v="0"/>
    <x v="0"/>
    <x v="0"/>
    <x v="0"/>
    <s v="Prevent the user from specifying a User‐Specified No‐Charge Quantity, without supplying the User‐Specified No Charge Reason."/>
    <x v="0"/>
    <x v="0"/>
  </r>
  <r>
    <x v="1"/>
    <x v="15"/>
    <x v="0"/>
    <x v="0"/>
    <x v="0"/>
    <x v="0"/>
    <s v="When a User‐Specified Discount is applied to an Item, save the Invoice."/>
    <x v="3"/>
    <x v="0"/>
  </r>
  <r>
    <x v="1"/>
    <x v="15"/>
    <x v="0"/>
    <x v="0"/>
    <x v="0"/>
    <x v="0"/>
    <s v="When a User‐Specified No‐Charge Quantity is entered, allow a user to enter the User‐Specified No Charge Reason, as one of the following: (a) By HydroChem's choice, (b) By Customer insistence, or (c) Because of a Gate Log Discrepancy"/>
    <x v="0"/>
    <x v="0"/>
  </r>
  <r>
    <x v="1"/>
    <x v="15"/>
    <x v="0"/>
    <x v="0"/>
    <x v="0"/>
    <x v="2"/>
    <s v="Prevent the user from specifying a User‐Specified No‐Charge Quantity, when the Invoice is a Credit Invoice."/>
    <x v="0"/>
    <x v="0"/>
  </r>
  <r>
    <x v="1"/>
    <x v="15"/>
    <x v="0"/>
    <x v="0"/>
    <x v="0"/>
    <x v="2"/>
    <s v="Prevent the user from specifying a User‐Specified No‐Charge Quantity, when the Invoice is not in Open Mode."/>
    <x v="0"/>
    <x v="0"/>
  </r>
  <r>
    <x v="1"/>
    <x v="15"/>
    <x v="11"/>
    <x v="7"/>
    <x v="1"/>
    <x v="0"/>
    <s v="When a Component Item is removed from a Package, if the Invoice is authorized by a Purchase Order or Purchase Order Line, recalculate the Remaining Value."/>
    <x v="1"/>
    <x v="0"/>
  </r>
  <r>
    <x v="1"/>
    <x v="15"/>
    <x v="0"/>
    <x v="0"/>
    <x v="0"/>
    <x v="0"/>
    <s v="List fulfilled and unfulfilled Package Component Items of a selected Package on the Invoice."/>
    <x v="0"/>
    <x v="0"/>
  </r>
  <r>
    <x v="1"/>
    <x v="15"/>
    <x v="0"/>
    <x v="0"/>
    <x v="0"/>
    <x v="0"/>
    <s v="Prevent the user from adding a partial quantity of a Line Item to a Package, when the Package already contains a Component Item from a different Shift."/>
    <x v="0"/>
    <x v="0"/>
  </r>
  <r>
    <x v="1"/>
    <x v="15"/>
    <x v="0"/>
    <x v="0"/>
    <x v="0"/>
    <x v="0"/>
    <s v="Prevent the user from removing a Component Item from a Package, when the Invoice is not in Open Mode."/>
    <x v="0"/>
    <x v="0"/>
  </r>
  <r>
    <x v="1"/>
    <x v="15"/>
    <x v="0"/>
    <x v="0"/>
    <x v="0"/>
    <x v="1"/>
    <s v="Allow a user to remove a selected Component Item from a Package."/>
    <x v="3"/>
    <x v="0"/>
  </r>
  <r>
    <x v="1"/>
    <x v="15"/>
    <x v="0"/>
    <x v="0"/>
    <x v="0"/>
    <x v="2"/>
    <s v="Prevent the user from removing a Component Item from a Package, when the Invoice is a Credit Invoice."/>
    <x v="0"/>
    <x v="0"/>
  </r>
  <r>
    <x v="1"/>
    <x v="15"/>
    <x v="0"/>
    <x v="0"/>
    <x v="1"/>
    <x v="0"/>
    <s v="Determine which Equipment Line Items are components of a Package, according to the Contract Level used on the Invoice."/>
    <x v="1"/>
    <x v="0"/>
  </r>
  <r>
    <x v="1"/>
    <x v="15"/>
    <x v="0"/>
    <x v="0"/>
    <x v="1"/>
    <x v="0"/>
    <s v="Prevent the user from adding a Variance Line Item to a Package."/>
    <x v="1"/>
    <x v="0"/>
  </r>
  <r>
    <x v="1"/>
    <x v="15"/>
    <x v="0"/>
    <x v="0"/>
    <x v="1"/>
    <x v="0"/>
    <s v="When a Component Item is removed from a Package, if the Invoice has a Custom View, recalculate and reallocate the Invoice Variance."/>
    <x v="1"/>
    <x v="0"/>
  </r>
  <r>
    <x v="1"/>
    <x v="15"/>
    <x v="0"/>
    <x v="0"/>
    <x v="1"/>
    <x v="0"/>
    <s v="When a Component Item is removed from a Package, recalculate and reallocate the Package Variance."/>
    <x v="1"/>
    <x v="0"/>
  </r>
  <r>
    <x v="1"/>
    <x v="15"/>
    <x v="0"/>
    <x v="0"/>
    <x v="1"/>
    <x v="0"/>
    <s v="When a Package quantity is entered or modified, if the Invoice has a Custom View, recalculate and reallocate the Variance."/>
    <x v="1"/>
    <x v="0"/>
  </r>
  <r>
    <x v="1"/>
    <x v="15"/>
    <x v="0"/>
    <x v="0"/>
    <x v="1"/>
    <x v="0"/>
    <s v="When a Package quantity is entered or modified, if the Invoice is authorized by a Purchase Order or Purchase Order Line, recalculate the Remaining Value."/>
    <x v="1"/>
    <x v="0"/>
  </r>
  <r>
    <x v="1"/>
    <x v="15"/>
    <x v="0"/>
    <x v="0"/>
    <x v="1"/>
    <x v="0"/>
    <s v="When a Package quantity is entered or modified, recalculate and reallocate the Variance."/>
    <x v="1"/>
    <x v="0"/>
  </r>
  <r>
    <x v="1"/>
    <x v="15"/>
    <x v="0"/>
    <x v="0"/>
    <x v="1"/>
    <x v="0"/>
    <s v="When the user deletes a Package from an Invoice, remove the Package Variance Line with the Package."/>
    <x v="1"/>
    <x v="0"/>
  </r>
  <r>
    <x v="1"/>
    <x v="15"/>
    <x v="0"/>
    <x v="0"/>
    <x v="0"/>
    <x v="0"/>
    <s v="Allow a user to add a selected Line Item to a Package."/>
    <x v="3"/>
    <x v="0"/>
  </r>
  <r>
    <x v="1"/>
    <x v="15"/>
    <x v="0"/>
    <x v="0"/>
    <x v="0"/>
    <x v="0"/>
    <s v="Allow a user to delete the Package."/>
    <x v="3"/>
    <x v="0"/>
  </r>
  <r>
    <x v="1"/>
    <x v="15"/>
    <x v="0"/>
    <x v="0"/>
    <x v="0"/>
    <x v="0"/>
    <s v="Allow a user to select a Package."/>
    <x v="3"/>
    <x v="0"/>
  </r>
  <r>
    <x v="1"/>
    <x v="15"/>
    <x v="0"/>
    <x v="0"/>
    <x v="0"/>
    <x v="0"/>
    <s v="Allow a user to specify the quantity of the Package."/>
    <x v="3"/>
    <x v="0"/>
  </r>
  <r>
    <x v="1"/>
    <x v="15"/>
    <x v="0"/>
    <x v="0"/>
    <x v="0"/>
    <x v="0"/>
    <s v="Calculate the Package Variance Percentage as: (A) The price of the Package Item, divided by (B) the price of all the Package Component Items, according to the highest priority current Contract Pricing Level"/>
    <x v="0"/>
    <x v="0"/>
  </r>
  <r>
    <x v="1"/>
    <x v="15"/>
    <x v="0"/>
    <x v="0"/>
    <x v="0"/>
    <x v="0"/>
    <s v="Calculate the price of each Package Component Item as: (A) The item quantity, which is defined as: (A1) The Default Quantity minus (A2) the Contract‐Specified No‐Charge Quantity minus (A3) the User‐Entered No‐Charge Quantity; times (B) the Per Unit Price;"/>
    <x v="0"/>
    <x v="0"/>
  </r>
  <r>
    <x v="1"/>
    <x v="15"/>
    <x v="0"/>
    <x v="0"/>
    <x v="0"/>
    <x v="0"/>
    <s v="If the Invoice's Contract Level does not indicate Branch Standard Pricing, only allow the user to select one of the Packages specified in the Contract Level."/>
    <x v="0"/>
    <x v="0"/>
  </r>
  <r>
    <x v="1"/>
    <x v="15"/>
    <x v="0"/>
    <x v="0"/>
    <x v="0"/>
    <x v="0"/>
    <s v="If the Invoice's Contract Level indicates Branch Standard Pricing, only allow the user to select one of the Packages covered by Branch Standard Pricing."/>
    <x v="0"/>
    <x v="0"/>
  </r>
  <r>
    <x v="1"/>
    <x v="15"/>
    <x v="0"/>
    <x v="0"/>
    <x v="0"/>
    <x v="0"/>
    <s v="List Packages."/>
    <x v="0"/>
    <x v="0"/>
  </r>
  <r>
    <x v="1"/>
    <x v="15"/>
    <x v="0"/>
    <x v="0"/>
    <x v="0"/>
    <x v="0"/>
    <s v="Prevent the user from adding a a Package to an Invoice, when the Invoice is not in Open Mode."/>
    <x v="0"/>
    <x v="0"/>
  </r>
  <r>
    <x v="1"/>
    <x v="15"/>
    <x v="0"/>
    <x v="0"/>
    <x v="0"/>
    <x v="0"/>
    <s v="Prevent the user from adding a Line Item to a Package, when that Item is not defined as a Package Component."/>
    <x v="0"/>
    <x v="0"/>
  </r>
  <r>
    <x v="1"/>
    <x v="15"/>
    <x v="0"/>
    <x v="0"/>
    <x v="0"/>
    <x v="0"/>
    <s v="Prevent the user from adding a Line Item to a Package, when the Package already contains a Component Item from a different Shift."/>
    <x v="0"/>
    <x v="0"/>
  </r>
  <r>
    <x v="1"/>
    <x v="15"/>
    <x v="0"/>
    <x v="0"/>
    <x v="0"/>
    <x v="0"/>
    <s v="Prevent the user from adding a Line Item to a Package, when the required quantity of that Item has already been added to the Package."/>
    <x v="0"/>
    <x v="0"/>
  </r>
  <r>
    <x v="1"/>
    <x v="15"/>
    <x v="0"/>
    <x v="0"/>
    <x v="0"/>
    <x v="0"/>
    <s v="Prevent the user from adding a partial quantity of a Line Item to a Package, when the Invoice is not in Open Mode."/>
    <x v="0"/>
    <x v="0"/>
  </r>
  <r>
    <x v="1"/>
    <x v="15"/>
    <x v="0"/>
    <x v="0"/>
    <x v="0"/>
    <x v="0"/>
    <s v="Prevent the user from deleting a Package, when the Invoice is a Credit Invoice."/>
    <x v="0"/>
    <x v="0"/>
  </r>
  <r>
    <x v="1"/>
    <x v="15"/>
    <x v="0"/>
    <x v="0"/>
    <x v="0"/>
    <x v="0"/>
    <s v="Prevent the user from deleting a Package, when the Invoice is not in Open Mode."/>
    <x v="0"/>
    <x v="0"/>
  </r>
  <r>
    <x v="1"/>
    <x v="15"/>
    <x v="0"/>
    <x v="0"/>
    <x v="0"/>
    <x v="0"/>
    <s v="Prevent the user from modifying the quantity of a Package, when the Invoice is a Credit Invoice."/>
    <x v="0"/>
    <x v="0"/>
  </r>
  <r>
    <x v="1"/>
    <x v="15"/>
    <x v="0"/>
    <x v="0"/>
    <x v="0"/>
    <x v="0"/>
    <s v="Prevent the user from setting the quantity of a Package component to a quantity greater than the Package Item's Maximum Quantity Allowed (if it exists)."/>
    <x v="0"/>
    <x v="0"/>
  </r>
  <r>
    <x v="1"/>
    <x v="15"/>
    <x v="0"/>
    <x v="0"/>
    <x v="0"/>
    <x v="0"/>
    <s v="Prevent the user from setting the quantity of a Package component to a quantity less than the Package Item's Minimum Quantity Allowed (if it exists)."/>
    <x v="0"/>
    <x v="0"/>
  </r>
  <r>
    <x v="1"/>
    <x v="15"/>
    <x v="0"/>
    <x v="0"/>
    <x v="0"/>
    <x v="0"/>
    <s v="Prevent the user from specifying the quantity of a Package, when the Invoice is not in Open Mode."/>
    <x v="0"/>
    <x v="0"/>
  </r>
  <r>
    <x v="1"/>
    <x v="15"/>
    <x v="0"/>
    <x v="0"/>
    <x v="0"/>
    <x v="0"/>
    <s v="Provide a visual cue to the user if the Contract Level indicates Contract‐Specific Pricing ‐‐ one that contains one or more Packages ‐‐ and a Primary Equipment line item could be converted into one of those Packages."/>
    <x v="0"/>
    <x v="0"/>
  </r>
  <r>
    <x v="1"/>
    <x v="15"/>
    <x v="0"/>
    <x v="0"/>
    <x v="0"/>
    <x v="0"/>
    <s v="When a Component Item is removed from a Package, save the Invoice."/>
    <x v="3"/>
    <x v="0"/>
  </r>
  <r>
    <x v="1"/>
    <x v="15"/>
    <x v="0"/>
    <x v="0"/>
    <x v="0"/>
    <x v="0"/>
    <s v="When a Package quantity is entered or modified, save the Invoice."/>
    <x v="3"/>
    <x v="0"/>
  </r>
  <r>
    <x v="1"/>
    <x v="15"/>
    <x v="0"/>
    <x v="0"/>
    <x v="0"/>
    <x v="0"/>
    <s v="When an Item or partial quantity of an Item is added to a Package, if the Invoice has a Custom View, recalculate and reallocate the Variance."/>
    <x v="0"/>
    <x v="0"/>
  </r>
  <r>
    <x v="1"/>
    <x v="15"/>
    <x v="0"/>
    <x v="0"/>
    <x v="0"/>
    <x v="0"/>
    <s v="When an Item or partial quantity of an Item is added to a Package, if the Invoice is authorized by a Purchase Order or Purchase Order Line, recalculate the Remaining Value."/>
    <x v="0"/>
    <x v="0"/>
  </r>
  <r>
    <x v="1"/>
    <x v="15"/>
    <x v="0"/>
    <x v="0"/>
    <x v="0"/>
    <x v="0"/>
    <s v="When an Item or partial quantity of an Item is added to a Package, recalculate and reallocate the Variance."/>
    <x v="0"/>
    <x v="0"/>
  </r>
  <r>
    <x v="1"/>
    <x v="15"/>
    <x v="0"/>
    <x v="0"/>
    <x v="0"/>
    <x v="0"/>
    <s v="When an Item or partial quantity of an Item is added to a Package, save the Invoice."/>
    <x v="3"/>
    <x v="0"/>
  </r>
  <r>
    <x v="1"/>
    <x v="15"/>
    <x v="0"/>
    <x v="0"/>
    <x v="0"/>
    <x v="0"/>
    <s v="When the user adds a Package to an Invoice, save the Invoice."/>
    <x v="3"/>
    <x v="0"/>
  </r>
  <r>
    <x v="1"/>
    <x v="15"/>
    <x v="0"/>
    <x v="0"/>
    <x v="0"/>
    <x v="0"/>
    <s v="When the user deletes a Package from an Invoice, save the Invoice"/>
    <x v="3"/>
    <x v="0"/>
  </r>
  <r>
    <x v="1"/>
    <x v="15"/>
    <x v="0"/>
    <x v="0"/>
    <x v="0"/>
    <x v="1"/>
    <s v="Allow a user to add a partial quantity of a selected Line Item to a Package."/>
    <x v="3"/>
    <x v="0"/>
  </r>
  <r>
    <x v="1"/>
    <x v="15"/>
    <x v="0"/>
    <x v="0"/>
    <x v="0"/>
    <x v="2"/>
    <s v="Allow a user to add a Package to an Invoice."/>
    <x v="3"/>
    <x v="0"/>
  </r>
  <r>
    <x v="1"/>
    <x v="15"/>
    <x v="0"/>
    <x v="0"/>
    <x v="0"/>
    <x v="2"/>
    <s v="Prevent the user from adding a a Package to an Invoice, when the Invoice is a Credit Invoice."/>
    <x v="0"/>
    <x v="0"/>
  </r>
  <r>
    <x v="1"/>
    <x v="15"/>
    <x v="0"/>
    <x v="0"/>
    <x v="0"/>
    <x v="2"/>
    <s v="Prevent the user from adding a Line Item to a Package, when the Invoice is a Credit Invoice."/>
    <x v="0"/>
    <x v="0"/>
  </r>
  <r>
    <x v="1"/>
    <x v="15"/>
    <x v="0"/>
    <x v="0"/>
    <x v="0"/>
    <x v="2"/>
    <s v="Prevent the user from adding a Line Item to a Package, when the Invoice is not in Open Mode."/>
    <x v="0"/>
    <x v="0"/>
  </r>
  <r>
    <x v="1"/>
    <x v="15"/>
    <x v="0"/>
    <x v="0"/>
    <x v="0"/>
    <x v="2"/>
    <s v="When an Invoice is opened or saved, recalculate and reallocate all Package Variances across each Package's Component Items."/>
    <x v="0"/>
    <x v="0"/>
  </r>
  <r>
    <x v="1"/>
    <x v="15"/>
    <x v="0"/>
    <x v="0"/>
    <x v="0"/>
    <x v="2"/>
    <s v="When the user adds a Package to an Invoice, create a Package Variance Line within the Package."/>
    <x v="0"/>
    <x v="0"/>
  </r>
  <r>
    <x v="1"/>
    <x v="15"/>
    <x v="12"/>
    <x v="0"/>
    <x v="0"/>
    <x v="0"/>
    <s v="Allow a user to change the Payment Authorization for an Open Invoice, selecting from the list of Payment Authorization Methods that are available to the Customer (e.g., Purchase Order or Pending Purchase Order, Credit Card Authorization, and/or No Authori"/>
    <x v="0"/>
    <x v="0"/>
  </r>
  <r>
    <x v="1"/>
    <x v="15"/>
    <x v="0"/>
    <x v="0"/>
    <x v="0"/>
    <x v="0"/>
    <s v="For each new (Open) Invoice, automatically set the Payment Authorization to that of the Job containing the Staging Area items being added."/>
    <x v="0"/>
    <x v="0"/>
  </r>
  <r>
    <x v="1"/>
    <x v="15"/>
    <x v="0"/>
    <x v="0"/>
    <x v="0"/>
    <x v="0"/>
    <s v="If a Payment Authorization Method of Purchase Order is selected, require that the user selects one and only one of the following: (a) an existing Purchase Order (one without Purchase Order Line detail), (b) an existing Purchase Order Line, or (c) a Pendin"/>
    <x v="0"/>
    <x v="0"/>
  </r>
  <r>
    <x v="1"/>
    <x v="15"/>
    <x v="0"/>
    <x v="0"/>
    <x v="0"/>
    <x v="0"/>
    <s v="Prevent the user from selecting a Payment Authorization Method of Purchase Order, when the Customer Site requires Purchase Order Lines."/>
    <x v="0"/>
    <x v="0"/>
  </r>
  <r>
    <x v="1"/>
    <x v="15"/>
    <x v="0"/>
    <x v="0"/>
    <x v="0"/>
    <x v="0"/>
    <s v="Upon creation of each new Credit Invoice and Re‐Invoice, set the Contract Level to the Contract Level of the Source Invoice."/>
    <x v="0"/>
    <x v="0"/>
  </r>
  <r>
    <x v="1"/>
    <x v="15"/>
    <x v="0"/>
    <x v="0"/>
    <x v="0"/>
    <x v="0"/>
    <s v="Warn the user if the amount remaining on the Purchase Order ‐‐ minus the amount of the Invoice ‐‐ is less than 15% of the original value of the Purchase Order."/>
    <x v="0"/>
    <x v="0"/>
  </r>
  <r>
    <x v="1"/>
    <x v="15"/>
    <x v="0"/>
    <x v="0"/>
    <x v="0"/>
    <x v="0"/>
    <s v="Warn the user if the amount remaining on the Purchase Order ‐‐ minus the amount of the Invoice ‐‐ is less than zero."/>
    <x v="0"/>
    <x v="0"/>
  </r>
  <r>
    <x v="1"/>
    <x v="15"/>
    <x v="0"/>
    <x v="0"/>
    <x v="0"/>
    <x v="0"/>
    <s v="When a user changes a Payment Authorization Method when invoicing one or more Jobs, update all future created Invoices for that Job to use the selected Payment Authorization Method."/>
    <x v="3"/>
    <x v="0"/>
  </r>
  <r>
    <x v="1"/>
    <x v="15"/>
    <x v="0"/>
    <x v="0"/>
    <x v="0"/>
    <x v="2"/>
    <s v="Prevent the user from editing the Payment Authorization unless the Invoice is in Open or Submitted Mode."/>
    <x v="0"/>
    <x v="0"/>
  </r>
  <r>
    <x v="1"/>
    <x v="15"/>
    <x v="0"/>
    <x v="0"/>
    <x v="0"/>
    <x v="2"/>
    <s v="Prevent the user from selecting a Payment Authorization Method that is not available to the Customer."/>
    <x v="0"/>
    <x v="0"/>
  </r>
  <r>
    <x v="1"/>
    <x v="15"/>
    <x v="13"/>
    <x v="0"/>
    <x v="0"/>
    <x v="0"/>
    <s v="When an invoice is opened or saved, if the Invoice is authorized by a Purchase Order or Purchase Order Line, recalculate the Remaining Value."/>
    <x v="0"/>
    <x v="0"/>
  </r>
  <r>
    <x v="1"/>
    <x v="15"/>
    <x v="14"/>
    <x v="0"/>
    <x v="1"/>
    <x v="0"/>
    <s v="When a Labor Line Item is split, if the Invoice has a Custom View, recalculate the Variance."/>
    <x v="1"/>
    <x v="0"/>
  </r>
  <r>
    <x v="1"/>
    <x v="15"/>
    <x v="0"/>
    <x v="0"/>
    <x v="1"/>
    <x v="0"/>
    <s v="When a Labor Line Item is split, if the Invoice is authorized by a Purchase Order or Purchase Order Line, recalculate the Remaining Value."/>
    <x v="1"/>
    <x v="0"/>
  </r>
  <r>
    <x v="1"/>
    <x v="15"/>
    <x v="0"/>
    <x v="0"/>
    <x v="1"/>
    <x v="0"/>
    <s v="When split Labor Line Items are recombined, if the Invoice has a Custom View, recalculate the Variance."/>
    <x v="1"/>
    <x v="0"/>
  </r>
  <r>
    <x v="1"/>
    <x v="15"/>
    <x v="0"/>
    <x v="0"/>
    <x v="1"/>
    <x v="2"/>
    <s v="When split Labor Line Items are recombined, if the Invoice is authorized by a Purchase Order or Purchase Order Line, recalculate the Remaining Value."/>
    <x v="1"/>
    <x v="0"/>
  </r>
  <r>
    <x v="1"/>
    <x v="15"/>
    <x v="0"/>
    <x v="0"/>
    <x v="0"/>
    <x v="0"/>
    <s v="Allow a user to recombine the split Labor Lines items back to their original single‐line entry."/>
    <x v="3"/>
    <x v="0"/>
  </r>
  <r>
    <x v="1"/>
    <x v="15"/>
    <x v="0"/>
    <x v="0"/>
    <x v="0"/>
    <x v="0"/>
    <s v="Allow a user to split a Labor Line item into two or more Labor Line Items."/>
    <x v="3"/>
    <x v="0"/>
  </r>
  <r>
    <x v="1"/>
    <x v="15"/>
    <x v="0"/>
    <x v="0"/>
    <x v="0"/>
    <x v="0"/>
    <s v="Prevent the user from recombining a split Labor Item, if the Invoice is not in Open Mode."/>
    <x v="0"/>
    <x v="0"/>
  </r>
  <r>
    <x v="1"/>
    <x v="15"/>
    <x v="0"/>
    <x v="0"/>
    <x v="0"/>
    <x v="0"/>
    <s v="Prevent the user from splitting a Labor Item if the Labor Item is a component of a Package."/>
    <x v="0"/>
    <x v="0"/>
  </r>
  <r>
    <x v="1"/>
    <x v="15"/>
    <x v="0"/>
    <x v="0"/>
    <x v="0"/>
    <x v="0"/>
    <s v="Prevent the user from splitting a Labor Item, if the Invoice is not in Open Mode."/>
    <x v="0"/>
    <x v="0"/>
  </r>
  <r>
    <x v="1"/>
    <x v="15"/>
    <x v="0"/>
    <x v="0"/>
    <x v="0"/>
    <x v="0"/>
    <s v="When a Labor Line Item is split, save the Invoice."/>
    <x v="3"/>
    <x v="0"/>
  </r>
  <r>
    <x v="1"/>
    <x v="15"/>
    <x v="0"/>
    <x v="0"/>
    <x v="0"/>
    <x v="0"/>
    <s v="When split Labor Line Items are recombined, save the Invoice."/>
    <x v="3"/>
    <x v="0"/>
  </r>
  <r>
    <x v="1"/>
    <x v="15"/>
    <x v="0"/>
    <x v="0"/>
    <x v="0"/>
    <x v="2"/>
    <s v="Prevent the user from splitting a Labor Item into an additional Labor Item from a different Service Line."/>
    <x v="0"/>
    <x v="0"/>
  </r>
  <r>
    <x v="1"/>
    <x v="15"/>
    <x v="15"/>
    <x v="0"/>
    <x v="0"/>
    <x v="0"/>
    <s v="Allow a user to &quot;un‐flag&quot; a taxable invoice as tax exempt."/>
    <x v="3"/>
    <x v="0"/>
  </r>
  <r>
    <x v="1"/>
    <x v="15"/>
    <x v="0"/>
    <x v="0"/>
    <x v="0"/>
    <x v="0"/>
    <s v="Allow a user to flag a taxable invoice as tax exempt."/>
    <x v="3"/>
    <x v="0"/>
  </r>
  <r>
    <x v="1"/>
    <x v="15"/>
    <x v="0"/>
    <x v="0"/>
    <x v="0"/>
    <x v="0"/>
    <s v="For each Open Invoice, determine whether the products and/or services are taxable (by Customer Site)."/>
    <x v="0"/>
    <x v="0"/>
  </r>
  <r>
    <x v="1"/>
    <x v="15"/>
    <x v="16"/>
    <x v="0"/>
    <x v="0"/>
    <x v="0"/>
    <s v="Prevent the user from specifying a User‐Entered Invoice Discount unless the Invoice is in Open Mode."/>
    <x v="0"/>
    <x v="0"/>
  </r>
  <r>
    <x v="1"/>
    <x v="15"/>
    <x v="0"/>
    <x v="0"/>
    <x v="0"/>
    <x v="0"/>
    <s v="Prevent the user from specifying a User‐Entered Invoice Discount when the Contract of the Invoice indicates anything other than Branch Standard Pricing."/>
    <x v="0"/>
    <x v="0"/>
  </r>
  <r>
    <x v="1"/>
    <x v="15"/>
    <x v="0"/>
    <x v="0"/>
    <x v="0"/>
    <x v="0"/>
    <s v="Prevent the user from specifying a User‐Entered Invoice Discount when the Invoice is a Credit Invoice."/>
    <x v="0"/>
    <x v="0"/>
  </r>
  <r>
    <x v="1"/>
    <x v="15"/>
    <x v="0"/>
    <x v="0"/>
    <x v="0"/>
    <x v="2"/>
    <s v="Allow a user to specify a User‐Entered Invoice Discount."/>
    <x v="3"/>
    <x v="0"/>
  </r>
  <r>
    <x v="1"/>
    <x v="15"/>
    <x v="0"/>
    <x v="0"/>
    <x v="0"/>
    <x v="2"/>
    <s v="Prevent the user from specifying a User‐Entered Invoice Discount of less than 0%, or more than 100%."/>
    <x v="0"/>
    <x v="0"/>
  </r>
  <r>
    <x v="1"/>
    <x v="15"/>
    <x v="0"/>
    <x v="0"/>
    <x v="0"/>
    <x v="2"/>
    <s v="When a User‐Entered Invoice Discount is specified, changed, or removed, save the Invoice."/>
    <x v="3"/>
    <x v="0"/>
  </r>
  <r>
    <x v="1"/>
    <x v="15"/>
    <x v="0"/>
    <x v="0"/>
    <x v="1"/>
    <x v="0"/>
    <s v="When one or more Line Items are removed from an Invoice, if the Invoice has a Custom View, reallocate the Variance."/>
    <x v="1"/>
    <x v="0"/>
  </r>
  <r>
    <x v="1"/>
    <x v="15"/>
    <x v="0"/>
    <x v="0"/>
    <x v="1"/>
    <x v="0"/>
    <s v="When one or more Line Items are removed from an Invoice, if the Invoice is authorized by a Purchase Order or Purchase Order Line, recalculate the Remaining Value."/>
    <x v="1"/>
    <x v="0"/>
  </r>
  <r>
    <x v="1"/>
    <x v="15"/>
    <x v="0"/>
    <x v="0"/>
    <x v="1"/>
    <x v="2"/>
    <s v="Prevent the user from removing a Variance Line from the Invoice."/>
    <x v="1"/>
    <x v="0"/>
  </r>
  <r>
    <x v="1"/>
    <x v="15"/>
    <x v="0"/>
    <x v="0"/>
    <x v="0"/>
    <x v="0"/>
    <s v="Allow a user to create a new Invoice"/>
    <x v="3"/>
    <x v="0"/>
  </r>
  <r>
    <x v="1"/>
    <x v="15"/>
    <x v="0"/>
    <x v="0"/>
    <x v="0"/>
    <x v="0"/>
    <s v="Allow a user to remove one or more selected Invoice Lines ‐‐ or a partial quantity of a single Invoice Line ‐‐ from the Invoice."/>
    <x v="3"/>
    <x v="0"/>
  </r>
  <r>
    <x v="1"/>
    <x v="15"/>
    <x v="0"/>
    <x v="0"/>
    <x v="0"/>
    <x v="0"/>
    <s v="Allow a user to select one or more Invoice Lines."/>
    <x v="0"/>
    <x v="0"/>
  </r>
  <r>
    <x v="1"/>
    <x v="15"/>
    <x v="0"/>
    <x v="0"/>
    <x v="0"/>
    <x v="0"/>
    <s v="Calculate the displayed Discount Percentage as: One minus (A) The Contract Discount, which is defined as: (A1) The Contract Line Item Discount, if one is specified for the Item Code; otherwise (A2) The Contract Discount; times one minus (B) the User‐Enter"/>
    <x v="0"/>
    <x v="0"/>
  </r>
  <r>
    <x v="1"/>
    <x v="15"/>
    <x v="0"/>
    <x v="0"/>
    <x v="0"/>
    <x v="0"/>
    <s v="Calculate the price of each Invoice Line as: (A) The Item Quantity, which is defined as: (A1) The Default Quantity minus (A2) the Contract‐Specified No‐Charge Quantity minus (A3) the User‐Entered No‐Charge Quantity; times (B) the Per Unit Price; times one"/>
    <x v="0"/>
    <x v="0"/>
  </r>
  <r>
    <x v="1"/>
    <x v="15"/>
    <x v="0"/>
    <x v="0"/>
    <x v="0"/>
    <x v="0"/>
    <s v="Calculate the Tax for each Item, based upon whether the Item is a Product or Service, whether the Customer Site prescribes a Product or Service Tax Rate, and whether the user has opted to make the Invoice non‐taxable."/>
    <x v="0"/>
    <x v="0"/>
  </r>
  <r>
    <x v="1"/>
    <x v="15"/>
    <x v="0"/>
    <x v="0"/>
    <x v="0"/>
    <x v="0"/>
    <s v="Display the Invoice header"/>
    <x v="0"/>
    <x v="0"/>
  </r>
  <r>
    <x v="1"/>
    <x v="15"/>
    <x v="0"/>
    <x v="0"/>
    <x v="0"/>
    <x v="0"/>
    <s v="For each new (Open) Credit Invoice, generate a unique, unbrokensequential Invoice Number (i.e., unique to the Source Invoice for which it is created)."/>
    <x v="0"/>
    <x v="0"/>
  </r>
  <r>
    <x v="1"/>
    <x v="15"/>
    <x v="0"/>
    <x v="0"/>
    <x v="0"/>
    <x v="0"/>
    <s v="For each new (Open) Re‐Invoice, generate a unique, unbrokensequential Invoice Number (i.e., unique to the Credit Invoice for which it is created). Placing Letter at end plus number."/>
    <x v="0"/>
    <x v="0"/>
  </r>
  <r>
    <x v="1"/>
    <x v="15"/>
    <x v="0"/>
    <x v="0"/>
    <x v="0"/>
    <x v="0"/>
    <s v="Prevent the user from editing the Invoice Header if the Invoice is a Credit Invoice."/>
    <x v="0"/>
    <x v="0"/>
  </r>
  <r>
    <x v="1"/>
    <x v="15"/>
    <x v="0"/>
    <x v="0"/>
    <x v="0"/>
    <x v="0"/>
    <s v="Prevent the user from removing one or more selected Invoice Lines ‐‐ or a partial quantity of a single Invoice Line ‐‐ from a Re‐Invoice."/>
    <x v="0"/>
    <x v="0"/>
  </r>
  <r>
    <x v="1"/>
    <x v="15"/>
    <x v="0"/>
    <x v="0"/>
    <x v="0"/>
    <x v="0"/>
    <s v="Prevent the user from removing partial quantity of a Package Item from an Invoice."/>
    <x v="0"/>
    <x v="0"/>
  </r>
  <r>
    <x v="1"/>
    <x v="15"/>
    <x v="0"/>
    <x v="0"/>
    <x v="0"/>
    <x v="0"/>
    <s v="When a Package item is removed from a regular Invoice, the quantity of its Component Items are moved individually back to the Staging Area and marked as available for Invoicing."/>
    <x v="3"/>
    <x v="0"/>
  </r>
  <r>
    <x v="1"/>
    <x v="15"/>
    <x v="0"/>
    <x v="0"/>
    <x v="0"/>
    <x v="0"/>
    <s v="When a quantity of a non‐Package item is removed from a regular Invoice, move the quantity back to the Staging Area, and mark the quantity as available for Invoicing."/>
    <x v="3"/>
    <x v="0"/>
  </r>
  <r>
    <x v="1"/>
    <x v="15"/>
    <x v="0"/>
    <x v="0"/>
    <x v="0"/>
    <x v="0"/>
    <s v="When one or more Line Items are removed from an Invoice, if one or more of the Items are components of a Package, flag the Package components as unfulfilled."/>
    <x v="3"/>
    <x v="0"/>
  </r>
  <r>
    <x v="1"/>
    <x v="15"/>
    <x v="0"/>
    <x v="0"/>
    <x v="0"/>
    <x v="0"/>
    <s v="When one or more Line Items are removed from an Invoice, save the Invoice."/>
    <x v="3"/>
    <x v="0"/>
  </r>
  <r>
    <x v="1"/>
    <x v="15"/>
    <x v="0"/>
    <x v="0"/>
    <x v="0"/>
    <x v="1"/>
    <s v="Prevent the user from removing one or more selected Invoice Lines ‐‐ or a partial quantity of a single Invoice Line ‐‐ from the Invoice, if the Invoice is not in Open Mode."/>
    <x v="0"/>
    <x v="0"/>
  </r>
  <r>
    <x v="1"/>
    <x v="15"/>
    <x v="0"/>
    <x v="0"/>
    <x v="0"/>
    <x v="2"/>
    <s v="Allow a user to Edit the Invoice Header (i.e., Payment Authorization, Customer‐Defined Attributes, and Notes)."/>
    <x v="0"/>
    <x v="0"/>
  </r>
  <r>
    <x v="1"/>
    <x v="15"/>
    <x v="0"/>
    <x v="0"/>
    <x v="0"/>
    <x v="2"/>
    <s v="For each new (Open) Regular Invoice, generate a unique, unbrokensequential Invoice Number (i.e., unique to the Branch location where it is created)."/>
    <x v="0"/>
    <x v="0"/>
  </r>
  <r>
    <x v="1"/>
    <x v="15"/>
    <x v="0"/>
    <x v="0"/>
    <x v="0"/>
    <x v="2"/>
    <s v="List Invoice Lines, including Item Code, Description, Quantity, Unit of Measure, Price per Unit, Amount, Discount Percentage, and Net Amount."/>
    <x v="0"/>
    <x v="0"/>
  </r>
  <r>
    <x v="1"/>
    <x v="15"/>
    <x v="0"/>
    <x v="0"/>
    <x v="0"/>
    <x v="2"/>
    <s v="Prevent the user from editing the Invoice Header unless the Invoice is in Open Mode."/>
    <x v="0"/>
    <x v="0"/>
  </r>
  <r>
    <x v="1"/>
    <x v="16"/>
    <x v="17"/>
    <x v="0"/>
    <x v="0"/>
    <x v="0"/>
    <s v="Allow a user to generate a Customer‐Specific Invoice Export."/>
    <x v="0"/>
    <x v="0"/>
  </r>
  <r>
    <x v="1"/>
    <x v="16"/>
    <x v="0"/>
    <x v="0"/>
    <x v="0"/>
    <x v="0"/>
    <s v="Prevent the user from generating a Customer‐Specific Invoice Export if the Customer does not accept Customer‐Specific Invoice Exports."/>
    <x v="0"/>
    <x v="0"/>
  </r>
  <r>
    <x v="1"/>
    <x v="16"/>
    <x v="0"/>
    <x v="0"/>
    <x v="0"/>
    <x v="0"/>
    <s v="Prevent the user from generating a Customer‐Specific Invoice Export, if the Invoice is not in Submitted Mode, and the Customer requires Customer‐Specific Invoice Exports from Submitted Mode."/>
    <x v="0"/>
    <x v="0"/>
  </r>
  <r>
    <x v="1"/>
    <x v="16"/>
    <x v="0"/>
    <x v="0"/>
    <x v="0"/>
    <x v="2"/>
    <s v="Prevent the user from generating a Customer‐Specific Invoice Export, if the Invoice is not in Posted Mode, and the Customer requires Customer‐Specific Invoice Exports from Posted Mode."/>
    <x v="0"/>
    <x v="0"/>
  </r>
  <r>
    <x v="1"/>
    <x v="16"/>
    <x v="0"/>
    <x v="0"/>
    <x v="1"/>
    <x v="0"/>
    <s v="Allow a user to mark a Re‐Invoice as Disapproved. Move the Invoice to Disapproved Mode."/>
    <x v="1"/>
    <x v="0"/>
  </r>
  <r>
    <x v="1"/>
    <x v="16"/>
    <x v="0"/>
    <x v="0"/>
    <x v="1"/>
    <x v="0"/>
    <s v="Allow a user to mark an Approved Credit Invoice as Lost Revenue."/>
    <x v="1"/>
    <x v="0"/>
  </r>
  <r>
    <x v="1"/>
    <x v="16"/>
    <x v="0"/>
    <x v="0"/>
    <x v="1"/>
    <x v="0"/>
    <s v="Allow a user to mark an Invoice variance as Approved."/>
    <x v="1"/>
    <x v="0"/>
  </r>
  <r>
    <x v="1"/>
    <x v="16"/>
    <x v="0"/>
    <x v="0"/>
    <x v="1"/>
    <x v="0"/>
    <s v="Prevent a user from marking a Re‐Invoice as Approved without providing the required Credit Request data."/>
    <x v="1"/>
    <x v="0"/>
  </r>
  <r>
    <x v="1"/>
    <x v="16"/>
    <x v="0"/>
    <x v="0"/>
    <x v="1"/>
    <x v="2"/>
    <s v="Allow a user to mark a Credit Invoice as Approved."/>
    <x v="1"/>
    <x v="0"/>
  </r>
  <r>
    <x v="1"/>
    <x v="16"/>
    <x v="0"/>
    <x v="0"/>
    <x v="1"/>
    <x v="2"/>
    <s v="Allow a user to mark a Credit Invoice as Disapproved. Move the Invoice to Disapproved Mode."/>
    <x v="1"/>
    <x v="0"/>
  </r>
  <r>
    <x v="1"/>
    <x v="16"/>
    <x v="0"/>
    <x v="0"/>
    <x v="1"/>
    <x v="2"/>
    <s v="Allow a user to mark a Re‐Invoice as Approved."/>
    <x v="1"/>
    <x v="0"/>
  </r>
  <r>
    <x v="1"/>
    <x v="16"/>
    <x v="0"/>
    <x v="0"/>
    <x v="1"/>
    <x v="2"/>
    <s v="Allow a user to mark an Invoice as with a Taxability Override as Approved."/>
    <x v="1"/>
    <x v="0"/>
  </r>
  <r>
    <x v="1"/>
    <x v="16"/>
    <x v="0"/>
    <x v="0"/>
    <x v="1"/>
    <x v="2"/>
    <s v="Allow a user to mark an Invoice variance as Disapproved. Move the Invoice to Disapproved Mode."/>
    <x v="1"/>
    <x v="0"/>
  </r>
  <r>
    <x v="1"/>
    <x v="16"/>
    <x v="0"/>
    <x v="0"/>
    <x v="1"/>
    <x v="2"/>
    <s v="Allow a user to mark an Invoice with a Taxability override as Disapproved. Move the Invoice to Disapproved Mode."/>
    <x v="1"/>
    <x v="0"/>
  </r>
  <r>
    <x v="1"/>
    <x v="16"/>
    <x v="0"/>
    <x v="0"/>
    <x v="0"/>
    <x v="0"/>
    <s v="Allow a user to change the selected invoice from Open to Submitted Mode."/>
    <x v="3"/>
    <x v="0"/>
  </r>
  <r>
    <x v="1"/>
    <x v="16"/>
    <x v="0"/>
    <x v="0"/>
    <x v="0"/>
    <x v="0"/>
    <s v="Allow a user to change the selected Invoice from Submitted to Open Mode."/>
    <x v="3"/>
    <x v="0"/>
  </r>
  <r>
    <x v="1"/>
    <x v="16"/>
    <x v="0"/>
    <x v="0"/>
    <x v="0"/>
    <x v="0"/>
    <s v="Allow a user to change the selected Invoice from Submitted to Posted Mode."/>
    <x v="3"/>
    <x v="0"/>
  </r>
  <r>
    <x v="1"/>
    <x v="16"/>
    <x v="0"/>
    <x v="0"/>
    <x v="0"/>
    <x v="0"/>
    <s v="Calculate total invoice variance as the difference between all items' default price and the final dollar amount of the invoice."/>
    <x v="0"/>
    <x v="0"/>
  </r>
  <r>
    <x v="1"/>
    <x v="16"/>
    <x v="0"/>
    <x v="0"/>
    <x v="0"/>
    <x v="0"/>
    <s v="Determine if an Invoice in Pending Approval Mode, with one or more Approvals, can be fully Approved. If so, move the Invoice to Approved Mode."/>
    <x v="3"/>
    <x v="0"/>
  </r>
  <r>
    <x v="1"/>
    <x v="16"/>
    <x v="0"/>
    <x v="0"/>
    <x v="0"/>
    <x v="0"/>
    <s v="Display the Current Invoice Mode."/>
    <x v="0"/>
    <x v="0"/>
  </r>
  <r>
    <x v="1"/>
    <x v="16"/>
    <x v="0"/>
    <x v="0"/>
    <x v="0"/>
    <x v="0"/>
    <s v="Mark all quantities of Items on a deleted Invoice as invoicable, and refresh the Staging Area to reflect the new Items and quantities."/>
    <x v="3"/>
    <x v="0"/>
  </r>
  <r>
    <x v="1"/>
    <x v="16"/>
    <x v="0"/>
    <x v="0"/>
    <x v="0"/>
    <x v="0"/>
    <s v="Prevent a user from moving a Credit Invoice out of Open Mode without providing the required Credit Request data (i.e., Credit Reason, Description, and ‐‐ if the Credit Invoice will return the data to the Staging Area ‐‐ the expected Re‐Invoice amount."/>
    <x v="0"/>
    <x v="0"/>
  </r>
  <r>
    <x v="1"/>
    <x v="16"/>
    <x v="0"/>
    <x v="0"/>
    <x v="0"/>
    <x v="0"/>
    <s v="Prevent an Invoice from going to Submitted or Posted Mode, if the invoice has been overridden to be non‐taxable. Instead move the Invoice to Pending Approval Mode."/>
    <x v="0"/>
    <x v="0"/>
  </r>
  <r>
    <x v="1"/>
    <x v="16"/>
    <x v="0"/>
    <x v="0"/>
    <x v="0"/>
    <x v="0"/>
    <s v="Prevent the user from moving an Invoice directly to Posted Mode if the Customer Site requires the Submitted Invoice Mode (for electronic invoicing)."/>
    <x v="0"/>
    <x v="0"/>
  </r>
  <r>
    <x v="1"/>
    <x v="16"/>
    <x v="0"/>
    <x v="0"/>
    <x v="0"/>
    <x v="0"/>
    <s v="Prevent the user from moving an Invoice out of Open Mode, if a Labor Item on the Invoice refers to a Shift Summary Labor Line whose start/stop date/time overlaps with another Shift Summary Labor Line within the system."/>
    <x v="0"/>
    <x v="0"/>
  </r>
  <r>
    <x v="1"/>
    <x v="16"/>
    <x v="0"/>
    <x v="0"/>
    <x v="0"/>
    <x v="0"/>
    <s v="Prevent the user from moving an Invoice out of Open Mode, if the Invoice is under Contract‐Specified Pricing, and contains one or more Items where the Unit of Measure in the Item Master is different from the Contract‐Specified Unit of Measure, for which n"/>
    <x v="0"/>
    <x v="0"/>
  </r>
  <r>
    <x v="1"/>
    <x v="16"/>
    <x v="0"/>
    <x v="0"/>
    <x v="0"/>
    <x v="0"/>
    <s v="Prevent the user from moving an Invoice to Submitted Mode if the Customer Site does not require the Submitted Invoice Mode (for electronic invoicing)."/>
    <x v="0"/>
    <x v="0"/>
  </r>
  <r>
    <x v="1"/>
    <x v="16"/>
    <x v="0"/>
    <x v="0"/>
    <x v="0"/>
    <x v="0"/>
    <s v="Prevent the user from moving the Invoice out of Open Mode if the Invoice contains a Package with component items that are all zero priced."/>
    <x v="0"/>
    <x v="0"/>
  </r>
  <r>
    <x v="1"/>
    <x v="16"/>
    <x v="0"/>
    <x v="0"/>
    <x v="0"/>
    <x v="0"/>
    <s v="Prevent the user from moving the Invoice out of Open Mode if the Invoice has a Custom View, and the Custom View has no Custom View Line with a dollar value."/>
    <x v="0"/>
    <x v="0"/>
  </r>
  <r>
    <x v="1"/>
    <x v="16"/>
    <x v="0"/>
    <x v="0"/>
    <x v="0"/>
    <x v="0"/>
    <s v="Prevent the user from moving the Invoice out of Open Mode if the Invoice has a Custom View, and the Reference Invoice has a zero dollar value."/>
    <x v="0"/>
    <x v="0"/>
  </r>
  <r>
    <x v="1"/>
    <x v="16"/>
    <x v="0"/>
    <x v="0"/>
    <x v="0"/>
    <x v="0"/>
    <s v="Prevent the user from moving the Invoice out of Open Mode, if one or more Customer‐Defined Attributes' values have not been specified. Expected Regular esxpression rule need to validate."/>
    <x v="0"/>
    <x v="0"/>
  </r>
  <r>
    <x v="1"/>
    <x v="16"/>
    <x v="0"/>
    <x v="0"/>
    <x v="0"/>
    <x v="0"/>
    <s v="Prevent the user from moving the Invoice out of Open Mode, if one or more Packages do not have quantities specified."/>
    <x v="0"/>
    <x v="0"/>
  </r>
  <r>
    <x v="1"/>
    <x v="16"/>
    <x v="0"/>
    <x v="0"/>
    <x v="0"/>
    <x v="0"/>
    <s v="Prevent the user from moving the Invoice out of Open Mode, if one or more required components of a Package have not yet been fulfilled."/>
    <x v="0"/>
    <x v="0"/>
  </r>
  <r>
    <x v="1"/>
    <x v="16"/>
    <x v="0"/>
    <x v="0"/>
    <x v="0"/>
    <x v="0"/>
    <s v="Prevent the user from moving the Invoice out of Open Mode, if the Invoice contains a Contract Item with a variable item price (i.e., Priced on Request), with an unspecified price."/>
    <x v="0"/>
    <x v="0"/>
  </r>
  <r>
    <x v="1"/>
    <x v="16"/>
    <x v="0"/>
    <x v="0"/>
    <x v="0"/>
    <x v="0"/>
    <s v="Prevent the user from moving the Invoice out of Open Mode, if the Invoice contains a Third‐Party Charge Item with an unspecified description."/>
    <x v="0"/>
    <x v="0"/>
  </r>
  <r>
    <x v="1"/>
    <x v="16"/>
    <x v="0"/>
    <x v="0"/>
    <x v="0"/>
    <x v="0"/>
    <s v="Prevent the user from moving the Invoice out of Open Mode, if the Invoice contains a Third‐Party Charge Item with an unspecified price."/>
    <x v="0"/>
    <x v="0"/>
  </r>
  <r>
    <x v="1"/>
    <x v="16"/>
    <x v="0"/>
    <x v="0"/>
    <x v="0"/>
    <x v="0"/>
    <s v="Prevent the user from moving the Invoice out of Open Mode, if the Invoice contains an Item whose General Ledger code does not exist in the General Ledger table."/>
    <x v="0"/>
    <x v="0"/>
  </r>
  <r>
    <x v="1"/>
    <x v="16"/>
    <x v="0"/>
    <x v="0"/>
    <x v="0"/>
    <x v="0"/>
    <s v="Prevent the user from moving the Invoice out of Open Mode, if the Invoice has a Custom View, and no Custom View Line Items with dollar amounts have been specified."/>
    <x v="0"/>
    <x v="0"/>
  </r>
  <r>
    <x v="1"/>
    <x v="16"/>
    <x v="0"/>
    <x v="0"/>
    <x v="0"/>
    <x v="0"/>
    <s v="Prevent the user from moving the Invoice out of Open Mode, if the Payment Authorization is a Pending Purchase Order."/>
    <x v="0"/>
    <x v="0"/>
  </r>
  <r>
    <x v="1"/>
    <x v="16"/>
    <x v="0"/>
    <x v="0"/>
    <x v="0"/>
    <x v="0"/>
    <s v="Prevent the user from moving the Invoice out of Open Mode, if the Purchase Order or Purchase Order Line amount is unspecified."/>
    <x v="0"/>
    <x v="0"/>
  </r>
  <r>
    <x v="1"/>
    <x v="16"/>
    <x v="0"/>
    <x v="0"/>
    <x v="0"/>
    <x v="0"/>
    <s v="Prevent the user from moving the Invoice to Posted Mode, if doing so would exceed the amount remaining on the Purchase Order or Purchase Order Line for that Invoice."/>
    <x v="0"/>
    <x v="0"/>
  </r>
  <r>
    <x v="1"/>
    <x v="16"/>
    <x v="0"/>
    <x v="0"/>
    <x v="0"/>
    <x v="0"/>
    <s v="Prevent the user from Posting an Invoice, if a Labor Item on the Invoice refers to a Shift Summary Labor Line whose start/stop date/time overlaps with another Shift Summary Labor Line within the system and both refer to the same employee ID."/>
    <x v="0"/>
    <x v="0"/>
  </r>
  <r>
    <x v="1"/>
    <x v="16"/>
    <x v="0"/>
    <x v="0"/>
    <x v="0"/>
    <x v="0"/>
    <s v="When a Credit Invoice or Credit/Re‐Invoice is moved out of Open Mode, move the Invoice to Pending Approval Mode."/>
    <x v="3"/>
    <x v="0"/>
  </r>
  <r>
    <x v="1"/>
    <x v="16"/>
    <x v="0"/>
    <x v="0"/>
    <x v="0"/>
    <x v="0"/>
    <s v="When an invoice is Posted, Determine the GL accounts for the revenue for each Item on the Invoice and calculate and allocate the dollar amount associated with"/>
    <x v="3"/>
    <x v="0"/>
  </r>
  <r>
    <x v="1"/>
    <x v="16"/>
    <x v="0"/>
    <x v="0"/>
    <x v="0"/>
    <x v="0"/>
    <s v="When an Invoice is Posted, log the Invoice Number as &quot;Posted&quot; with the date/time the Posting occurred and the person who posted it."/>
    <x v="3"/>
    <x v="0"/>
  </r>
  <r>
    <x v="1"/>
    <x v="16"/>
    <x v="0"/>
    <x v="0"/>
    <x v="0"/>
    <x v="2"/>
    <s v="Allow a user to change an Invoice from Open to Posted Mode."/>
    <x v="3"/>
    <x v="0"/>
  </r>
  <r>
    <x v="1"/>
    <x v="16"/>
    <x v="0"/>
    <x v="0"/>
    <x v="0"/>
    <x v="2"/>
    <s v="Allow a user to change the selected Invoice from Approved Mode to Open Mode."/>
    <x v="3"/>
    <x v="0"/>
  </r>
  <r>
    <x v="1"/>
    <x v="16"/>
    <x v="0"/>
    <x v="0"/>
    <x v="0"/>
    <x v="2"/>
    <s v="Allow a user to change the selected Invoice from Approved Mode to Posted Mode."/>
    <x v="3"/>
    <x v="0"/>
  </r>
  <r>
    <x v="1"/>
    <x v="16"/>
    <x v="0"/>
    <x v="0"/>
    <x v="0"/>
    <x v="2"/>
    <s v="Allow a user to change the selected Invoice from Approved Mode to Submitted Mode."/>
    <x v="3"/>
    <x v="0"/>
  </r>
  <r>
    <x v="1"/>
    <x v="16"/>
    <x v="0"/>
    <x v="0"/>
    <x v="0"/>
    <x v="2"/>
    <s v="Allow a user to change the selected Invoice from Disapproved Mode to Open Mode."/>
    <x v="3"/>
    <x v="0"/>
  </r>
  <r>
    <x v="1"/>
    <x v="16"/>
    <x v="0"/>
    <x v="0"/>
    <x v="0"/>
    <x v="2"/>
    <s v="Allow a user to change the selected Invoice from Pending Approval to Open Mode."/>
    <x v="3"/>
    <x v="0"/>
  </r>
  <r>
    <x v="1"/>
    <x v="16"/>
    <x v="0"/>
    <x v="0"/>
    <x v="0"/>
    <x v="2"/>
    <s v="Allow a user to delete an Open Invoice."/>
    <x v="3"/>
    <x v="0"/>
  </r>
  <r>
    <x v="1"/>
    <x v="16"/>
    <x v="0"/>
    <x v="0"/>
    <x v="0"/>
    <x v="2"/>
    <s v="Prevent an Invoice from going to Submitted or Posted Mode, total Invoice variance is greater than n% off the original value the Invoice, and the Invoice total amount is greater than Instead move the Invoice to Pending Approval Mode."/>
    <x v="0"/>
    <x v="0"/>
  </r>
  <r>
    <x v="1"/>
    <x v="16"/>
    <x v="0"/>
    <x v="0"/>
    <x v="0"/>
    <x v="2"/>
    <s v="Prevent the user from moving the Invoice out of Open Mode, if doing so would exceed the amount remaining on the Purchase Order or Purchase Order Line for that Invoice."/>
    <x v="0"/>
    <x v="0"/>
  </r>
  <r>
    <x v="1"/>
    <x v="16"/>
    <x v="0"/>
    <x v="0"/>
    <x v="0"/>
    <x v="2"/>
    <s v="Prevent the user from moving the Invoice to Posted Mode, if the Invoice contains one or more Packages without a specified Price per Unit."/>
    <x v="0"/>
    <x v="0"/>
  </r>
  <r>
    <x v="1"/>
    <x v="16"/>
    <x v="0"/>
    <x v="0"/>
    <x v="0"/>
    <x v="2"/>
    <s v="When a Credit Invoice is Posted, if the Credit Invoice is marked as Lost Revenue, do not re‐add the quantities of the Credited Items back to the Staging Area. Instead, mark the quantities of the items as uninvoiceable."/>
    <x v="3"/>
    <x v="0"/>
  </r>
  <r>
    <x v="1"/>
    <x v="16"/>
    <x v="0"/>
    <x v="0"/>
    <x v="0"/>
    <x v="2"/>
    <s v="When a Credit Invoice is Posted, if the Credit Invoice is not marked as Lost Revenue, re‐add the quantities of the Credited Items back to the Staging Area."/>
    <x v="3"/>
    <x v="0"/>
  </r>
  <r>
    <x v="1"/>
    <x v="16"/>
    <x v="0"/>
    <x v="0"/>
    <x v="0"/>
    <x v="2"/>
    <s v="When an Invoice is deleted, log the Invoice Number as &quot;No Longer Needed&quot;."/>
    <x v="3"/>
    <x v="0"/>
  </r>
  <r>
    <x v="1"/>
    <x v="17"/>
    <x v="0"/>
    <x v="0"/>
    <x v="1"/>
    <x v="1"/>
    <s v="Allow a user to filter the Invoices in the Invoice Queue by Status (e.g., Open, Pending Approval, Approved, Disapproved, Submitted, Posted)."/>
    <x v="1"/>
    <x v="0"/>
  </r>
  <r>
    <x v="1"/>
    <x v="17"/>
    <x v="0"/>
    <x v="0"/>
    <x v="1"/>
    <x v="2"/>
    <s v="Allow a user to filter the Invoices in the Invoice Queue by Date."/>
    <x v="1"/>
    <x v="0"/>
  </r>
  <r>
    <x v="1"/>
    <x v="17"/>
    <x v="0"/>
    <x v="0"/>
    <x v="1"/>
    <x v="2"/>
    <s v="Allow a user to filter the Invoices in the Invoice Queue by Type (e.g., Invoice, Prepayment Invoice, Credit Invoice, Credit Reinvoice)"/>
    <x v="1"/>
    <x v="0"/>
  </r>
  <r>
    <x v="1"/>
    <x v="17"/>
    <x v="0"/>
    <x v="0"/>
    <x v="0"/>
    <x v="0"/>
    <s v="Allow a user to filter the Invoices in the Invoice Queue by Customer Site Keyword search (on Customer Site), Customer Number, Payment Authorization, Creation Date Range, Posted Data Range, Invoice Number, Branch Oracle Code, Invoice Mode (e.g., Open, Post"/>
    <x v="0"/>
    <x v="0"/>
  </r>
  <r>
    <x v="1"/>
    <x v="17"/>
    <x v="0"/>
    <x v="0"/>
    <x v="0"/>
    <x v="0"/>
    <s v="List all Invoices [Invoice Queue]"/>
    <x v="0"/>
    <x v="0"/>
  </r>
  <r>
    <x v="1"/>
    <x v="17"/>
    <x v="0"/>
    <x v="0"/>
    <x v="0"/>
    <x v="2"/>
    <s v="Allow a user to open an Invoice from the Invoice Queue."/>
    <x v="3"/>
    <x v="0"/>
  </r>
  <r>
    <x v="1"/>
    <x v="17"/>
    <x v="0"/>
    <x v="0"/>
    <x v="0"/>
    <x v="2"/>
    <s v="Sort the Invoices in the Invoice Queue by Invoice Number (descending)"/>
    <x v="0"/>
    <x v="0"/>
  </r>
  <r>
    <x v="1"/>
    <x v="18"/>
    <x v="0"/>
    <x v="0"/>
    <x v="1"/>
    <x v="0"/>
    <s v="Allow a user to create a Re‐Invoice from from a Credit Invoice."/>
    <x v="1"/>
    <x v="0"/>
  </r>
  <r>
    <x v="1"/>
    <x v="18"/>
    <x v="0"/>
    <x v="0"/>
    <x v="0"/>
    <x v="0"/>
    <s v="If a user creates a Re‐Invoice from an Invoice with a Custom View, automatically create a Custom View Line Items for the Re‐Invoice, and set the Description of each to the Description of each Custom View Line Item of the source Invoice, and the Dollar Amo"/>
    <x v="0"/>
    <x v="0"/>
  </r>
  <r>
    <x v="1"/>
    <x v="18"/>
    <x v="0"/>
    <x v="0"/>
    <x v="0"/>
    <x v="0"/>
    <s v="When a Credit Invoice mode changes, if the Credit Invoice has a corresponding Re‐Invoice, automatically change the mode of its corresponding Re‐Invoice."/>
    <x v="3"/>
    <x v="0"/>
  </r>
  <r>
    <x v="1"/>
    <x v="18"/>
    <x v="0"/>
    <x v="0"/>
    <x v="0"/>
    <x v="2"/>
    <s v="When a Re‐Invoice is authorized by the same Purchase Order or Purchase Order Line of the source Invoice, when recalculating the Remaining Value of the Purchase Order or Purchase Order Line, also calculate the value of Credit of the source Invoice."/>
    <x v="0"/>
    <x v="0"/>
  </r>
  <r>
    <x v="1"/>
    <x v="18"/>
    <x v="0"/>
    <x v="0"/>
    <x v="0"/>
    <x v="2"/>
    <s v="When a Re‐Invoice mode changes, automatically change the mode of its corresponding Credit Invoice."/>
    <x v="0"/>
    <x v="0"/>
  </r>
  <r>
    <x v="1"/>
    <x v="19"/>
    <x v="18"/>
    <x v="0"/>
    <x v="1"/>
    <x v="0"/>
    <s v="Allow a user to create a new Invoice from the selected Staging Area Line(s)."/>
    <x v="1"/>
    <x v="0"/>
  </r>
  <r>
    <x v="1"/>
    <x v="19"/>
    <x v="0"/>
    <x v="0"/>
    <x v="1"/>
    <x v="2"/>
    <s v="If the Invoice has a Custom View, recalculate the Variance when an Item is added from the Staging Area."/>
    <x v="1"/>
    <x v="0"/>
  </r>
  <r>
    <x v="1"/>
    <x v="19"/>
    <x v="0"/>
    <x v="0"/>
    <x v="1"/>
    <x v="2"/>
    <s v="If the Invoice is authorized by a Purchase Order or Purchase Order Line, recalculate the Remaining Value when an Item is added from the Staging"/>
    <x v="1"/>
    <x v="0"/>
  </r>
  <r>
    <x v="1"/>
    <x v="19"/>
    <x v="0"/>
    <x v="0"/>
    <x v="0"/>
    <x v="0"/>
    <s v="Allow a user to select one or multiple Shifts in the Staging Area."/>
    <x v="0"/>
    <x v="0"/>
  </r>
  <r>
    <x v="1"/>
    <x v="19"/>
    <x v="0"/>
    <x v="0"/>
    <x v="0"/>
    <x v="0"/>
    <s v="Allow a user to select one or multiple Staging Area lines."/>
    <x v="0"/>
    <x v="0"/>
  </r>
  <r>
    <x v="1"/>
    <x v="19"/>
    <x v="0"/>
    <x v="0"/>
    <x v="0"/>
    <x v="0"/>
    <s v="Automatically adjust Labor and Equipment time entries to their saved Gate Log Reconciliation values, if applicable."/>
    <x v="0"/>
    <x v="0"/>
  </r>
  <r>
    <x v="1"/>
    <x v="19"/>
    <x v="0"/>
    <x v="0"/>
    <x v="0"/>
    <x v="0"/>
    <s v="If a user moves one or more selected Shifts or Jobs to an Invoice, and the Staging Area filter is set to show &quot;Only Labor Items&quot;, only move the Labor items within the selected Shifts or Jobs to the Invoice."/>
    <x v="0"/>
    <x v="0"/>
  </r>
  <r>
    <x v="1"/>
    <x v="19"/>
    <x v="0"/>
    <x v="0"/>
    <x v="0"/>
    <x v="0"/>
    <s v="Prevent the user from moving a Labor item to an Invoice if the Labor item refers to a Pending Employee."/>
    <x v="0"/>
    <x v="0"/>
  </r>
  <r>
    <x v="1"/>
    <x v="19"/>
    <x v="0"/>
    <x v="0"/>
    <x v="0"/>
    <x v="0"/>
    <s v="Provide a visual cue to the user if a Labor Item in the Staging Area refers to a Pending Employee."/>
    <x v="0"/>
    <x v="0"/>
  </r>
  <r>
    <x v="1"/>
    <x v="19"/>
    <x v="0"/>
    <x v="0"/>
    <x v="0"/>
    <x v="0"/>
    <s v="Warn the user when moving a Labor or Equipment item to an Invoice if the Customer Site requires Labor / Equipment Time Reconciliations that have not been completed."/>
    <x v="0"/>
    <x v="0"/>
  </r>
  <r>
    <x v="1"/>
    <x v="19"/>
    <x v="0"/>
    <x v="0"/>
    <x v="0"/>
    <x v="0"/>
    <s v="When Items are moved from the Staging Area to an Invoice, reduce the invoicable quantities of the Items, and refresh the Staging Area to reflect the remaining Items and quantities."/>
    <x v="3"/>
    <x v="0"/>
  </r>
  <r>
    <x v="1"/>
    <x v="19"/>
    <x v="0"/>
    <x v="0"/>
    <x v="0"/>
    <x v="2"/>
    <s v="Allow a user to move the selected Items in the Staging Area (or those within the selected Shifts or Jobs) to an Open invoice."/>
    <x v="3"/>
    <x v="0"/>
  </r>
  <r>
    <x v="1"/>
    <x v="19"/>
    <x v="0"/>
    <x v="0"/>
    <x v="0"/>
    <x v="2"/>
    <s v="Allow a user to select one or multiple Jobs in the Staging Area."/>
    <x v="0"/>
    <x v="0"/>
  </r>
  <r>
    <x v="1"/>
    <x v="19"/>
    <x v="0"/>
    <x v="0"/>
    <x v="0"/>
    <x v="2"/>
    <s v="Prevent a user from moving Staging Area Items to a Credit Invoice."/>
    <x v="0"/>
    <x v="0"/>
  </r>
  <r>
    <x v="1"/>
    <x v="19"/>
    <x v="0"/>
    <x v="0"/>
    <x v="0"/>
    <x v="2"/>
    <s v="Prevent a user from moving Staging Area Items to a Re‐Invoice."/>
    <x v="0"/>
    <x v="0"/>
  </r>
  <r>
    <x v="1"/>
    <x v="19"/>
    <x v="0"/>
    <x v="0"/>
    <x v="0"/>
    <x v="2"/>
    <s v="When an Item is added from the Staging Area, save the Invoice."/>
    <x v="3"/>
    <x v="0"/>
  </r>
  <r>
    <x v="1"/>
    <x v="19"/>
    <x v="19"/>
    <x v="0"/>
    <x v="1"/>
    <x v="0"/>
    <s v="Warn the user if the Staging Area contains two or more Labor or Equipment time entries that overlap."/>
    <x v="1"/>
    <x v="0"/>
  </r>
  <r>
    <x v="1"/>
    <x v="19"/>
    <x v="0"/>
    <x v="0"/>
    <x v="0"/>
    <x v="0"/>
    <s v="Automatically adjust Labor and Equipment time entries down to a contract‐specified maximum quantity, if one exists."/>
    <x v="3"/>
    <x v="0"/>
  </r>
  <r>
    <x v="1"/>
    <x v="19"/>
    <x v="0"/>
    <x v="0"/>
    <x v="0"/>
    <x v="0"/>
    <s v="Automatically adjust Labor and Equipment time entries up to a contract‐specified minimum quantity, if one exists."/>
    <x v="3"/>
    <x v="0"/>
  </r>
  <r>
    <x v="1"/>
    <x v="19"/>
    <x v="0"/>
    <x v="0"/>
    <x v="0"/>
    <x v="0"/>
    <s v="If a material item has a quantity that has been marked as destroyed, automatically split the item into Used Item and Destroyed Item staging area items, as needed."/>
    <x v="3"/>
    <x v="0"/>
  </r>
  <r>
    <x v="1"/>
    <x v="19"/>
    <x v="0"/>
    <x v="0"/>
    <x v="0"/>
    <x v="0"/>
    <s v="Allow a user to view a Staging Area Item's Item Code, Quantity available for invoicing, and Unit of Measure."/>
    <x v="0"/>
    <x v="0"/>
  </r>
  <r>
    <x v="1"/>
    <x v="19"/>
    <x v="0"/>
    <x v="0"/>
    <x v="0"/>
    <x v="0"/>
    <s v="List all the uninvoiced items for that Customer Site, by the Item Description."/>
    <x v="0"/>
    <x v="0"/>
  </r>
  <r>
    <x v="1"/>
    <x v="19"/>
    <x v="0"/>
    <x v="0"/>
    <x v="0"/>
    <x v="0"/>
    <s v="Organize the Staging Area items by Job (chronologically, from oldest to most recent), by Shift within the Job (chronologically, from oldest to most recent), by Item Type within the Shift, and by Description within the Item Type."/>
    <x v="0"/>
    <x v="0"/>
  </r>
  <r>
    <x v="1"/>
    <x v="19"/>
    <x v="0"/>
    <x v="0"/>
    <x v="0"/>
    <x v="1"/>
    <s v="Allow a user to search for a Job by entering a Job Number, and navigate the user to that Job in the Staging Area."/>
    <x v="0"/>
    <x v="0"/>
  </r>
  <r>
    <x v="1"/>
    <x v="19"/>
    <x v="0"/>
    <x v="0"/>
    <x v="0"/>
    <x v="2"/>
    <s v="Allow a user to filter the Staging Area by Payment Authorization, initializing the Payment Authorization to that of the Customer Site/Payment Authorization selected in the Inbox Queue, or of the current Payment Authorization of the Invoice selected in the"/>
    <x v="0"/>
    <x v="0"/>
  </r>
  <r>
    <x v="1"/>
    <x v="19"/>
    <x v="0"/>
    <x v="0"/>
    <x v="0"/>
    <x v="2"/>
    <s v="Allow a user to filter the Staging Area to show either: (a) All Items (b) Only Labor Items"/>
    <x v="0"/>
    <x v="0"/>
  </r>
  <r>
    <x v="2"/>
    <x v="20"/>
    <x v="0"/>
    <x v="0"/>
    <x v="1"/>
    <x v="0"/>
    <s v="Allow a user to delete an Employee Payroll Line."/>
    <x v="1"/>
    <x v="0"/>
  </r>
  <r>
    <x v="2"/>
    <x v="20"/>
    <x v="0"/>
    <x v="0"/>
    <x v="1"/>
    <x v="0"/>
    <s v="Calculate special payment cases (e.g., overtime, double‐time, holiday time, etc.)."/>
    <x v="1"/>
    <x v="0"/>
  </r>
  <r>
    <x v="2"/>
    <x v="20"/>
    <x v="0"/>
    <x v="0"/>
    <x v="1"/>
    <x v="0"/>
    <s v="List Employee Payroll Lines"/>
    <x v="1"/>
    <x v="0"/>
  </r>
  <r>
    <x v="2"/>
    <x v="20"/>
    <x v="0"/>
    <x v="0"/>
    <x v="1"/>
    <x v="0"/>
    <s v="Prevent a user from changing a billable category to a non‐billable category."/>
    <x v="1"/>
    <x v="0"/>
  </r>
  <r>
    <x v="2"/>
    <x v="20"/>
    <x v="0"/>
    <x v="0"/>
    <x v="1"/>
    <x v="0"/>
    <s v="Prevent a user from creating a new Employee Payroll Line for a billable category."/>
    <x v="1"/>
    <x v="0"/>
  </r>
  <r>
    <x v="2"/>
    <x v="20"/>
    <x v="0"/>
    <x v="0"/>
    <x v="1"/>
    <x v="0"/>
    <s v="Prevent a user from deleting an Employee Payroll Line for billable time."/>
    <x v="1"/>
    <x v="0"/>
  </r>
  <r>
    <x v="2"/>
    <x v="20"/>
    <x v="0"/>
    <x v="0"/>
    <x v="1"/>
    <x v="0"/>
    <s v="Prevent a user from deleting an Employee Payroll Line in a closed Payroll Period."/>
    <x v="1"/>
    <x v="0"/>
  </r>
  <r>
    <x v="2"/>
    <x v="20"/>
    <x v="0"/>
    <x v="0"/>
    <x v="1"/>
    <x v="0"/>
    <s v="Prevent a user from editing an Employee Payroll Line in a closed Payroll Period."/>
    <x v="1"/>
    <x v="0"/>
  </r>
  <r>
    <x v="2"/>
    <x v="20"/>
    <x v="0"/>
    <x v="0"/>
    <x v="1"/>
    <x v="0"/>
    <s v="Prevent a user from increasing the payable time for a billable Payroll record above the calculated value."/>
    <x v="1"/>
    <x v="0"/>
  </r>
  <r>
    <x v="2"/>
    <x v="20"/>
    <x v="0"/>
    <x v="0"/>
    <x v="1"/>
    <x v="0"/>
    <s v="Prevent a user from specifying a date beyond the end of the Payroll Period."/>
    <x v="1"/>
    <x v="0"/>
  </r>
  <r>
    <x v="2"/>
    <x v="20"/>
    <x v="0"/>
    <x v="0"/>
    <x v="1"/>
    <x v="1"/>
    <s v="Allow a user to create a new Employee Payroll Line."/>
    <x v="1"/>
    <x v="0"/>
  </r>
  <r>
    <x v="2"/>
    <x v="20"/>
    <x v="0"/>
    <x v="0"/>
    <x v="1"/>
    <x v="2"/>
    <s v="Allow a user to edit an Employee Payroll Line."/>
    <x v="1"/>
    <x v="0"/>
  </r>
  <r>
    <x v="2"/>
    <x v="20"/>
    <x v="0"/>
    <x v="0"/>
    <x v="1"/>
    <x v="2"/>
    <s v="Prevent a user from changing a non‐billable category to a billable category."/>
    <x v="1"/>
    <x v="0"/>
  </r>
  <r>
    <x v="2"/>
    <x v="20"/>
    <x v="0"/>
    <x v="0"/>
    <x v="1"/>
    <x v="2"/>
    <s v="Sort Employee Payroll Lines"/>
    <x v="1"/>
    <x v="0"/>
  </r>
  <r>
    <x v="2"/>
    <x v="21"/>
    <x v="20"/>
    <x v="8"/>
    <x v="0"/>
    <x v="0"/>
    <s v="Automatically calculate special payment cases (e.g., overtime, double‐time, etc.) for added, edited, and deleted records."/>
    <x v="0"/>
    <x v="0"/>
  </r>
  <r>
    <x v="2"/>
    <x v="21"/>
    <x v="0"/>
    <x v="0"/>
    <x v="0"/>
    <x v="0"/>
    <s v="Display the calculated straight time, overtime, double‐time and total hours durations for the the Employee Payroll Week."/>
    <x v="0"/>
    <x v="0"/>
  </r>
  <r>
    <x v="2"/>
    <x v="21"/>
    <x v="0"/>
    <x v="0"/>
    <x v="0"/>
    <x v="0"/>
    <s v="If an Employee with an Employee Type of &quot;Part‐Time Professional&quot; has one or more Employee Payroll Records for a day, and the total duration of all Employee Payroll records is greater than 0:00, automatically calculate that Employee's Duration at 8:00 hour"/>
    <x v="0"/>
    <x v="0"/>
  </r>
  <r>
    <x v="2"/>
    <x v="21"/>
    <x v="0"/>
    <x v="0"/>
    <x v="0"/>
    <x v="2"/>
    <s v="Alow a user to access an existing Employee Payroll Record."/>
    <x v="0"/>
    <x v="0"/>
  </r>
  <r>
    <x v="2"/>
    <x v="21"/>
    <x v="0"/>
    <x v="0"/>
    <x v="0"/>
    <x v="0"/>
    <s v="Aggregate the Employee Payroll Records by date, Pay Type, Home Branch, Entered Branch, Job (if applicable), and Shift (if applicable), summing the Duration."/>
    <x v="0"/>
    <x v="0"/>
  </r>
  <r>
    <x v="2"/>
    <x v="21"/>
    <x v="0"/>
    <x v="0"/>
    <x v="0"/>
    <x v="0"/>
    <s v="Allow a user to add a new Employee Payroll Record."/>
    <x v="3"/>
    <x v="0"/>
  </r>
  <r>
    <x v="2"/>
    <x v="21"/>
    <x v="0"/>
    <x v="0"/>
    <x v="0"/>
    <x v="0"/>
    <s v="Filter the Employee Payroll Records by selected Employee and selected Employee Payroll Week, for all Employee Payroll Records manually entered by the Branch, plus all Employee Payroll Records for an Employee of the Branch."/>
    <x v="0"/>
    <x v="0"/>
  </r>
  <r>
    <x v="2"/>
    <x v="21"/>
    <x v="0"/>
    <x v="0"/>
    <x v="0"/>
    <x v="0"/>
    <s v="List the Employee Payroll Records within the Employee Payroll Week, displaying date, Pay Type, Job (if applicable), and Shift (if applicable), Entered‐By Branch, and Duration (in hours:minutes)."/>
    <x v="0"/>
    <x v="0"/>
  </r>
  <r>
    <x v="2"/>
    <x v="21"/>
    <x v="0"/>
    <x v="0"/>
    <x v="0"/>
    <x v="1"/>
    <s v="Sort the Employee Payroll Records by date (ascending), then by Pay Type (ascending by Pay Type Code)."/>
    <x v="0"/>
    <x v="0"/>
  </r>
  <r>
    <x v="2"/>
    <x v="21"/>
    <x v="21"/>
    <x v="9"/>
    <x v="1"/>
    <x v="0"/>
    <s v="Prevent the user from specifying the Duration of an Automatic Employee Payroll Record to less than zero, or more than the value recorded on the Shift Summary."/>
    <x v="1"/>
    <x v="0"/>
  </r>
  <r>
    <x v="2"/>
    <x v="21"/>
    <x v="0"/>
    <x v="0"/>
    <x v="0"/>
    <x v="0"/>
    <s v="Prevent the user from specifying the Duration of an Employee Payroll Record to any value that would make the sum of all Employee Payroll Records of the specified Pay Type on the specified Date for the Branch who created the Employee Payroll Record be less"/>
    <x v="0"/>
    <x v="0"/>
  </r>
  <r>
    <x v="2"/>
    <x v="21"/>
    <x v="0"/>
    <x v="10"/>
    <x v="0"/>
    <x v="0"/>
    <s v="Prevent the user from changing the Pay Type of a Manual Employee Payroll Record to an Automatic Pay Type."/>
    <x v="0"/>
    <x v="0"/>
  </r>
  <r>
    <x v="2"/>
    <x v="21"/>
    <x v="0"/>
    <x v="0"/>
    <x v="0"/>
    <x v="0"/>
    <s v="Prevent the user from changing the Pay Type of an Automatic Employee Payroll Record."/>
    <x v="0"/>
    <x v="0"/>
  </r>
  <r>
    <x v="2"/>
    <x v="21"/>
    <x v="0"/>
    <x v="0"/>
    <x v="0"/>
    <x v="0"/>
    <s v="Prevent the user from specifying a Pay Type that is an Automatic Employee Pay Type."/>
    <x v="0"/>
    <x v="0"/>
  </r>
  <r>
    <x v="2"/>
    <x v="21"/>
    <x v="0"/>
    <x v="11"/>
    <x v="0"/>
    <x v="0"/>
    <s v="Prevent the user from entering a Shift Summary Number for an Employee Payroll Record if the Pay Type is not &quot;Manual Billable&quot; type."/>
    <x v="0"/>
    <x v="0"/>
  </r>
  <r>
    <x v="2"/>
    <x v="21"/>
    <x v="0"/>
    <x v="0"/>
    <x v="0"/>
    <x v="0"/>
    <s v="Prevent a user from deleting a Manual Employee Payroll Record not created at the user's Branch."/>
    <x v="0"/>
    <x v="0"/>
  </r>
  <r>
    <x v="2"/>
    <x v="21"/>
    <x v="0"/>
    <x v="0"/>
    <x v="0"/>
    <x v="0"/>
    <s v="Prevent a user from deleting an Automatic Employee Payroll Record."/>
    <x v="0"/>
    <x v="0"/>
  </r>
  <r>
    <x v="2"/>
    <x v="21"/>
    <x v="0"/>
    <x v="0"/>
    <x v="0"/>
    <x v="0"/>
    <s v="Prevent a user from editing a Manual Employee Payroll Record not created at the user's Branch."/>
    <x v="0"/>
    <x v="0"/>
  </r>
  <r>
    <x v="2"/>
    <x v="21"/>
    <x v="0"/>
    <x v="0"/>
    <x v="0"/>
    <x v="0"/>
    <s v="Prevent a user from editing an Automatic Employee Payroll Record."/>
    <x v="0"/>
    <x v="0"/>
  </r>
  <r>
    <x v="2"/>
    <x v="21"/>
    <x v="0"/>
    <x v="0"/>
    <x v="0"/>
    <x v="0"/>
    <s v="Prevent a user from saving an Employee Payroll Record without a specified Date."/>
    <x v="1"/>
    <x v="1"/>
  </r>
  <r>
    <x v="2"/>
    <x v="21"/>
    <x v="0"/>
    <x v="0"/>
    <x v="0"/>
    <x v="0"/>
    <s v="Prevent a user from saving an Employee Payroll Record without a specified Duration."/>
    <x v="1"/>
    <x v="1"/>
  </r>
  <r>
    <x v="2"/>
    <x v="21"/>
    <x v="0"/>
    <x v="0"/>
    <x v="0"/>
    <x v="0"/>
    <s v="Prevent a user from saving an Employee Payroll Record without a specified Employee."/>
    <x v="1"/>
    <x v="1"/>
  </r>
  <r>
    <x v="2"/>
    <x v="21"/>
    <x v="0"/>
    <x v="0"/>
    <x v="0"/>
    <x v="0"/>
    <s v="Prevent a user from saving an Employee Payroll Record without a specified Pay Type."/>
    <x v="1"/>
    <x v="1"/>
  </r>
  <r>
    <x v="2"/>
    <x v="21"/>
    <x v="0"/>
    <x v="0"/>
    <x v="0"/>
    <x v="0"/>
    <s v="Prevent a user from saving an Employee Payroll Record without a specified Shift Summary, if the Pay Type is &quot;Manual Billable&quot;."/>
    <x v="1"/>
    <x v="1"/>
  </r>
  <r>
    <x v="2"/>
    <x v="21"/>
    <x v="0"/>
    <x v="0"/>
    <x v="0"/>
    <x v="0"/>
    <s v="When a Manual Employee Payroll Record is deleted, create a Manual Employee Payroll Records with a negative‐Duration of the existing Manual Employee Payroll Record."/>
    <x v="3"/>
    <x v="0"/>
  </r>
  <r>
    <x v="2"/>
    <x v="21"/>
    <x v="0"/>
    <x v="0"/>
    <x v="0"/>
    <x v="0"/>
    <s v="When a Manual Employee Payroll Record is edited, automatically create a Manual Employee Payroll Records with a negative‐ Duration of the existing Manual Employee Payroll Record, and one with a positive‐Duration of the new Manual Employee Payroll Record."/>
    <x v="3"/>
    <x v="0"/>
  </r>
  <r>
    <x v="2"/>
    <x v="21"/>
    <x v="0"/>
    <x v="0"/>
    <x v="0"/>
    <x v="0"/>
    <s v="When a Shift Summary Labor Line is recorded by the system as added, create one (or two, if the Shift Summary Labor Line spans midnight of Sunday night of the time zone of the Employee's Home Branch) Automatic Employee Payroll Records, including all time f"/>
    <x v="3"/>
    <x v="0"/>
  </r>
  <r>
    <x v="2"/>
    <x v="21"/>
    <x v="0"/>
    <x v="0"/>
    <x v="0"/>
    <x v="0"/>
    <s v="When a Shift Summary Labor Line is recorded by the system as deleted, create an Automatic Employee Payroll Record for every existing, current, related Automatic Employee Payroll Record, with a negative‐Duration of the existing Automatic Employee Payroll R"/>
    <x v="3"/>
    <x v="0"/>
  </r>
  <r>
    <x v="2"/>
    <x v="21"/>
    <x v="0"/>
    <x v="0"/>
    <x v="0"/>
    <x v="0"/>
    <s v="When a Shift Summary Labor Line is recorded by the system as edited, create two Automatic Employee Payroll Records for every existing, current, related Automatic Employee Payroll Record, one with a negative‐Duration of the existing Automatic Employee Payr"/>
    <x v="3"/>
    <x v="0"/>
  </r>
  <r>
    <x v="2"/>
    <x v="21"/>
    <x v="0"/>
    <x v="0"/>
    <x v="0"/>
    <x v="2"/>
    <s v="Allow a user to delete an existing Employee Payroll Record."/>
    <x v="3"/>
    <x v="0"/>
  </r>
  <r>
    <x v="2"/>
    <x v="21"/>
    <x v="0"/>
    <x v="0"/>
    <x v="0"/>
    <x v="2"/>
    <s v="Allow a user to edit an existing Employee Payroll Record, including the Employee, the date worked, the Pay Type, the Duration in hours:minutes, and the Shift Summary Number."/>
    <x v="3"/>
    <x v="0"/>
  </r>
  <r>
    <x v="2"/>
    <x v="21"/>
    <x v="0"/>
    <x v="0"/>
    <x v="1"/>
    <x v="0"/>
    <s v="Allow a user to create a new Employee Payroll Period."/>
    <x v="1"/>
    <x v="0"/>
  </r>
  <r>
    <x v="2"/>
    <x v="21"/>
    <x v="0"/>
    <x v="0"/>
    <x v="1"/>
    <x v="0"/>
    <s v="Allow a user to delete an Employee Payroll Period."/>
    <x v="1"/>
    <x v="0"/>
  </r>
  <r>
    <x v="2"/>
    <x v="21"/>
    <x v="0"/>
    <x v="0"/>
    <x v="1"/>
    <x v="0"/>
    <s v="Automatically calculate differences between prior period Payroll data imported from Shift Summaries, and current period Payroll data imported from Shift Summaries, and generate offsetting records."/>
    <x v="1"/>
    <x v="0"/>
  </r>
  <r>
    <x v="2"/>
    <x v="21"/>
    <x v="0"/>
    <x v="0"/>
    <x v="1"/>
    <x v="0"/>
    <s v="Automatically populate Employee Payroll Periods list."/>
    <x v="1"/>
    <x v="0"/>
  </r>
  <r>
    <x v="2"/>
    <x v="21"/>
    <x v="0"/>
    <x v="0"/>
    <x v="1"/>
    <x v="0"/>
    <s v="List Employee Payroll Periods."/>
    <x v="1"/>
    <x v="0"/>
  </r>
  <r>
    <x v="2"/>
    <x v="21"/>
    <x v="0"/>
    <x v="0"/>
    <x v="1"/>
    <x v="0"/>
    <s v="List Pending Employee Payroll Periods"/>
    <x v="1"/>
    <x v="0"/>
  </r>
  <r>
    <x v="2"/>
    <x v="21"/>
    <x v="0"/>
    <x v="0"/>
    <x v="1"/>
    <x v="1"/>
    <s v="Allow a user to select an Employee Payroll Period."/>
    <x v="1"/>
    <x v="0"/>
  </r>
  <r>
    <x v="2"/>
    <x v="21"/>
    <x v="0"/>
    <x v="0"/>
    <x v="1"/>
    <x v="1"/>
    <s v="Sort Employee Payroll Periods."/>
    <x v="1"/>
    <x v="0"/>
  </r>
  <r>
    <x v="2"/>
    <x v="21"/>
    <x v="0"/>
    <x v="0"/>
    <x v="1"/>
    <x v="2"/>
    <s v="Allow a user to access an Employee Payroll Period."/>
    <x v="1"/>
    <x v="0"/>
  </r>
  <r>
    <x v="2"/>
    <x v="21"/>
    <x v="0"/>
    <x v="0"/>
    <x v="1"/>
    <x v="2"/>
    <s v="Allow a user to match a Pending Employee from a Pending Employee Payroll Period to an Oracle Employee."/>
    <x v="1"/>
    <x v="0"/>
  </r>
  <r>
    <x v="2"/>
    <x v="21"/>
    <x v="0"/>
    <x v="0"/>
    <x v="1"/>
    <x v="2"/>
    <s v="Allow a user to see Payroll data for one of its Employees from Payroll data entered at another Branch."/>
    <x v="1"/>
    <x v="0"/>
  </r>
  <r>
    <x v="2"/>
    <x v="21"/>
    <x v="0"/>
    <x v="0"/>
    <x v="1"/>
    <x v="2"/>
    <s v="Prevent a user from creating an Employee Payroll Period for an Employee that already has an Employee Payroll Period."/>
    <x v="1"/>
    <x v="0"/>
  </r>
  <r>
    <x v="2"/>
    <x v="21"/>
    <x v="0"/>
    <x v="0"/>
    <x v="1"/>
    <x v="2"/>
    <s v="Prevent a user from deleting an Employee Payroll Period that contains billable time imported from a Shift Summary."/>
    <x v="1"/>
    <x v="0"/>
  </r>
  <r>
    <x v="2"/>
    <x v="21"/>
    <x v="0"/>
    <x v="0"/>
    <x v="1"/>
    <x v="2"/>
    <s v="Prevent a user from editing Payroll data for one of its Branch's Employees, if the Payroll data was entered at another Branch."/>
    <x v="1"/>
    <x v="0"/>
  </r>
  <r>
    <x v="2"/>
    <x v="22"/>
    <x v="0"/>
    <x v="0"/>
    <x v="0"/>
    <x v="0"/>
    <s v="Prepopulate the Employee Payroll Weeks to automatically appear within a Payroll Week, which is a combination of Employees with Automatic Employee Payroll Records for the Payroll Week (i.e., those Employees with billable hours for the current Branch), and "/>
    <x v="0"/>
    <x v="0"/>
  </r>
  <r>
    <x v="2"/>
    <x v="22"/>
    <x v="0"/>
    <x v="0"/>
    <x v="0"/>
    <x v="0"/>
    <s v="Sort the Employee Payroll Weeks by Last Name (ascending), then by First Name (ascending)"/>
    <x v="0"/>
    <x v="0"/>
  </r>
  <r>
    <x v="2"/>
    <x v="22"/>
    <x v="0"/>
    <x v="0"/>
    <x v="0"/>
    <x v="1"/>
    <s v="List the Employee Payroll Weeks within a Payroll Week, including First Name, Last Name, Employee Number, Home Branch Code, Employee Type (i.e., Regular or Part‐Time Professional), Straight Time Hours, Overtime Hours, Double‐Time Hours, Input Branch and To"/>
    <x v="0"/>
    <x v="0"/>
  </r>
  <r>
    <x v="2"/>
    <x v="22"/>
    <x v="0"/>
    <x v="0"/>
    <x v="0"/>
    <x v="2"/>
    <s v="Allow a user to access an Employee Payroll Week."/>
    <x v="0"/>
    <x v="0"/>
  </r>
  <r>
    <x v="2"/>
    <x v="23"/>
    <x v="0"/>
    <x v="0"/>
    <x v="0"/>
    <x v="0"/>
    <s v="Filter the Employees by those who were Active (according to Oracle) on or after Monday of the previous week."/>
    <x v="0"/>
    <x v="0"/>
  </r>
  <r>
    <x v="2"/>
    <x v="23"/>
    <x v="0"/>
    <x v="0"/>
    <x v="0"/>
    <x v="1"/>
    <s v="List Employees, including First Name, Last Name, Employee Number, Employee Type (i.e., Regular or Part‐Time Professional)."/>
    <x v="0"/>
    <x v="0"/>
  </r>
  <r>
    <x v="2"/>
    <x v="23"/>
    <x v="0"/>
    <x v="0"/>
    <x v="0"/>
    <x v="2"/>
    <s v="Allow a user to filter Employees by Branch, default to the Home Branch."/>
    <x v="0"/>
    <x v="0"/>
  </r>
  <r>
    <x v="2"/>
    <x v="23"/>
    <x v="0"/>
    <x v="0"/>
    <x v="0"/>
    <x v="2"/>
    <s v="Allow a user to select an Employee."/>
    <x v="0"/>
    <x v="0"/>
  </r>
  <r>
    <x v="2"/>
    <x v="23"/>
    <x v="0"/>
    <x v="0"/>
    <x v="0"/>
    <x v="2"/>
    <s v="Allow a user to sort Employees by Employee ID (ascending), or by Last Name (ascending)/First Name (ascending), default by Last Name/First Name.@$"/>
    <x v="0"/>
    <x v="0"/>
  </r>
  <r>
    <x v="2"/>
    <x v="24"/>
    <x v="0"/>
    <x v="0"/>
    <x v="1"/>
    <x v="0"/>
    <s v="Sort Payroll Periods in descending order by date."/>
    <x v="1"/>
    <x v="0"/>
  </r>
  <r>
    <x v="2"/>
    <x v="24"/>
    <x v="0"/>
    <x v="0"/>
    <x v="1"/>
    <x v="1"/>
    <s v="List Payroll Periods."/>
    <x v="1"/>
    <x v="0"/>
  </r>
  <r>
    <x v="2"/>
    <x v="24"/>
    <x v="0"/>
    <x v="0"/>
    <x v="1"/>
    <x v="2"/>
    <s v="Allow a user to access an existing Payroll Period."/>
    <x v="1"/>
    <x v="0"/>
  </r>
  <r>
    <x v="2"/>
    <x v="24"/>
    <x v="0"/>
    <x v="0"/>
    <x v="1"/>
    <x v="2"/>
    <s v="Allow a user to select a Payroll Period."/>
    <x v="1"/>
    <x v="0"/>
  </r>
  <r>
    <x v="2"/>
    <x v="24"/>
    <x v="0"/>
    <x v="0"/>
    <x v="0"/>
    <x v="2"/>
    <s v="Allow a user to access the current Payroll Week."/>
    <x v="0"/>
    <x v="0"/>
  </r>
  <r>
    <x v="2"/>
    <x v="25"/>
    <x v="0"/>
    <x v="0"/>
    <x v="0"/>
    <x v="2"/>
    <s v="Allow a user to select a Payroll Week by specifying a date within the Payroll Week (Monday to Sunday)."/>
    <x v="0"/>
    <x v="0"/>
  </r>
  <r>
    <x v="2"/>
    <x v="26"/>
    <x v="0"/>
    <x v="0"/>
    <x v="0"/>
    <x v="0"/>
    <s v="Allow for an external system/process to flag each Employee Payroll Record as having been imported into Oracle as of a provided date."/>
    <x v="0"/>
    <x v="0"/>
  </r>
  <r>
    <x v="0"/>
    <x v="27"/>
    <x v="0"/>
    <x v="0"/>
    <x v="0"/>
    <x v="3"/>
    <m/>
    <x v="4"/>
    <x v="0"/>
  </r>
  <r>
    <x v="0"/>
    <x v="28"/>
    <x v="0"/>
    <x v="0"/>
    <x v="0"/>
    <x v="3"/>
    <m/>
    <x v="4"/>
    <x v="0"/>
  </r>
  <r>
    <x v="0"/>
    <x v="29"/>
    <x v="0"/>
    <x v="0"/>
    <x v="0"/>
    <x v="3"/>
    <m/>
    <x v="4"/>
    <x v="0"/>
  </r>
  <r>
    <x v="0"/>
    <x v="30"/>
    <x v="0"/>
    <x v="0"/>
    <x v="0"/>
    <x v="3"/>
    <m/>
    <x v="4"/>
    <x v="0"/>
  </r>
  <r>
    <x v="0"/>
    <x v="31"/>
    <x v="0"/>
    <x v="0"/>
    <x v="0"/>
    <x v="3"/>
    <m/>
    <x v="4"/>
    <x v="0"/>
  </r>
  <r>
    <x v="0"/>
    <x v="32"/>
    <x v="0"/>
    <x v="0"/>
    <x v="0"/>
    <x v="3"/>
    <m/>
    <x v="4"/>
    <x v="0"/>
  </r>
  <r>
    <x v="0"/>
    <x v="33"/>
    <x v="0"/>
    <x v="0"/>
    <x v="0"/>
    <x v="3"/>
    <m/>
    <x v="4"/>
    <x v="0"/>
  </r>
  <r>
    <x v="0"/>
    <x v="34"/>
    <x v="0"/>
    <x v="0"/>
    <x v="0"/>
    <x v="3"/>
    <m/>
    <x v="4"/>
    <x v="0"/>
  </r>
  <r>
    <x v="0"/>
    <x v="35"/>
    <x v="0"/>
    <x v="0"/>
    <x v="0"/>
    <x v="3"/>
    <m/>
    <x v="4"/>
    <x v="0"/>
  </r>
  <r>
    <x v="0"/>
    <x v="36"/>
    <x v="0"/>
    <x v="0"/>
    <x v="0"/>
    <x v="3"/>
    <m/>
    <x v="4"/>
    <x v="0"/>
  </r>
  <r>
    <x v="1"/>
    <x v="37"/>
    <x v="0"/>
    <x v="0"/>
    <x v="0"/>
    <x v="3"/>
    <m/>
    <x v="4"/>
    <x v="0"/>
  </r>
  <r>
    <x v="1"/>
    <x v="38"/>
    <x v="0"/>
    <x v="0"/>
    <x v="0"/>
    <x v="3"/>
    <m/>
    <x v="4"/>
    <x v="0"/>
  </r>
  <r>
    <x v="1"/>
    <x v="17"/>
    <x v="0"/>
    <x v="0"/>
    <x v="0"/>
    <x v="3"/>
    <m/>
    <x v="4"/>
    <x v="0"/>
  </r>
  <r>
    <x v="1"/>
    <x v="39"/>
    <x v="0"/>
    <x v="0"/>
    <x v="0"/>
    <x v="3"/>
    <m/>
    <x v="4"/>
    <x v="0"/>
  </r>
  <r>
    <x v="1"/>
    <x v="40"/>
    <x v="0"/>
    <x v="0"/>
    <x v="0"/>
    <x v="3"/>
    <m/>
    <x v="4"/>
    <x v="0"/>
  </r>
  <r>
    <x v="1"/>
    <x v="41"/>
    <x v="0"/>
    <x v="0"/>
    <x v="0"/>
    <x v="3"/>
    <m/>
    <x v="4"/>
    <x v="0"/>
  </r>
  <r>
    <x v="1"/>
    <x v="42"/>
    <x v="0"/>
    <x v="0"/>
    <x v="0"/>
    <x v="3"/>
    <m/>
    <x v="4"/>
    <x v="0"/>
  </r>
  <r>
    <x v="2"/>
    <x v="43"/>
    <x v="0"/>
    <x v="0"/>
    <x v="0"/>
    <x v="3"/>
    <m/>
    <x v="4"/>
    <x v="0"/>
  </r>
  <r>
    <x v="2"/>
    <x v="44"/>
    <x v="0"/>
    <x v="0"/>
    <x v="0"/>
    <x v="3"/>
    <m/>
    <x v="4"/>
    <x v="0"/>
  </r>
  <r>
    <x v="1"/>
    <x v="45"/>
    <x v="0"/>
    <x v="0"/>
    <x v="0"/>
    <x v="3"/>
    <m/>
    <x v="4"/>
    <x v="0"/>
  </r>
  <r>
    <x v="1"/>
    <x v="46"/>
    <x v="0"/>
    <x v="0"/>
    <x v="0"/>
    <x v="3"/>
    <m/>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Data" updatedVersion="3" asteriskTotals="1" showMemberPropertyTips="0" useAutoFormatting="1" itemPrintTitles="1" createdVersion="1" indent="0" compact="0" compactData="0" gridDropZones="1">
  <location ref="A3:M383" firstHeaderRow="2" firstDataRow="2" firstDataCol="7"/>
  <pivotFields count="8">
    <pivotField axis="axisRow" compact="0" outline="0" subtotalTop="0" showAll="0" includeNewItemsInFilter="1" defaultSubtotal="0">
      <items count="3">
        <item x="0"/>
        <item x="1"/>
        <item x="2"/>
      </items>
    </pivotField>
    <pivotField axis="axisRow" compact="0" outline="0" subtotalTop="0" showAll="0" includeNewItemsInFilter="1" defaultSubtotal="0">
      <items count="27">
        <item x="0"/>
        <item x="10"/>
        <item x="11"/>
        <item x="12"/>
        <item x="1"/>
        <item x="2"/>
        <item x="20"/>
        <item x="21"/>
        <item x="22"/>
        <item x="23"/>
        <item x="3"/>
        <item x="4"/>
        <item x="13"/>
        <item x="14"/>
        <item x="15"/>
        <item x="16"/>
        <item x="17"/>
        <item x="5"/>
        <item x="24"/>
        <item x="25"/>
        <item x="6"/>
        <item x="7"/>
        <item x="26"/>
        <item x="18"/>
        <item x="19"/>
        <item x="8"/>
        <item x="9"/>
      </items>
    </pivotField>
    <pivotField axis="axisRow" compact="0" outline="0" subtotalTop="0" showAll="0" includeNewItemsInFilter="1" defaultSubtotal="0">
      <items count="22">
        <item x="18"/>
        <item x="10"/>
        <item x="11"/>
        <item x="5"/>
        <item x="12"/>
        <item x="17"/>
        <item x="1"/>
        <item x="6"/>
        <item x="13"/>
        <item x="4"/>
        <item x="3"/>
        <item x="20"/>
        <item x="14"/>
        <item x="7"/>
        <item x="2"/>
        <item x="15"/>
        <item x="16"/>
        <item x="8"/>
        <item x="9"/>
        <item x="21"/>
        <item x="19"/>
        <item x="0"/>
      </items>
    </pivotField>
    <pivotField axis="axisRow" compact="0" outline="0" subtotalTop="0" showAll="0" includeNewItemsInFilter="1" defaultSubtotal="0">
      <items count="12">
        <item x="7"/>
        <item x="2"/>
        <item x="1"/>
        <item x="3"/>
        <item x="9"/>
        <item x="10"/>
        <item x="4"/>
        <item x="11"/>
        <item x="8"/>
        <item x="5"/>
        <item x="6"/>
        <item x="0"/>
      </items>
    </pivotField>
    <pivotField axis="axisRow" compact="0" outline="0" subtotalTop="0" showAll="0" includeNewItemsInFilter="1" defaultSubtotal="0">
      <items count="2">
        <item h="1" x="1"/>
        <item x="0"/>
      </items>
    </pivotField>
    <pivotField axis="axisRow" compact="0" outline="0" subtotalTop="0" showAll="0" includeNewItemsInFilter="1" defaultSubtotal="0">
      <items count="3">
        <item x="0"/>
        <item x="1"/>
        <item x="2"/>
      </items>
    </pivotField>
    <pivotField compact="0" outline="0" subtotalTop="0" showAll="0" includeNewItemsInFilter="1" defaultSubtotal="0">
      <items count="4">
        <item x="3"/>
        <item x="1"/>
        <item x="0"/>
        <item x="2"/>
      </items>
    </pivotField>
    <pivotField axis="axisRow" compact="0" outline="0" subtotalTop="0" showAll="0" includeNewItemsInFilter="1">
      <items count="481">
        <item x="436"/>
        <item x="152"/>
        <item x="11"/>
        <item x="4"/>
        <item x="431"/>
        <item x="467"/>
        <item x="476"/>
        <item x="477"/>
        <item x="115"/>
        <item x="437"/>
        <item x="251"/>
        <item x="254"/>
        <item x="258"/>
        <item x="175"/>
        <item x="319"/>
        <item x="143"/>
        <item x="348"/>
        <item x="350"/>
        <item x="349"/>
        <item x="347"/>
        <item x="333"/>
        <item x="346"/>
        <item x="340"/>
        <item x="339"/>
        <item x="28"/>
        <item x="185"/>
        <item x="176"/>
        <item x="81"/>
        <item x="85"/>
        <item x="86"/>
        <item x="5"/>
        <item x="410"/>
        <item x="427"/>
        <item x="131"/>
        <item x="395"/>
        <item x="45"/>
        <item x="30"/>
        <item x="374"/>
        <item x="24"/>
        <item x="117"/>
        <item x="52"/>
        <item x="407"/>
        <item x="421"/>
        <item x="443"/>
        <item x="320"/>
        <item x="87"/>
        <item x="249"/>
        <item x="116"/>
        <item x="6"/>
        <item x="46"/>
        <item x="412"/>
        <item x="442"/>
        <item x="133"/>
        <item x="211"/>
        <item x="12"/>
        <item x="213"/>
        <item x="471"/>
        <item x="3"/>
        <item x="368"/>
        <item x="371"/>
        <item x="369"/>
        <item x="370"/>
        <item x="120"/>
        <item x="22"/>
        <item x="383"/>
        <item x="384"/>
        <item x="151"/>
        <item x="363"/>
        <item x="342"/>
        <item x="343"/>
        <item x="352"/>
        <item x="310"/>
        <item x="317"/>
        <item x="344"/>
        <item x="318"/>
        <item x="341"/>
        <item x="345"/>
        <item x="64"/>
        <item x="422"/>
        <item x="65"/>
        <item x="385"/>
        <item x="373"/>
        <item x="121"/>
        <item x="31"/>
        <item x="125"/>
        <item x="122"/>
        <item x="303"/>
        <item x="292"/>
        <item x="160"/>
        <item x="34"/>
        <item x="80"/>
        <item x="13"/>
        <item x="123"/>
        <item x="381"/>
        <item x="423"/>
        <item x="77"/>
        <item x="73"/>
        <item x="257"/>
        <item x="475"/>
        <item x="478"/>
        <item x="29"/>
        <item x="430"/>
        <item x="472"/>
        <item x="163"/>
        <item x="390"/>
        <item x="389"/>
        <item x="388"/>
        <item x="126"/>
        <item x="58"/>
        <item x="193"/>
        <item x="206"/>
        <item x="153"/>
        <item x="224"/>
        <item x="233"/>
        <item x="248"/>
        <item x="297"/>
        <item x="8"/>
        <item x="188"/>
        <item x="382"/>
        <item x="74"/>
        <item x="479"/>
        <item x="441"/>
        <item x="124"/>
        <item x="404"/>
        <item x="400"/>
        <item x="403"/>
        <item x="420"/>
        <item x="438"/>
        <item x="419"/>
        <item x="20"/>
        <item x="35"/>
        <item x="405"/>
        <item x="108"/>
        <item x="173"/>
        <item x="282"/>
        <item x="172"/>
        <item x="281"/>
        <item x="159"/>
        <item x="336"/>
        <item x="311"/>
        <item x="192"/>
        <item x="190"/>
        <item x="191"/>
        <item x="265"/>
        <item x="66"/>
        <item x="137"/>
        <item x="69"/>
        <item x="16"/>
        <item x="439"/>
        <item x="359"/>
        <item x="132"/>
        <item x="68"/>
        <item x="79"/>
        <item x="435"/>
        <item x="468"/>
        <item x="15"/>
        <item x="23"/>
        <item x="129"/>
        <item x="142"/>
        <item x="128"/>
        <item x="130"/>
        <item x="138"/>
        <item x="150"/>
        <item x="139"/>
        <item x="53"/>
        <item x="54"/>
        <item x="41"/>
        <item x="42"/>
        <item x="82"/>
        <item x="402"/>
        <item x="144"/>
        <item x="377"/>
        <item x="399"/>
        <item x="440"/>
        <item x="387"/>
        <item x="386"/>
        <item x="284"/>
        <item x="283"/>
        <item x="51"/>
        <item x="40"/>
        <item x="72"/>
        <item x="76"/>
        <item x="367"/>
        <item x="118"/>
        <item x="379"/>
        <item x="1"/>
        <item x="408"/>
        <item x="425"/>
        <item x="469"/>
        <item x="290"/>
        <item x="162"/>
        <item x="9"/>
        <item x="252"/>
        <item x="473"/>
        <item x="429"/>
        <item x="10"/>
        <item x="44"/>
        <item x="25"/>
        <item x="433"/>
        <item x="465"/>
        <item x="313"/>
        <item x="61"/>
        <item x="216"/>
        <item x="380"/>
        <item x="464"/>
        <item x="98"/>
        <item x="100"/>
        <item x="99"/>
        <item x="415"/>
        <item x="414"/>
        <item x="63"/>
        <item x="411"/>
        <item x="428"/>
        <item x="106"/>
        <item x="105"/>
        <item x="446"/>
        <item x="447"/>
        <item x="417"/>
        <item x="418"/>
        <item x="432"/>
        <item x="103"/>
        <item x="102"/>
        <item x="17"/>
        <item x="444"/>
        <item x="445"/>
        <item x="406"/>
        <item x="424"/>
        <item x="413"/>
        <item x="353"/>
        <item x="314"/>
        <item x="391"/>
        <item x="392"/>
        <item x="456"/>
        <item x="455"/>
        <item x="453"/>
        <item x="454"/>
        <item x="457"/>
        <item x="75"/>
        <item x="416"/>
        <item x="338"/>
        <item x="335"/>
        <item x="256"/>
        <item x="255"/>
        <item x="261"/>
        <item x="260"/>
        <item x="259"/>
        <item x="263"/>
        <item x="262"/>
        <item x="270"/>
        <item x="291"/>
        <item x="264"/>
        <item x="182"/>
        <item x="212"/>
        <item x="462"/>
        <item x="461"/>
        <item x="215"/>
        <item x="214"/>
        <item x="27"/>
        <item x="186"/>
        <item x="187"/>
        <item x="177"/>
        <item x="83"/>
        <item x="84"/>
        <item x="88"/>
        <item x="94"/>
        <item x="89"/>
        <item x="48"/>
        <item x="47"/>
        <item x="26"/>
        <item x="91"/>
        <item x="279"/>
        <item x="278"/>
        <item x="56"/>
        <item x="50"/>
        <item x="97"/>
        <item x="92"/>
        <item x="36"/>
        <item x="49"/>
        <item x="39"/>
        <item x="95"/>
        <item x="134"/>
        <item x="135"/>
        <item x="96"/>
        <item x="145"/>
        <item x="463"/>
        <item x="364"/>
        <item x="365"/>
        <item x="366"/>
        <item x="274"/>
        <item x="394"/>
        <item x="332"/>
        <item x="361"/>
        <item x="360"/>
        <item x="334"/>
        <item x="355"/>
        <item x="356"/>
        <item x="357"/>
        <item x="322"/>
        <item x="328"/>
        <item x="330"/>
        <item x="331"/>
        <item x="327"/>
        <item x="326"/>
        <item x="325"/>
        <item x="316"/>
        <item x="329"/>
        <item x="323"/>
        <item x="324"/>
        <item x="358"/>
        <item x="351"/>
        <item x="362"/>
        <item x="304"/>
        <item x="294"/>
        <item x="293"/>
        <item x="165"/>
        <item x="171"/>
        <item x="164"/>
        <item x="166"/>
        <item x="0"/>
        <item x="7"/>
        <item x="37"/>
        <item x="32"/>
        <item x="149"/>
        <item x="140"/>
        <item x="246"/>
        <item x="247"/>
        <item x="204"/>
        <item x="195"/>
        <item x="194"/>
        <item x="196"/>
        <item x="197"/>
        <item x="200"/>
        <item x="199"/>
        <item x="198"/>
        <item x="209"/>
        <item x="208"/>
        <item x="207"/>
        <item x="460"/>
        <item x="221"/>
        <item x="155"/>
        <item x="156"/>
        <item x="158"/>
        <item x="157"/>
        <item x="226"/>
        <item x="225"/>
        <item x="228"/>
        <item x="223"/>
        <item x="227"/>
        <item x="244"/>
        <item x="236"/>
        <item x="235"/>
        <item x="239"/>
        <item x="238"/>
        <item x="237"/>
        <item x="240"/>
        <item x="458"/>
        <item x="459"/>
        <item x="273"/>
        <item x="300"/>
        <item x="299"/>
        <item x="298"/>
        <item x="189"/>
        <item x="398"/>
        <item x="266"/>
        <item x="62"/>
        <item x="127"/>
        <item x="409"/>
        <item x="426"/>
        <item x="474"/>
        <item x="2"/>
        <item x="78"/>
        <item x="434"/>
        <item x="466"/>
        <item x="14"/>
        <item x="372"/>
        <item x="119"/>
        <item x="38"/>
        <item x="21"/>
        <item x="141"/>
        <item x="136"/>
        <item x="146"/>
        <item x="147"/>
        <item x="401"/>
        <item x="67"/>
        <item x="70"/>
        <item x="71"/>
        <item x="396"/>
        <item x="43"/>
        <item x="55"/>
        <item x="33"/>
        <item x="18"/>
        <item x="181"/>
        <item x="180"/>
        <item x="271"/>
        <item x="295"/>
        <item x="272"/>
        <item x="287"/>
        <item x="354"/>
        <item x="312"/>
        <item x="378"/>
        <item x="337"/>
        <item x="302"/>
        <item x="301"/>
        <item x="307"/>
        <item x="452"/>
        <item x="451"/>
        <item x="168"/>
        <item x="276"/>
        <item x="275"/>
        <item x="277"/>
        <item x="288"/>
        <item x="220"/>
        <item x="222"/>
        <item x="218"/>
        <item x="217"/>
        <item x="219"/>
        <item x="167"/>
        <item x="376"/>
        <item x="375"/>
        <item x="448"/>
        <item x="450"/>
        <item x="449"/>
        <item x="148"/>
        <item x="19"/>
        <item x="154"/>
        <item x="230"/>
        <item x="229"/>
        <item x="231"/>
        <item x="245"/>
        <item x="234"/>
        <item x="321"/>
        <item x="296"/>
        <item x="250"/>
        <item x="309"/>
        <item x="315"/>
        <item x="109"/>
        <item x="397"/>
        <item x="268"/>
        <item x="267"/>
        <item x="269"/>
        <item x="286"/>
        <item x="393"/>
        <item x="161"/>
        <item x="170"/>
        <item x="169"/>
        <item x="174"/>
        <item x="179"/>
        <item x="178"/>
        <item x="183"/>
        <item x="184"/>
        <item x="306"/>
        <item x="305"/>
        <item x="308"/>
        <item x="202"/>
        <item x="201"/>
        <item x="203"/>
        <item x="205"/>
        <item x="210"/>
        <item x="101"/>
        <item x="112"/>
        <item x="253"/>
        <item x="285"/>
        <item x="90"/>
        <item x="110"/>
        <item x="107"/>
        <item x="114"/>
        <item x="93"/>
        <item x="111"/>
        <item x="280"/>
        <item x="289"/>
        <item x="104"/>
        <item x="113"/>
        <item x="242"/>
        <item x="241"/>
        <item x="243"/>
        <item x="57"/>
        <item x="59"/>
        <item x="60"/>
        <item x="232"/>
        <item x="470"/>
        <item t="default"/>
      </items>
    </pivotField>
  </pivotFields>
  <rowFields count="7">
    <field x="4"/>
    <field x="0"/>
    <field x="1"/>
    <field x="2"/>
    <field x="3"/>
    <field x="5"/>
    <field x="7"/>
  </rowFields>
  <rowItems count="379">
    <i>
      <x v="1"/>
      <x/>
      <x/>
      <x v="21"/>
      <x v="11"/>
      <x/>
      <x v="318"/>
    </i>
    <i r="6">
      <x v="319"/>
    </i>
    <i r="6">
      <x v="369"/>
    </i>
    <i r="5">
      <x v="1"/>
      <x v="185"/>
    </i>
    <i r="5">
      <x v="2"/>
      <x v="3"/>
    </i>
    <i r="6">
      <x v="30"/>
    </i>
    <i r="6">
      <x v="48"/>
    </i>
    <i r="6">
      <x v="57"/>
    </i>
    <i r="6">
      <x v="116"/>
    </i>
    <i r="2">
      <x v="4"/>
      <x v="21"/>
      <x v="11"/>
      <x/>
      <x v="147"/>
    </i>
    <i r="6">
      <x v="155"/>
    </i>
    <i r="6">
      <x v="222"/>
    </i>
    <i r="6">
      <x v="373"/>
    </i>
    <i r="6">
      <x v="390"/>
    </i>
    <i r="6">
      <x v="423"/>
    </i>
    <i r="5">
      <x v="1"/>
      <x v="191"/>
    </i>
    <i r="5">
      <x v="2"/>
      <x v="2"/>
    </i>
    <i r="6">
      <x v="91"/>
    </i>
    <i r="2">
      <x v="5"/>
      <x v="6"/>
      <x v="11"/>
      <x/>
      <x v="167"/>
    </i>
    <i r="6">
      <x v="387"/>
    </i>
    <i r="5">
      <x v="2"/>
      <x v="166"/>
    </i>
    <i r="3">
      <x v="14"/>
      <x v="2"/>
      <x/>
      <x v="165"/>
    </i>
    <i r="6">
      <x v="272"/>
    </i>
    <i r="6">
      <x v="388"/>
    </i>
    <i r="5">
      <x v="2"/>
      <x v="40"/>
    </i>
    <i r="6">
      <x v="164"/>
    </i>
    <i r="4">
      <x v="11"/>
      <x/>
      <x v="178"/>
    </i>
    <i r="6">
      <x v="266"/>
    </i>
    <i r="6">
      <x v="267"/>
    </i>
    <i r="6">
      <x v="273"/>
    </i>
    <i r="6">
      <x v="277"/>
    </i>
    <i r="5">
      <x v="1"/>
      <x v="196"/>
    </i>
    <i r="5">
      <x v="2"/>
      <x v="35"/>
    </i>
    <i r="6">
      <x v="49"/>
    </i>
    <i r="3">
      <x v="21"/>
      <x v="11"/>
      <x/>
      <x v="129"/>
    </i>
    <i r="6">
      <x v="130"/>
    </i>
    <i r="6">
      <x v="156"/>
    </i>
    <i r="6">
      <x v="179"/>
    </i>
    <i r="6">
      <x v="257"/>
    </i>
    <i r="6">
      <x v="276"/>
    </i>
    <i r="6">
      <x v="278"/>
    </i>
    <i r="6">
      <x v="320"/>
    </i>
    <i r="6">
      <x v="321"/>
    </i>
    <i r="6">
      <x v="376"/>
    </i>
    <i r="6">
      <x v="377"/>
    </i>
    <i r="6">
      <x v="389"/>
    </i>
    <i r="5">
      <x v="1"/>
      <x v="197"/>
    </i>
    <i r="5">
      <x v="2"/>
      <x v="24"/>
    </i>
    <i r="6">
      <x v="36"/>
    </i>
    <i r="6">
      <x v="63"/>
    </i>
    <i r="6">
      <x v="83"/>
    </i>
    <i r="6">
      <x v="89"/>
    </i>
    <i r="6">
      <x v="100"/>
    </i>
    <i r="2">
      <x v="10"/>
      <x v="21"/>
      <x v="11"/>
      <x v="1"/>
      <x v="475"/>
    </i>
    <i r="5">
      <x v="2"/>
      <x v="108"/>
    </i>
    <i r="6">
      <x v="476"/>
    </i>
    <i r="6">
      <x v="477"/>
    </i>
    <i r="2">
      <x v="11"/>
      <x v="21"/>
      <x v="11"/>
      <x/>
      <x v="201"/>
    </i>
    <i r="2">
      <x v="17"/>
      <x v="21"/>
      <x v="11"/>
      <x/>
      <x v="364"/>
    </i>
    <i r="2">
      <x v="21"/>
      <x v="21"/>
      <x v="11"/>
      <x v="2"/>
      <x v="79"/>
    </i>
    <i r="2">
      <x v="25"/>
      <x v="21"/>
      <x v="11"/>
      <x/>
      <x v="144"/>
    </i>
    <i r="6">
      <x v="151"/>
    </i>
    <i r="6">
      <x v="383"/>
    </i>
    <i r="2">
      <x v="26"/>
      <x v="21"/>
      <x v="11"/>
      <x/>
      <x v="146"/>
    </i>
    <i r="6">
      <x v="384"/>
    </i>
    <i r="6">
      <x v="385"/>
    </i>
    <i r="1">
      <x v="1"/>
      <x v="1"/>
      <x v="21"/>
      <x v="11"/>
      <x/>
      <x v="152"/>
    </i>
    <i r="6">
      <x v="370"/>
    </i>
    <i r="5">
      <x v="1"/>
      <x v="181"/>
    </i>
    <i r="5">
      <x v="2"/>
      <x v="90"/>
    </i>
    <i r="6">
      <x v="95"/>
    </i>
    <i r="2">
      <x v="2"/>
      <x v="21"/>
      <x v="11"/>
      <x/>
      <x v="168"/>
    </i>
    <i r="6">
      <x v="261"/>
    </i>
    <i r="6">
      <x v="262"/>
    </i>
    <i r="5">
      <x v="2"/>
      <x v="27"/>
    </i>
    <i r="6">
      <x v="28"/>
    </i>
    <i r="2">
      <x v="3"/>
      <x v="10"/>
      <x v="11"/>
      <x/>
      <x v="8"/>
    </i>
    <i r="6">
      <x v="47"/>
    </i>
    <i r="5">
      <x v="2"/>
      <x v="39"/>
    </i>
    <i r="3">
      <x v="21"/>
      <x v="11"/>
      <x/>
      <x v="132"/>
    </i>
    <i r="6">
      <x v="205"/>
    </i>
    <i r="6">
      <x v="206"/>
    </i>
    <i r="6">
      <x v="207"/>
    </i>
    <i r="6">
      <x v="213"/>
    </i>
    <i r="6">
      <x v="214"/>
    </i>
    <i r="6">
      <x v="220"/>
    </i>
    <i r="6">
      <x v="221"/>
    </i>
    <i r="6">
      <x v="263"/>
    </i>
    <i r="6">
      <x v="264"/>
    </i>
    <i r="6">
      <x v="269"/>
    </i>
    <i r="6">
      <x v="274"/>
    </i>
    <i r="6">
      <x v="275"/>
    </i>
    <i r="6">
      <x v="279"/>
    </i>
    <i r="6">
      <x v="282"/>
    </i>
    <i r="6">
      <x v="435"/>
    </i>
    <i r="6">
      <x v="459"/>
    </i>
    <i r="6">
      <x v="462"/>
    </i>
    <i r="6">
      <x v="463"/>
    </i>
    <i r="6">
      <x v="465"/>
    </i>
    <i r="6">
      <x v="467"/>
    </i>
    <i r="6">
      <x v="471"/>
    </i>
    <i r="5">
      <x v="2"/>
      <x v="29"/>
    </i>
    <i r="6">
      <x v="45"/>
    </i>
    <i r="2">
      <x v="12"/>
      <x v="21"/>
      <x v="11"/>
      <x/>
      <x v="82"/>
    </i>
    <i r="5">
      <x v="1"/>
      <x v="62"/>
    </i>
    <i r="5">
      <x v="2"/>
      <x v="183"/>
    </i>
    <i r="6">
      <x v="375"/>
    </i>
    <i r="2">
      <x v="13"/>
      <x v="9"/>
      <x v="11"/>
      <x/>
      <x v="107"/>
    </i>
    <i r="3">
      <x v="21"/>
      <x v="11"/>
      <x v="2"/>
      <x v="84"/>
    </i>
    <i r="6">
      <x v="85"/>
    </i>
    <i r="6">
      <x v="92"/>
    </i>
    <i r="6">
      <x v="122"/>
    </i>
    <i r="2">
      <x v="14"/>
      <x v="1"/>
      <x v="11"/>
      <x/>
      <x v="13"/>
    </i>
    <i r="6">
      <x v="26"/>
    </i>
    <i r="6">
      <x v="251"/>
    </i>
    <i r="6">
      <x v="448"/>
    </i>
    <i r="6">
      <x v="449"/>
    </i>
    <i r="5">
      <x v="2"/>
      <x v="260"/>
    </i>
    <i r="3">
      <x v="2"/>
      <x v="11"/>
      <x/>
      <x v="25"/>
    </i>
    <i r="6">
      <x v="117"/>
    </i>
    <i r="6">
      <x v="258"/>
    </i>
    <i r="6">
      <x v="361"/>
    </i>
    <i r="5">
      <x v="2"/>
      <x v="141"/>
    </i>
    <i r="6">
      <x v="259"/>
    </i>
    <i r="3">
      <x v="3"/>
      <x v="11"/>
      <x/>
      <x v="379"/>
    </i>
    <i r="3">
      <x v="4"/>
      <x v="11"/>
      <x/>
      <x v="140"/>
    </i>
    <i r="6">
      <x v="142"/>
    </i>
    <i r="3">
      <x v="7"/>
      <x v="11"/>
      <x/>
      <x v="145"/>
    </i>
    <i r="6">
      <x v="163"/>
    </i>
    <i r="5">
      <x v="2"/>
      <x v="161"/>
    </i>
    <i r="3">
      <x v="8"/>
      <x v="1"/>
      <x/>
      <x v="109"/>
    </i>
    <i r="6">
      <x v="326"/>
    </i>
    <i r="6">
      <x v="328"/>
    </i>
    <i r="6">
      <x v="329"/>
    </i>
    <i r="6">
      <x v="330"/>
    </i>
    <i r="6">
      <x v="331"/>
    </i>
    <i r="6">
      <x v="332"/>
    </i>
    <i r="6">
      <x v="333"/>
    </i>
    <i r="6">
      <x v="456"/>
    </i>
    <i r="5">
      <x v="2"/>
      <x v="327"/>
    </i>
    <i r="4">
      <x v="3"/>
      <x/>
      <x v="53"/>
    </i>
    <i r="6">
      <x v="110"/>
    </i>
    <i r="6">
      <x v="252"/>
    </i>
    <i r="6">
      <x v="334"/>
    </i>
    <i r="6">
      <x v="336"/>
    </i>
    <i r="6">
      <x v="457"/>
    </i>
    <i r="5">
      <x v="2"/>
      <x v="335"/>
    </i>
    <i r="4">
      <x v="6"/>
      <x/>
      <x v="202"/>
    </i>
    <i r="6">
      <x v="256"/>
    </i>
    <i r="6">
      <x v="338"/>
    </i>
    <i r="6">
      <x v="412"/>
    </i>
    <i r="5">
      <x v="2"/>
      <x v="55"/>
    </i>
    <i r="6">
      <x v="255"/>
    </i>
    <i r="4">
      <x v="9"/>
      <x/>
      <x v="112"/>
    </i>
    <i r="6">
      <x v="344"/>
    </i>
    <i r="6">
      <x v="347"/>
    </i>
    <i r="6">
      <x v="478"/>
    </i>
    <i r="5">
      <x v="2"/>
      <x v="343"/>
    </i>
    <i r="4">
      <x v="10"/>
      <x/>
      <x v="113"/>
    </i>
    <i r="6">
      <x v="348"/>
    </i>
    <i r="6">
      <x v="351"/>
    </i>
    <i r="6">
      <x v="352"/>
    </i>
    <i r="6">
      <x v="353"/>
    </i>
    <i r="6">
      <x v="354"/>
    </i>
    <i r="6">
      <x v="428"/>
    </i>
    <i r="6">
      <x v="429"/>
    </i>
    <i r="5">
      <x v="2"/>
      <x v="349"/>
    </i>
    <i r="6">
      <x v="350"/>
    </i>
    <i r="3">
      <x v="12"/>
      <x/>
      <x/>
      <x v="189"/>
    </i>
    <i r="6">
      <x v="249"/>
    </i>
    <i r="6">
      <x v="313"/>
    </i>
    <i r="5">
      <x v="1"/>
      <x v="87"/>
    </i>
    <i r="5">
      <x v="2"/>
      <x v="312"/>
    </i>
    <i r="4">
      <x v="11"/>
      <x/>
      <x v="12"/>
    </i>
    <i r="6">
      <x v="46"/>
    </i>
    <i r="6">
      <x v="97"/>
    </i>
    <i r="6">
      <x v="114"/>
    </i>
    <i r="6">
      <x v="134"/>
    </i>
    <i r="6">
      <x v="136"/>
    </i>
    <i r="6">
      <x v="176"/>
    </i>
    <i r="6">
      <x v="177"/>
    </i>
    <i r="6">
      <x v="192"/>
    </i>
    <i r="6">
      <x v="242"/>
    </i>
    <i r="6">
      <x v="243"/>
    </i>
    <i r="6">
      <x v="246"/>
    </i>
    <i r="6">
      <x v="247"/>
    </i>
    <i r="6">
      <x v="248"/>
    </i>
    <i r="6">
      <x v="270"/>
    </i>
    <i r="6">
      <x v="271"/>
    </i>
    <i r="6">
      <x v="288"/>
    </i>
    <i r="6">
      <x v="324"/>
    </i>
    <i r="6">
      <x v="325"/>
    </i>
    <i r="6">
      <x v="357"/>
    </i>
    <i r="6">
      <x v="363"/>
    </i>
    <i r="6">
      <x v="396"/>
    </i>
    <i r="6">
      <x v="410"/>
    </i>
    <i r="6">
      <x v="437"/>
    </i>
    <i r="6">
      <x v="438"/>
    </i>
    <i r="6">
      <x v="439"/>
    </i>
    <i r="6">
      <x v="440"/>
    </i>
    <i r="6">
      <x v="461"/>
    </i>
    <i r="6">
      <x v="469"/>
    </i>
    <i r="5">
      <x v="1"/>
      <x v="11"/>
    </i>
    <i r="5">
      <x v="2"/>
      <x v="10"/>
    </i>
    <i r="6">
      <x v="241"/>
    </i>
    <i r="6">
      <x v="244"/>
    </i>
    <i r="6">
      <x v="245"/>
    </i>
    <i r="6">
      <x v="432"/>
    </i>
    <i r="6">
      <x v="460"/>
    </i>
    <i r="3">
      <x v="13"/>
      <x v="11"/>
      <x/>
      <x v="15"/>
    </i>
    <i r="6">
      <x v="158"/>
    </i>
    <i r="6">
      <x v="170"/>
    </i>
    <i r="6">
      <x v="322"/>
    </i>
    <i r="6">
      <x v="378"/>
    </i>
    <i r="6">
      <x v="380"/>
    </i>
    <i r="6">
      <x v="381"/>
    </i>
    <i r="6">
      <x v="422"/>
    </i>
    <i r="5">
      <x v="2"/>
      <x v="283"/>
    </i>
    <i r="6">
      <x v="323"/>
    </i>
    <i r="3">
      <x v="15"/>
      <x v="11"/>
      <x/>
      <x v="431"/>
    </i>
    <i r="3">
      <x v="16"/>
      <x v="11"/>
      <x/>
      <x v="86"/>
    </i>
    <i r="6">
      <x v="115"/>
    </i>
    <i r="6">
      <x v="311"/>
    </i>
    <i r="6">
      <x v="358"/>
    </i>
    <i r="6">
      <x v="360"/>
    </i>
    <i r="6">
      <x v="403"/>
    </i>
    <i r="6">
      <x v="452"/>
    </i>
    <i r="5">
      <x v="2"/>
      <x v="359"/>
    </i>
    <i r="3">
      <x v="17"/>
      <x v="11"/>
      <x/>
      <x v="1"/>
    </i>
    <i r="6">
      <x v="66"/>
    </i>
    <i r="6">
      <x v="162"/>
    </i>
    <i r="3">
      <x v="18"/>
      <x v="11"/>
      <x/>
      <x v="340"/>
    </i>
    <i r="6">
      <x v="341"/>
    </i>
    <i r="6">
      <x v="342"/>
    </i>
    <i r="5">
      <x v="2"/>
      <x v="111"/>
    </i>
    <i r="6">
      <x v="339"/>
    </i>
    <i r="6">
      <x v="424"/>
    </i>
    <i r="3">
      <x v="21"/>
      <x v="11"/>
      <x/>
      <x v="33"/>
    </i>
    <i r="6">
      <x v="88"/>
    </i>
    <i r="6">
      <x v="103"/>
    </i>
    <i r="6">
      <x v="133"/>
    </i>
    <i r="6">
      <x v="135"/>
    </i>
    <i r="6">
      <x v="137"/>
    </i>
    <i r="6">
      <x v="150"/>
    </i>
    <i r="6">
      <x v="157"/>
    </i>
    <i r="6">
      <x v="160"/>
    </i>
    <i r="6">
      <x v="280"/>
    </i>
    <i r="6">
      <x v="315"/>
    </i>
    <i r="6">
      <x v="317"/>
    </i>
    <i r="6">
      <x v="406"/>
    </i>
    <i r="6">
      <x v="416"/>
    </i>
    <i r="6">
      <x v="442"/>
    </i>
    <i r="6">
      <x v="445"/>
    </i>
    <i r="5">
      <x v="1"/>
      <x v="316"/>
    </i>
    <i r="5">
      <x v="2"/>
      <x v="52"/>
    </i>
    <i r="6">
      <x v="159"/>
    </i>
    <i r="6">
      <x v="190"/>
    </i>
    <i r="6">
      <x v="281"/>
    </i>
    <i r="2">
      <x v="15"/>
      <x v="5"/>
      <x v="11"/>
      <x/>
      <x v="67"/>
    </i>
    <i r="6">
      <x v="285"/>
    </i>
    <i r="6">
      <x v="287"/>
    </i>
    <i r="5">
      <x v="2"/>
      <x v="286"/>
    </i>
    <i r="3">
      <x v="21"/>
      <x v="11"/>
      <x/>
      <x v="20"/>
    </i>
    <i r="6">
      <x v="22"/>
    </i>
    <i r="6">
      <x v="23"/>
    </i>
    <i r="6">
      <x v="138"/>
    </i>
    <i r="6">
      <x v="139"/>
    </i>
    <i r="6">
      <x v="149"/>
    </i>
    <i r="6">
      <x v="200"/>
    </i>
    <i r="6">
      <x v="229"/>
    </i>
    <i r="6">
      <x v="239"/>
    </i>
    <i r="6">
      <x v="290"/>
    </i>
    <i r="6">
      <x v="291"/>
    </i>
    <i r="6">
      <x v="292"/>
    </i>
    <i r="6">
      <x v="293"/>
    </i>
    <i r="6">
      <x v="294"/>
    </i>
    <i r="6">
      <x v="295"/>
    </i>
    <i r="6">
      <x v="296"/>
    </i>
    <i r="6">
      <x v="298"/>
    </i>
    <i r="6">
      <x v="299"/>
    </i>
    <i r="6">
      <x v="300"/>
    </i>
    <i r="6">
      <x v="301"/>
    </i>
    <i r="6">
      <x v="302"/>
    </i>
    <i r="6">
      <x v="303"/>
    </i>
    <i r="6">
      <x v="304"/>
    </i>
    <i r="6">
      <x v="305"/>
    </i>
    <i r="6">
      <x v="306"/>
    </i>
    <i r="6">
      <x v="307"/>
    </i>
    <i r="6">
      <x v="308"/>
    </i>
    <i r="6">
      <x v="310"/>
    </i>
    <i r="6">
      <x v="400"/>
    </i>
    <i r="6">
      <x v="433"/>
    </i>
    <i r="6">
      <x v="434"/>
    </i>
    <i r="5">
      <x v="2"/>
      <x v="14"/>
    </i>
    <i r="6">
      <x v="16"/>
    </i>
    <i r="6">
      <x v="17"/>
    </i>
    <i r="6">
      <x v="18"/>
    </i>
    <i r="6">
      <x v="19"/>
    </i>
    <i r="6">
      <x v="21"/>
    </i>
    <i r="6">
      <x v="44"/>
    </i>
    <i r="6">
      <x v="240"/>
    </i>
    <i r="6">
      <x v="297"/>
    </i>
    <i r="6">
      <x v="309"/>
    </i>
    <i r="6">
      <x v="397"/>
    </i>
    <i r="6">
      <x v="398"/>
    </i>
    <i r="6">
      <x v="430"/>
    </i>
    <i r="2">
      <x v="16"/>
      <x v="21"/>
      <x v="11"/>
      <x/>
      <x v="58"/>
    </i>
    <i r="6">
      <x v="182"/>
    </i>
    <i r="5">
      <x v="2"/>
      <x v="81"/>
    </i>
    <i r="6">
      <x v="374"/>
    </i>
    <i r="2">
      <x v="23"/>
      <x v="21"/>
      <x v="11"/>
      <x/>
      <x v="171"/>
    </i>
    <i r="6">
      <x v="399"/>
    </i>
    <i r="5">
      <x v="2"/>
      <x v="417"/>
    </i>
    <i r="6">
      <x v="418"/>
    </i>
    <i r="2">
      <x v="24"/>
      <x/>
      <x v="11"/>
      <x/>
      <x v="105"/>
    </i>
    <i r="6">
      <x v="106"/>
    </i>
    <i r="6">
      <x v="124"/>
    </i>
    <i r="6">
      <x v="172"/>
    </i>
    <i r="6">
      <x v="289"/>
    </i>
    <i r="6">
      <x v="362"/>
    </i>
    <i r="6">
      <x v="386"/>
    </i>
    <i r="6">
      <x v="441"/>
    </i>
    <i r="5">
      <x v="2"/>
      <x v="80"/>
    </i>
    <i r="6">
      <x v="104"/>
    </i>
    <i r="6">
      <x v="230"/>
    </i>
    <i r="6">
      <x v="231"/>
    </i>
    <i r="6">
      <x v="436"/>
    </i>
    <i r="3">
      <x v="20"/>
      <x v="11"/>
      <x/>
      <x v="123"/>
    </i>
    <i r="6">
      <x v="125"/>
    </i>
    <i r="6">
      <x v="169"/>
    </i>
    <i r="3">
      <x v="21"/>
      <x v="11"/>
      <x/>
      <x v="118"/>
    </i>
    <i r="6">
      <x v="184"/>
    </i>
    <i r="6">
      <x v="203"/>
    </i>
    <i r="5">
      <x v="1"/>
      <x v="93"/>
    </i>
    <i r="5">
      <x v="2"/>
      <x v="64"/>
    </i>
    <i r="6">
      <x v="65"/>
    </i>
    <i r="1">
      <x v="2"/>
      <x v="7"/>
      <x v="11"/>
      <x v="8"/>
      <x/>
      <x v="127"/>
    </i>
    <i r="6">
      <x v="148"/>
    </i>
    <i r="6">
      <x v="173"/>
    </i>
    <i r="5">
      <x v="2"/>
      <x v="121"/>
    </i>
    <i r="4">
      <x v="11"/>
      <x/>
      <x/>
    </i>
    <i r="6">
      <x v="9"/>
    </i>
    <i r="6">
      <x v="153"/>
    </i>
    <i r="6">
      <x v="198"/>
    </i>
    <i r="5">
      <x v="1"/>
      <x v="371"/>
    </i>
    <i r="3">
      <x v="19"/>
      <x v="4"/>
      <x/>
      <x v="356"/>
    </i>
    <i r="4">
      <x v="5"/>
      <x/>
      <x v="253"/>
    </i>
    <i r="6">
      <x v="254"/>
    </i>
    <i r="6">
      <x v="337"/>
    </i>
    <i r="4">
      <x v="7"/>
      <x/>
      <x v="284"/>
    </i>
    <i r="4">
      <x v="11"/>
      <x/>
      <x v="215"/>
    </i>
    <i r="6">
      <x v="216"/>
    </i>
    <i r="6">
      <x v="223"/>
    </i>
    <i r="6">
      <x v="224"/>
    </i>
    <i r="6">
      <x v="232"/>
    </i>
    <i r="6">
      <x v="233"/>
    </i>
    <i r="6">
      <x v="234"/>
    </i>
    <i r="6">
      <x v="235"/>
    </i>
    <i r="6">
      <x v="236"/>
    </i>
    <i r="6">
      <x v="404"/>
    </i>
    <i r="6">
      <x v="405"/>
    </i>
    <i r="6">
      <x v="419"/>
    </i>
    <i r="6">
      <x v="420"/>
    </i>
    <i r="6">
      <x v="421"/>
    </i>
    <i r="5">
      <x v="2"/>
      <x v="43"/>
    </i>
    <i r="6">
      <x v="51"/>
    </i>
    <i r="2">
      <x v="8"/>
      <x v="21"/>
      <x v="11"/>
      <x/>
      <x v="204"/>
    </i>
    <i r="6">
      <x v="372"/>
    </i>
    <i r="5">
      <x v="1"/>
      <x v="199"/>
    </i>
    <i r="5">
      <x v="2"/>
      <x v="5"/>
    </i>
    <i r="2">
      <x v="9"/>
      <x v="21"/>
      <x v="11"/>
      <x/>
      <x v="154"/>
    </i>
    <i r="5">
      <x v="1"/>
      <x v="188"/>
    </i>
    <i r="5">
      <x v="2"/>
      <x v="56"/>
    </i>
    <i r="6">
      <x v="102"/>
    </i>
    <i r="6">
      <x v="479"/>
    </i>
    <i r="2">
      <x v="18"/>
      <x v="21"/>
      <x v="11"/>
      <x v="2"/>
      <x v="7"/>
    </i>
    <i r="2">
      <x v="19"/>
      <x v="21"/>
      <x v="11"/>
      <x v="2"/>
      <x v="99"/>
    </i>
    <i r="2">
      <x v="22"/>
      <x v="21"/>
      <x v="11"/>
      <x/>
      <x v="120"/>
    </i>
    <i t="grand">
      <x/>
    </i>
  </rowItems>
  <colItems count="1">
    <i/>
  </colItems>
  <formats count="124">
    <format dxfId="132">
      <pivotArea type="all" dataOnly="0" outline="0" fieldPosition="0"/>
    </format>
    <format dxfId="131">
      <pivotArea type="origin" dataOnly="0" labelOnly="1" outline="0" fieldPosition="0"/>
    </format>
    <format dxfId="130">
      <pivotArea field="0" type="button" dataOnly="0" labelOnly="1" outline="0" axis="axisRow" fieldPosition="1"/>
    </format>
    <format dxfId="129">
      <pivotArea field="1" type="button" dataOnly="0" labelOnly="1" outline="0" axis="axisRow" fieldPosition="2"/>
    </format>
    <format dxfId="128">
      <pivotArea field="3" type="button" dataOnly="0" labelOnly="1" outline="0" axis="axisRow" fieldPosition="4"/>
    </format>
    <format dxfId="127">
      <pivotArea field="2" type="button" dataOnly="0" labelOnly="1" outline="0" axis="axisRow" fieldPosition="3"/>
    </format>
    <format dxfId="126">
      <pivotArea field="4" type="button" dataOnly="0" labelOnly="1" outline="0" axis="axisRow" fieldPosition="0"/>
    </format>
    <format dxfId="125">
      <pivotArea field="5" type="button" dataOnly="0" labelOnly="1" outline="0" axis="axisRow" fieldPosition="5"/>
    </format>
    <format dxfId="124">
      <pivotArea field="7" type="button" dataOnly="0" labelOnly="1" outline="0" axis="axisRow" fieldPosition="6"/>
    </format>
    <format dxfId="123">
      <pivotArea dataOnly="0" labelOnly="1" outline="0" fieldPosition="0">
        <references count="1">
          <reference field="0" count="0"/>
        </references>
      </pivotArea>
    </format>
    <format dxfId="122">
      <pivotArea dataOnly="0" labelOnly="1" outline="0" fieldPosition="0">
        <references count="1">
          <reference field="0" count="0" defaultSubtotal="1"/>
        </references>
      </pivotArea>
    </format>
    <format dxfId="121">
      <pivotArea dataOnly="0" labelOnly="1" grandRow="1" outline="0" fieldPosition="0"/>
    </format>
    <format dxfId="120">
      <pivotArea dataOnly="0" labelOnly="1" outline="0" fieldPosition="0">
        <references count="2">
          <reference field="0" count="1" selected="0">
            <x v="0"/>
          </reference>
          <reference field="1" count="10">
            <x v="0"/>
            <x v="4"/>
            <x v="5"/>
            <x v="10"/>
            <x v="11"/>
            <x v="17"/>
            <x v="20"/>
            <x v="21"/>
            <x v="25"/>
            <x v="26"/>
          </reference>
        </references>
      </pivotArea>
    </format>
    <format dxfId="119">
      <pivotArea dataOnly="0" labelOnly="1" outline="0" fieldPosition="0">
        <references count="2">
          <reference field="0" count="1" selected="0">
            <x v="0"/>
          </reference>
          <reference field="1" count="10" defaultSubtotal="1">
            <x v="0"/>
            <x v="4"/>
            <x v="5"/>
            <x v="10"/>
            <x v="11"/>
            <x v="17"/>
            <x v="20"/>
            <x v="21"/>
            <x v="25"/>
            <x v="26"/>
          </reference>
        </references>
      </pivotArea>
    </format>
    <format dxfId="118">
      <pivotArea dataOnly="0" labelOnly="1" outline="0" fieldPosition="0">
        <references count="2">
          <reference field="0" count="1" selected="0">
            <x v="1"/>
          </reference>
          <reference field="1" count="10">
            <x v="1"/>
            <x v="2"/>
            <x v="3"/>
            <x v="12"/>
            <x v="13"/>
            <x v="14"/>
            <x v="15"/>
            <x v="16"/>
            <x v="23"/>
            <x v="24"/>
          </reference>
        </references>
      </pivotArea>
    </format>
    <format dxfId="117">
      <pivotArea dataOnly="0" labelOnly="1" outline="0" fieldPosition="0">
        <references count="2">
          <reference field="0" count="1" selected="0">
            <x v="1"/>
          </reference>
          <reference field="1" count="10" defaultSubtotal="1">
            <x v="1"/>
            <x v="2"/>
            <x v="3"/>
            <x v="12"/>
            <x v="13"/>
            <x v="14"/>
            <x v="15"/>
            <x v="16"/>
            <x v="23"/>
            <x v="24"/>
          </reference>
        </references>
      </pivotArea>
    </format>
    <format dxfId="116">
      <pivotArea dataOnly="0" labelOnly="1" outline="0" fieldPosition="0">
        <references count="2">
          <reference field="0" count="1" selected="0">
            <x v="2"/>
          </reference>
          <reference field="1" count="7">
            <x v="6"/>
            <x v="7"/>
            <x v="8"/>
            <x v="9"/>
            <x v="18"/>
            <x v="19"/>
            <x v="22"/>
          </reference>
        </references>
      </pivotArea>
    </format>
    <format dxfId="115">
      <pivotArea dataOnly="0" labelOnly="1" outline="0" fieldPosition="0">
        <references count="2">
          <reference field="0" count="1" selected="0">
            <x v="2"/>
          </reference>
          <reference field="1" count="7" defaultSubtotal="1">
            <x v="6"/>
            <x v="7"/>
            <x v="8"/>
            <x v="9"/>
            <x v="18"/>
            <x v="19"/>
            <x v="22"/>
          </reference>
        </references>
      </pivotArea>
    </format>
    <format dxfId="114">
      <pivotArea field="7" type="button" dataOnly="0" labelOnly="1" outline="0" axis="axisRow" fieldPosition="6"/>
    </format>
    <format dxfId="113">
      <pivotArea dataOnly="0" labelOnly="1" grandRow="1" outline="0" fieldPosition="0"/>
    </format>
    <format dxfId="112">
      <pivotArea dataOnly="0" labelOnly="1" outline="0" fieldPosition="0">
        <references count="7">
          <reference field="0" count="1" selected="0">
            <x v="0"/>
          </reference>
          <reference field="1" count="1" selected="0">
            <x v="0"/>
          </reference>
          <reference field="2" count="1" selected="0">
            <x v="21"/>
          </reference>
          <reference field="3" count="1" selected="0">
            <x v="11"/>
          </reference>
          <reference field="4" count="0" selected="0"/>
          <reference field="5" count="1" selected="0">
            <x v="0"/>
          </reference>
          <reference field="7" count="3">
            <x v="318"/>
            <x v="319"/>
            <x v="369"/>
          </reference>
        </references>
      </pivotArea>
    </format>
    <format dxfId="111">
      <pivotArea dataOnly="0" labelOnly="1" outline="0" fieldPosition="0">
        <references count="7">
          <reference field="0" count="1" selected="0">
            <x v="0"/>
          </reference>
          <reference field="1" count="1" selected="0">
            <x v="0"/>
          </reference>
          <reference field="2" count="1" selected="0">
            <x v="21"/>
          </reference>
          <reference field="3" count="1" selected="0">
            <x v="11"/>
          </reference>
          <reference field="4" count="0" selected="0"/>
          <reference field="5" count="1" selected="0">
            <x v="1"/>
          </reference>
          <reference field="7" count="1">
            <x v="185"/>
          </reference>
        </references>
      </pivotArea>
    </format>
    <format dxfId="110">
      <pivotArea dataOnly="0" labelOnly="1" outline="0" fieldPosition="0">
        <references count="7">
          <reference field="0" count="1" selected="0">
            <x v="0"/>
          </reference>
          <reference field="1" count="1" selected="0">
            <x v="0"/>
          </reference>
          <reference field="2" count="1" selected="0">
            <x v="21"/>
          </reference>
          <reference field="3" count="1" selected="0">
            <x v="11"/>
          </reference>
          <reference field="4" count="0" selected="0"/>
          <reference field="5" count="1" selected="0">
            <x v="2"/>
          </reference>
          <reference field="7" count="5">
            <x v="3"/>
            <x v="30"/>
            <x v="48"/>
            <x v="57"/>
            <x v="116"/>
          </reference>
        </references>
      </pivotArea>
    </format>
    <format dxfId="109">
      <pivotArea dataOnly="0" labelOnly="1" outline="0" fieldPosition="0">
        <references count="7">
          <reference field="0" count="1" selected="0">
            <x v="0"/>
          </reference>
          <reference field="1" count="1" selected="0">
            <x v="4"/>
          </reference>
          <reference field="2" count="1" selected="0">
            <x v="21"/>
          </reference>
          <reference field="3" count="1" selected="0">
            <x v="11"/>
          </reference>
          <reference field="4" count="0" selected="0"/>
          <reference field="5" count="1" selected="0">
            <x v="0"/>
          </reference>
          <reference field="7" count="6">
            <x v="147"/>
            <x v="155"/>
            <x v="222"/>
            <x v="373"/>
            <x v="390"/>
            <x v="423"/>
          </reference>
        </references>
      </pivotArea>
    </format>
    <format dxfId="108">
      <pivotArea dataOnly="0" labelOnly="1" outline="0" fieldPosition="0">
        <references count="7">
          <reference field="0" count="1" selected="0">
            <x v="0"/>
          </reference>
          <reference field="1" count="1" selected="0">
            <x v="4"/>
          </reference>
          <reference field="2" count="1" selected="0">
            <x v="21"/>
          </reference>
          <reference field="3" count="1" selected="0">
            <x v="11"/>
          </reference>
          <reference field="4" count="0" selected="0"/>
          <reference field="5" count="1" selected="0">
            <x v="1"/>
          </reference>
          <reference field="7" count="1">
            <x v="191"/>
          </reference>
        </references>
      </pivotArea>
    </format>
    <format dxfId="107">
      <pivotArea dataOnly="0" labelOnly="1" outline="0" fieldPosition="0">
        <references count="7">
          <reference field="0" count="1" selected="0">
            <x v="0"/>
          </reference>
          <reference field="1" count="1" selected="0">
            <x v="4"/>
          </reference>
          <reference field="2" count="1" selected="0">
            <x v="21"/>
          </reference>
          <reference field="3" count="1" selected="0">
            <x v="11"/>
          </reference>
          <reference field="4" count="0" selected="0"/>
          <reference field="5" count="1" selected="0">
            <x v="2"/>
          </reference>
          <reference field="7" count="2">
            <x v="2"/>
            <x v="91"/>
          </reference>
        </references>
      </pivotArea>
    </format>
    <format dxfId="106">
      <pivotArea dataOnly="0" labelOnly="1" outline="0" fieldPosition="0">
        <references count="7">
          <reference field="0" count="1" selected="0">
            <x v="0"/>
          </reference>
          <reference field="1" count="1" selected="0">
            <x v="5"/>
          </reference>
          <reference field="2" count="1" selected="0">
            <x v="6"/>
          </reference>
          <reference field="3" count="1" selected="0">
            <x v="11"/>
          </reference>
          <reference field="4" count="0" selected="0"/>
          <reference field="5" count="1" selected="0">
            <x v="0"/>
          </reference>
          <reference field="7" count="2">
            <x v="167"/>
            <x v="387"/>
          </reference>
        </references>
      </pivotArea>
    </format>
    <format dxfId="105">
      <pivotArea dataOnly="0" labelOnly="1" outline="0" fieldPosition="0">
        <references count="7">
          <reference field="0" count="1" selected="0">
            <x v="0"/>
          </reference>
          <reference field="1" count="1" selected="0">
            <x v="5"/>
          </reference>
          <reference field="2" count="1" selected="0">
            <x v="6"/>
          </reference>
          <reference field="3" count="1" selected="0">
            <x v="11"/>
          </reference>
          <reference field="4" count="0" selected="0"/>
          <reference field="5" count="1" selected="0">
            <x v="2"/>
          </reference>
          <reference field="7" count="1">
            <x v="166"/>
          </reference>
        </references>
      </pivotArea>
    </format>
    <format dxfId="104">
      <pivotArea dataOnly="0" labelOnly="1" outline="0" fieldPosition="0">
        <references count="7">
          <reference field="0" count="1" selected="0">
            <x v="0"/>
          </reference>
          <reference field="1" count="1" selected="0">
            <x v="5"/>
          </reference>
          <reference field="2" count="1" selected="0">
            <x v="14"/>
          </reference>
          <reference field="3" count="1" selected="0">
            <x v="2"/>
          </reference>
          <reference field="4" count="0" selected="0"/>
          <reference field="5" count="1" selected="0">
            <x v="0"/>
          </reference>
          <reference field="7" count="3">
            <x v="165"/>
            <x v="272"/>
            <x v="388"/>
          </reference>
        </references>
      </pivotArea>
    </format>
    <format dxfId="103">
      <pivotArea dataOnly="0" labelOnly="1" outline="0" fieldPosition="0">
        <references count="7">
          <reference field="0" count="1" selected="0">
            <x v="0"/>
          </reference>
          <reference field="1" count="1" selected="0">
            <x v="5"/>
          </reference>
          <reference field="2" count="1" selected="0">
            <x v="14"/>
          </reference>
          <reference field="3" count="1" selected="0">
            <x v="2"/>
          </reference>
          <reference field="4" count="0" selected="0"/>
          <reference field="5" count="1" selected="0">
            <x v="2"/>
          </reference>
          <reference field="7" count="2">
            <x v="40"/>
            <x v="164"/>
          </reference>
        </references>
      </pivotArea>
    </format>
    <format dxfId="102">
      <pivotArea dataOnly="0" labelOnly="1" outline="0" fieldPosition="0">
        <references count="7">
          <reference field="0" count="1" selected="0">
            <x v="0"/>
          </reference>
          <reference field="1" count="1" selected="0">
            <x v="5"/>
          </reference>
          <reference field="2" count="1" selected="0">
            <x v="14"/>
          </reference>
          <reference field="3" count="1" selected="0">
            <x v="11"/>
          </reference>
          <reference field="4" count="0" selected="0"/>
          <reference field="5" count="1" selected="0">
            <x v="0"/>
          </reference>
          <reference field="7" count="5">
            <x v="178"/>
            <x v="266"/>
            <x v="267"/>
            <x v="273"/>
            <x v="277"/>
          </reference>
        </references>
      </pivotArea>
    </format>
    <format dxfId="101">
      <pivotArea dataOnly="0" labelOnly="1" outline="0" fieldPosition="0">
        <references count="7">
          <reference field="0" count="1" selected="0">
            <x v="0"/>
          </reference>
          <reference field="1" count="1" selected="0">
            <x v="5"/>
          </reference>
          <reference field="2" count="1" selected="0">
            <x v="14"/>
          </reference>
          <reference field="3" count="1" selected="0">
            <x v="11"/>
          </reference>
          <reference field="4" count="0" selected="0"/>
          <reference field="5" count="1" selected="0">
            <x v="1"/>
          </reference>
          <reference field="7" count="1">
            <x v="196"/>
          </reference>
        </references>
      </pivotArea>
    </format>
    <format dxfId="100">
      <pivotArea dataOnly="0" labelOnly="1" outline="0" fieldPosition="0">
        <references count="7">
          <reference field="0" count="1" selected="0">
            <x v="0"/>
          </reference>
          <reference field="1" count="1" selected="0">
            <x v="5"/>
          </reference>
          <reference field="2" count="1" selected="0">
            <x v="14"/>
          </reference>
          <reference field="3" count="1" selected="0">
            <x v="11"/>
          </reference>
          <reference field="4" count="0" selected="0"/>
          <reference field="5" count="1" selected="0">
            <x v="2"/>
          </reference>
          <reference field="7" count="2">
            <x v="35"/>
            <x v="49"/>
          </reference>
        </references>
      </pivotArea>
    </format>
    <format dxfId="99">
      <pivotArea dataOnly="0" labelOnly="1" outline="0" fieldPosition="0">
        <references count="7">
          <reference field="0" count="1" selected="0">
            <x v="0"/>
          </reference>
          <reference field="1" count="1" selected="0">
            <x v="5"/>
          </reference>
          <reference field="2" count="1" selected="0">
            <x v="21"/>
          </reference>
          <reference field="3" count="1" selected="0">
            <x v="11"/>
          </reference>
          <reference field="4" count="0" selected="0"/>
          <reference field="5" count="1" selected="0">
            <x v="0"/>
          </reference>
          <reference field="7" count="12">
            <x v="129"/>
            <x v="130"/>
            <x v="156"/>
            <x v="179"/>
            <x v="257"/>
            <x v="276"/>
            <x v="278"/>
            <x v="320"/>
            <x v="321"/>
            <x v="376"/>
            <x v="377"/>
            <x v="389"/>
          </reference>
        </references>
      </pivotArea>
    </format>
    <format dxfId="98">
      <pivotArea dataOnly="0" labelOnly="1" outline="0" fieldPosition="0">
        <references count="7">
          <reference field="0" count="1" selected="0">
            <x v="0"/>
          </reference>
          <reference field="1" count="1" selected="0">
            <x v="5"/>
          </reference>
          <reference field="2" count="1" selected="0">
            <x v="21"/>
          </reference>
          <reference field="3" count="1" selected="0">
            <x v="11"/>
          </reference>
          <reference field="4" count="0" selected="0"/>
          <reference field="5" count="1" selected="0">
            <x v="1"/>
          </reference>
          <reference field="7" count="1">
            <x v="197"/>
          </reference>
        </references>
      </pivotArea>
    </format>
    <format dxfId="97">
      <pivotArea dataOnly="0" labelOnly="1" outline="0" fieldPosition="0">
        <references count="7">
          <reference field="0" count="1" selected="0">
            <x v="0"/>
          </reference>
          <reference field="1" count="1" selected="0">
            <x v="5"/>
          </reference>
          <reference field="2" count="1" selected="0">
            <x v="21"/>
          </reference>
          <reference field="3" count="1" selected="0">
            <x v="11"/>
          </reference>
          <reference field="4" count="0" selected="0"/>
          <reference field="5" count="1" selected="0">
            <x v="2"/>
          </reference>
          <reference field="7" count="6">
            <x v="24"/>
            <x v="36"/>
            <x v="63"/>
            <x v="83"/>
            <x v="89"/>
            <x v="100"/>
          </reference>
        </references>
      </pivotArea>
    </format>
    <format dxfId="96">
      <pivotArea dataOnly="0" labelOnly="1" outline="0" fieldPosition="0">
        <references count="7">
          <reference field="0" count="1" selected="0">
            <x v="0"/>
          </reference>
          <reference field="1" count="1" selected="0">
            <x v="10"/>
          </reference>
          <reference field="2" count="1" selected="0">
            <x v="21"/>
          </reference>
          <reference field="3" count="1" selected="0">
            <x v="11"/>
          </reference>
          <reference field="4" count="0" selected="0"/>
          <reference field="5" count="1" selected="0">
            <x v="1"/>
          </reference>
          <reference field="7" count="1">
            <x v="475"/>
          </reference>
        </references>
      </pivotArea>
    </format>
    <format dxfId="95">
      <pivotArea dataOnly="0" labelOnly="1" outline="0" fieldPosition="0">
        <references count="7">
          <reference field="0" count="1" selected="0">
            <x v="0"/>
          </reference>
          <reference field="1" count="1" selected="0">
            <x v="10"/>
          </reference>
          <reference field="2" count="1" selected="0">
            <x v="21"/>
          </reference>
          <reference field="3" count="1" selected="0">
            <x v="11"/>
          </reference>
          <reference field="4" count="0" selected="0"/>
          <reference field="5" count="1" selected="0">
            <x v="2"/>
          </reference>
          <reference field="7" count="3">
            <x v="108"/>
            <x v="476"/>
            <x v="477"/>
          </reference>
        </references>
      </pivotArea>
    </format>
    <format dxfId="94">
      <pivotArea dataOnly="0" labelOnly="1" outline="0" fieldPosition="0">
        <references count="7">
          <reference field="0" count="1" selected="0">
            <x v="0"/>
          </reference>
          <reference field="1" count="1" selected="0">
            <x v="11"/>
          </reference>
          <reference field="2" count="1" selected="0">
            <x v="21"/>
          </reference>
          <reference field="3" count="1" selected="0">
            <x v="11"/>
          </reference>
          <reference field="4" count="0" selected="0"/>
          <reference field="5" count="1" selected="0">
            <x v="0"/>
          </reference>
          <reference field="7" count="1">
            <x v="201"/>
          </reference>
        </references>
      </pivotArea>
    </format>
    <format dxfId="93">
      <pivotArea dataOnly="0" labelOnly="1" outline="0" fieldPosition="0">
        <references count="7">
          <reference field="0" count="1" selected="0">
            <x v="0"/>
          </reference>
          <reference field="1" count="1" selected="0">
            <x v="17"/>
          </reference>
          <reference field="2" count="1" selected="0">
            <x v="21"/>
          </reference>
          <reference field="3" count="1" selected="0">
            <x v="11"/>
          </reference>
          <reference field="4" count="0" selected="0"/>
          <reference field="5" count="1" selected="0">
            <x v="0"/>
          </reference>
          <reference field="7" count="1">
            <x v="364"/>
          </reference>
        </references>
      </pivotArea>
    </format>
    <format dxfId="92">
      <pivotArea dataOnly="0" labelOnly="1" outline="0" fieldPosition="0">
        <references count="7">
          <reference field="0" count="1" selected="0">
            <x v="0"/>
          </reference>
          <reference field="1" count="1" selected="0">
            <x v="21"/>
          </reference>
          <reference field="2" count="1" selected="0">
            <x v="21"/>
          </reference>
          <reference field="3" count="1" selected="0">
            <x v="11"/>
          </reference>
          <reference field="4" count="0" selected="0"/>
          <reference field="5" count="1" selected="0">
            <x v="2"/>
          </reference>
          <reference field="7" count="1">
            <x v="79"/>
          </reference>
        </references>
      </pivotArea>
    </format>
    <format dxfId="91">
      <pivotArea dataOnly="0" labelOnly="1" outline="0" fieldPosition="0">
        <references count="7">
          <reference field="0" count="1" selected="0">
            <x v="0"/>
          </reference>
          <reference field="1" count="1" selected="0">
            <x v="25"/>
          </reference>
          <reference field="2" count="1" selected="0">
            <x v="21"/>
          </reference>
          <reference field="3" count="1" selected="0">
            <x v="11"/>
          </reference>
          <reference field="4" count="0" selected="0"/>
          <reference field="5" count="1" selected="0">
            <x v="0"/>
          </reference>
          <reference field="7" count="3">
            <x v="144"/>
            <x v="151"/>
            <x v="383"/>
          </reference>
        </references>
      </pivotArea>
    </format>
    <format dxfId="90">
      <pivotArea dataOnly="0" labelOnly="1" outline="0" fieldPosition="0">
        <references count="7">
          <reference field="0" count="1" selected="0">
            <x v="0"/>
          </reference>
          <reference field="1" count="1" selected="0">
            <x v="26"/>
          </reference>
          <reference field="2" count="1" selected="0">
            <x v="21"/>
          </reference>
          <reference field="3" count="1" selected="0">
            <x v="11"/>
          </reference>
          <reference field="4" count="0" selected="0"/>
          <reference field="5" count="1" selected="0">
            <x v="0"/>
          </reference>
          <reference field="7" count="3">
            <x v="146"/>
            <x v="384"/>
            <x v="385"/>
          </reference>
        </references>
      </pivotArea>
    </format>
    <format dxfId="89">
      <pivotArea dataOnly="0" labelOnly="1" outline="0" fieldPosition="0">
        <references count="7">
          <reference field="0" count="1" selected="0">
            <x v="1"/>
          </reference>
          <reference field="1" count="1" selected="0">
            <x v="1"/>
          </reference>
          <reference field="2" count="1" selected="0">
            <x v="21"/>
          </reference>
          <reference field="3" count="1" selected="0">
            <x v="11"/>
          </reference>
          <reference field="4" count="0" selected="0"/>
          <reference field="5" count="1" selected="0">
            <x v="0"/>
          </reference>
          <reference field="7" count="2">
            <x v="152"/>
            <x v="370"/>
          </reference>
        </references>
      </pivotArea>
    </format>
    <format dxfId="88">
      <pivotArea dataOnly="0" labelOnly="1" outline="0" fieldPosition="0">
        <references count="7">
          <reference field="0" count="1" selected="0">
            <x v="1"/>
          </reference>
          <reference field="1" count="1" selected="0">
            <x v="1"/>
          </reference>
          <reference field="2" count="1" selected="0">
            <x v="21"/>
          </reference>
          <reference field="3" count="1" selected="0">
            <x v="11"/>
          </reference>
          <reference field="4" count="0" selected="0"/>
          <reference field="5" count="1" selected="0">
            <x v="1"/>
          </reference>
          <reference field="7" count="1">
            <x v="181"/>
          </reference>
        </references>
      </pivotArea>
    </format>
    <format dxfId="87">
      <pivotArea dataOnly="0" labelOnly="1" outline="0" fieldPosition="0">
        <references count="7">
          <reference field="0" count="1" selected="0">
            <x v="1"/>
          </reference>
          <reference field="1" count="1" selected="0">
            <x v="1"/>
          </reference>
          <reference field="2" count="1" selected="0">
            <x v="21"/>
          </reference>
          <reference field="3" count="1" selected="0">
            <x v="11"/>
          </reference>
          <reference field="4" count="0" selected="0"/>
          <reference field="5" count="1" selected="0">
            <x v="2"/>
          </reference>
          <reference field="7" count="2">
            <x v="90"/>
            <x v="95"/>
          </reference>
        </references>
      </pivotArea>
    </format>
    <format dxfId="86">
      <pivotArea dataOnly="0" labelOnly="1" outline="0" fieldPosition="0">
        <references count="7">
          <reference field="0" count="1" selected="0">
            <x v="1"/>
          </reference>
          <reference field="1" count="1" selected="0">
            <x v="2"/>
          </reference>
          <reference field="2" count="1" selected="0">
            <x v="21"/>
          </reference>
          <reference field="3" count="1" selected="0">
            <x v="11"/>
          </reference>
          <reference field="4" count="0" selected="0"/>
          <reference field="5" count="1" selected="0">
            <x v="0"/>
          </reference>
          <reference field="7" count="3">
            <x v="168"/>
            <x v="261"/>
            <x v="262"/>
          </reference>
        </references>
      </pivotArea>
    </format>
    <format dxfId="85">
      <pivotArea dataOnly="0" labelOnly="1" outline="0" fieldPosition="0">
        <references count="7">
          <reference field="0" count="1" selected="0">
            <x v="1"/>
          </reference>
          <reference field="1" count="1" selected="0">
            <x v="2"/>
          </reference>
          <reference field="2" count="1" selected="0">
            <x v="21"/>
          </reference>
          <reference field="3" count="1" selected="0">
            <x v="11"/>
          </reference>
          <reference field="4" count="0" selected="0"/>
          <reference field="5" count="1" selected="0">
            <x v="2"/>
          </reference>
          <reference field="7" count="2">
            <x v="27"/>
            <x v="28"/>
          </reference>
        </references>
      </pivotArea>
    </format>
    <format dxfId="84">
      <pivotArea dataOnly="0" labelOnly="1" outline="0" fieldPosition="0">
        <references count="7">
          <reference field="0" count="1" selected="0">
            <x v="1"/>
          </reference>
          <reference field="1" count="1" selected="0">
            <x v="3"/>
          </reference>
          <reference field="2" count="1" selected="0">
            <x v="10"/>
          </reference>
          <reference field="3" count="1" selected="0">
            <x v="11"/>
          </reference>
          <reference field="4" count="0" selected="0"/>
          <reference field="5" count="1" selected="0">
            <x v="0"/>
          </reference>
          <reference field="7" count="2">
            <x v="8"/>
            <x v="47"/>
          </reference>
        </references>
      </pivotArea>
    </format>
    <format dxfId="83">
      <pivotArea dataOnly="0" labelOnly="1" outline="0" fieldPosition="0">
        <references count="7">
          <reference field="0" count="1" selected="0">
            <x v="1"/>
          </reference>
          <reference field="1" count="1" selected="0">
            <x v="3"/>
          </reference>
          <reference field="2" count="1" selected="0">
            <x v="10"/>
          </reference>
          <reference field="3" count="1" selected="0">
            <x v="11"/>
          </reference>
          <reference field="4" count="0" selected="0"/>
          <reference field="5" count="1" selected="0">
            <x v="2"/>
          </reference>
          <reference field="7" count="1">
            <x v="39"/>
          </reference>
        </references>
      </pivotArea>
    </format>
    <format dxfId="82">
      <pivotArea dataOnly="0" labelOnly="1" outline="0" fieldPosition="0">
        <references count="7">
          <reference field="0" count="1" selected="0">
            <x v="1"/>
          </reference>
          <reference field="1" count="1" selected="0">
            <x v="3"/>
          </reference>
          <reference field="2" count="1" selected="0">
            <x v="21"/>
          </reference>
          <reference field="3" count="1" selected="0">
            <x v="11"/>
          </reference>
          <reference field="4" count="0" selected="0"/>
          <reference field="5" count="1" selected="0">
            <x v="0"/>
          </reference>
          <reference field="7" count="22">
            <x v="132"/>
            <x v="205"/>
            <x v="206"/>
            <x v="207"/>
            <x v="213"/>
            <x v="214"/>
            <x v="220"/>
            <x v="221"/>
            <x v="263"/>
            <x v="264"/>
            <x v="269"/>
            <x v="274"/>
            <x v="275"/>
            <x v="279"/>
            <x v="282"/>
            <x v="435"/>
            <x v="459"/>
            <x v="462"/>
            <x v="463"/>
            <x v="465"/>
            <x v="467"/>
            <x v="471"/>
          </reference>
        </references>
      </pivotArea>
    </format>
    <format dxfId="81">
      <pivotArea dataOnly="0" labelOnly="1" outline="0" fieldPosition="0">
        <references count="7">
          <reference field="0" count="1" selected="0">
            <x v="1"/>
          </reference>
          <reference field="1" count="1" selected="0">
            <x v="3"/>
          </reference>
          <reference field="2" count="1" selected="0">
            <x v="21"/>
          </reference>
          <reference field="3" count="1" selected="0">
            <x v="11"/>
          </reference>
          <reference field="4" count="0" selected="0"/>
          <reference field="5" count="1" selected="0">
            <x v="2"/>
          </reference>
          <reference field="7" count="2">
            <x v="29"/>
            <x v="45"/>
          </reference>
        </references>
      </pivotArea>
    </format>
    <format dxfId="80">
      <pivotArea dataOnly="0" labelOnly="1" outline="0" fieldPosition="0">
        <references count="7">
          <reference field="0" count="1" selected="0">
            <x v="1"/>
          </reference>
          <reference field="1" count="1" selected="0">
            <x v="12"/>
          </reference>
          <reference field="2" count="1" selected="0">
            <x v="21"/>
          </reference>
          <reference field="3" count="1" selected="0">
            <x v="11"/>
          </reference>
          <reference field="4" count="0" selected="0"/>
          <reference field="5" count="1" selected="0">
            <x v="0"/>
          </reference>
          <reference field="7" count="1">
            <x v="82"/>
          </reference>
        </references>
      </pivotArea>
    </format>
    <format dxfId="79">
      <pivotArea dataOnly="0" labelOnly="1" outline="0" fieldPosition="0">
        <references count="7">
          <reference field="0" count="1" selected="0">
            <x v="1"/>
          </reference>
          <reference field="1" count="1" selected="0">
            <x v="12"/>
          </reference>
          <reference field="2" count="1" selected="0">
            <x v="21"/>
          </reference>
          <reference field="3" count="1" selected="0">
            <x v="11"/>
          </reference>
          <reference field="4" count="0" selected="0"/>
          <reference field="5" count="1" selected="0">
            <x v="1"/>
          </reference>
          <reference field="7" count="1">
            <x v="62"/>
          </reference>
        </references>
      </pivotArea>
    </format>
    <format dxfId="78">
      <pivotArea dataOnly="0" labelOnly="1" outline="0" fieldPosition="0">
        <references count="7">
          <reference field="0" count="1" selected="0">
            <x v="1"/>
          </reference>
          <reference field="1" count="1" selected="0">
            <x v="12"/>
          </reference>
          <reference field="2" count="1" selected="0">
            <x v="21"/>
          </reference>
          <reference field="3" count="1" selected="0">
            <x v="11"/>
          </reference>
          <reference field="4" count="0" selected="0"/>
          <reference field="5" count="1" selected="0">
            <x v="2"/>
          </reference>
          <reference field="7" count="2">
            <x v="183"/>
            <x v="375"/>
          </reference>
        </references>
      </pivotArea>
    </format>
    <format dxfId="77">
      <pivotArea dataOnly="0" labelOnly="1" outline="0" fieldPosition="0">
        <references count="7">
          <reference field="0" count="1" selected="0">
            <x v="1"/>
          </reference>
          <reference field="1" count="1" selected="0">
            <x v="13"/>
          </reference>
          <reference field="2" count="1" selected="0">
            <x v="9"/>
          </reference>
          <reference field="3" count="1" selected="0">
            <x v="11"/>
          </reference>
          <reference field="4" count="0" selected="0"/>
          <reference field="5" count="1" selected="0">
            <x v="0"/>
          </reference>
          <reference field="7" count="1">
            <x v="107"/>
          </reference>
        </references>
      </pivotArea>
    </format>
    <format dxfId="76">
      <pivotArea dataOnly="0" labelOnly="1" outline="0" fieldPosition="0">
        <references count="7">
          <reference field="0" count="1" selected="0">
            <x v="1"/>
          </reference>
          <reference field="1" count="1" selected="0">
            <x v="13"/>
          </reference>
          <reference field="2" count="1" selected="0">
            <x v="21"/>
          </reference>
          <reference field="3" count="1" selected="0">
            <x v="11"/>
          </reference>
          <reference field="4" count="0" selected="0"/>
          <reference field="5" count="1" selected="0">
            <x v="2"/>
          </reference>
          <reference field="7" count="4">
            <x v="84"/>
            <x v="85"/>
            <x v="92"/>
            <x v="122"/>
          </reference>
        </references>
      </pivotArea>
    </format>
    <format dxfId="75">
      <pivotArea dataOnly="0" labelOnly="1" outline="0" fieldPosition="0">
        <references count="7">
          <reference field="0" count="1" selected="0">
            <x v="1"/>
          </reference>
          <reference field="1" count="1" selected="0">
            <x v="14"/>
          </reference>
          <reference field="2" count="1" selected="0">
            <x v="1"/>
          </reference>
          <reference field="3" count="1" selected="0">
            <x v="11"/>
          </reference>
          <reference field="4" count="0" selected="0"/>
          <reference field="5" count="1" selected="0">
            <x v="0"/>
          </reference>
          <reference field="7" count="5">
            <x v="13"/>
            <x v="26"/>
            <x v="251"/>
            <x v="448"/>
            <x v="449"/>
          </reference>
        </references>
      </pivotArea>
    </format>
    <format dxfId="74">
      <pivotArea dataOnly="0" labelOnly="1" outline="0" fieldPosition="0">
        <references count="7">
          <reference field="0" count="1" selected="0">
            <x v="1"/>
          </reference>
          <reference field="1" count="1" selected="0">
            <x v="14"/>
          </reference>
          <reference field="2" count="1" selected="0">
            <x v="1"/>
          </reference>
          <reference field="3" count="1" selected="0">
            <x v="11"/>
          </reference>
          <reference field="4" count="0" selected="0"/>
          <reference field="5" count="1" selected="0">
            <x v="2"/>
          </reference>
          <reference field="7" count="1">
            <x v="260"/>
          </reference>
        </references>
      </pivotArea>
    </format>
    <format dxfId="73">
      <pivotArea dataOnly="0" labelOnly="1" outline="0" fieldPosition="0">
        <references count="7">
          <reference field="0" count="1" selected="0">
            <x v="1"/>
          </reference>
          <reference field="1" count="1" selected="0">
            <x v="14"/>
          </reference>
          <reference field="2" count="1" selected="0">
            <x v="2"/>
          </reference>
          <reference field="3" count="1" selected="0">
            <x v="11"/>
          </reference>
          <reference field="4" count="0" selected="0"/>
          <reference field="5" count="1" selected="0">
            <x v="0"/>
          </reference>
          <reference field="7" count="4">
            <x v="25"/>
            <x v="117"/>
            <x v="258"/>
            <x v="361"/>
          </reference>
        </references>
      </pivotArea>
    </format>
    <format dxfId="72">
      <pivotArea dataOnly="0" labelOnly="1" outline="0" fieldPosition="0">
        <references count="7">
          <reference field="0" count="1" selected="0">
            <x v="1"/>
          </reference>
          <reference field="1" count="1" selected="0">
            <x v="14"/>
          </reference>
          <reference field="2" count="1" selected="0">
            <x v="2"/>
          </reference>
          <reference field="3" count="1" selected="0">
            <x v="11"/>
          </reference>
          <reference field="4" count="0" selected="0"/>
          <reference field="5" count="1" selected="0">
            <x v="2"/>
          </reference>
          <reference field="7" count="2">
            <x v="141"/>
            <x v="259"/>
          </reference>
        </references>
      </pivotArea>
    </format>
    <format dxfId="71">
      <pivotArea dataOnly="0" labelOnly="1" outline="0" fieldPosition="0">
        <references count="7">
          <reference field="0" count="1" selected="0">
            <x v="1"/>
          </reference>
          <reference field="1" count="1" selected="0">
            <x v="14"/>
          </reference>
          <reference field="2" count="1" selected="0">
            <x v="3"/>
          </reference>
          <reference field="3" count="1" selected="0">
            <x v="11"/>
          </reference>
          <reference field="4" count="0" selected="0"/>
          <reference field="5" count="1" selected="0">
            <x v="0"/>
          </reference>
          <reference field="7" count="1">
            <x v="379"/>
          </reference>
        </references>
      </pivotArea>
    </format>
    <format dxfId="70">
      <pivotArea dataOnly="0" labelOnly="1" outline="0" fieldPosition="0">
        <references count="7">
          <reference field="0" count="1" selected="0">
            <x v="1"/>
          </reference>
          <reference field="1" count="1" selected="0">
            <x v="14"/>
          </reference>
          <reference field="2" count="1" selected="0">
            <x v="4"/>
          </reference>
          <reference field="3" count="1" selected="0">
            <x v="11"/>
          </reference>
          <reference field="4" count="0" selected="0"/>
          <reference field="5" count="1" selected="0">
            <x v="0"/>
          </reference>
          <reference field="7" count="2">
            <x v="140"/>
            <x v="142"/>
          </reference>
        </references>
      </pivotArea>
    </format>
    <format dxfId="69">
      <pivotArea dataOnly="0" labelOnly="1" outline="0" fieldPosition="0">
        <references count="7">
          <reference field="0" count="1" selected="0">
            <x v="1"/>
          </reference>
          <reference field="1" count="1" selected="0">
            <x v="14"/>
          </reference>
          <reference field="2" count="1" selected="0">
            <x v="7"/>
          </reference>
          <reference field="3" count="1" selected="0">
            <x v="11"/>
          </reference>
          <reference field="4" count="0" selected="0"/>
          <reference field="5" count="1" selected="0">
            <x v="0"/>
          </reference>
          <reference field="7" count="2">
            <x v="145"/>
            <x v="163"/>
          </reference>
        </references>
      </pivotArea>
    </format>
    <format dxfId="68">
      <pivotArea dataOnly="0" labelOnly="1" outline="0" fieldPosition="0">
        <references count="7">
          <reference field="0" count="1" selected="0">
            <x v="1"/>
          </reference>
          <reference field="1" count="1" selected="0">
            <x v="14"/>
          </reference>
          <reference field="2" count="1" selected="0">
            <x v="7"/>
          </reference>
          <reference field="3" count="1" selected="0">
            <x v="11"/>
          </reference>
          <reference field="4" count="0" selected="0"/>
          <reference field="5" count="1" selected="0">
            <x v="2"/>
          </reference>
          <reference field="7" count="1">
            <x v="161"/>
          </reference>
        </references>
      </pivotArea>
    </format>
    <format dxfId="67">
      <pivotArea dataOnly="0" labelOnly="1" outline="0" fieldPosition="0">
        <references count="7">
          <reference field="0" count="1" selected="0">
            <x v="1"/>
          </reference>
          <reference field="1" count="1" selected="0">
            <x v="14"/>
          </reference>
          <reference field="2" count="1" selected="0">
            <x v="8"/>
          </reference>
          <reference field="3" count="1" selected="0">
            <x v="1"/>
          </reference>
          <reference field="4" count="0" selected="0"/>
          <reference field="5" count="1" selected="0">
            <x v="0"/>
          </reference>
          <reference field="7" count="9">
            <x v="109"/>
            <x v="326"/>
            <x v="328"/>
            <x v="329"/>
            <x v="330"/>
            <x v="331"/>
            <x v="332"/>
            <x v="333"/>
            <x v="456"/>
          </reference>
        </references>
      </pivotArea>
    </format>
    <format dxfId="66">
      <pivotArea dataOnly="0" labelOnly="1" outline="0" fieldPosition="0">
        <references count="7">
          <reference field="0" count="1" selected="0">
            <x v="1"/>
          </reference>
          <reference field="1" count="1" selected="0">
            <x v="14"/>
          </reference>
          <reference field="2" count="1" selected="0">
            <x v="8"/>
          </reference>
          <reference field="3" count="1" selected="0">
            <x v="1"/>
          </reference>
          <reference field="4" count="0" selected="0"/>
          <reference field="5" count="1" selected="0">
            <x v="2"/>
          </reference>
          <reference field="7" count="1">
            <x v="327"/>
          </reference>
        </references>
      </pivotArea>
    </format>
    <format dxfId="65">
      <pivotArea dataOnly="0" labelOnly="1" outline="0" fieldPosition="0">
        <references count="7">
          <reference field="0" count="1" selected="0">
            <x v="1"/>
          </reference>
          <reference field="1" count="1" selected="0">
            <x v="14"/>
          </reference>
          <reference field="2" count="1" selected="0">
            <x v="8"/>
          </reference>
          <reference field="3" count="1" selected="0">
            <x v="3"/>
          </reference>
          <reference field="4" count="0" selected="0"/>
          <reference field="5" count="1" selected="0">
            <x v="0"/>
          </reference>
          <reference field="7" count="6">
            <x v="53"/>
            <x v="110"/>
            <x v="252"/>
            <x v="334"/>
            <x v="336"/>
            <x v="457"/>
          </reference>
        </references>
      </pivotArea>
    </format>
    <format dxfId="64">
      <pivotArea dataOnly="0" labelOnly="1" outline="0" fieldPosition="0">
        <references count="7">
          <reference field="0" count="1" selected="0">
            <x v="1"/>
          </reference>
          <reference field="1" count="1" selected="0">
            <x v="14"/>
          </reference>
          <reference field="2" count="1" selected="0">
            <x v="8"/>
          </reference>
          <reference field="3" count="1" selected="0">
            <x v="3"/>
          </reference>
          <reference field="4" count="0" selected="0"/>
          <reference field="5" count="1" selected="0">
            <x v="2"/>
          </reference>
          <reference field="7" count="1">
            <x v="335"/>
          </reference>
        </references>
      </pivotArea>
    </format>
    <format dxfId="63">
      <pivotArea dataOnly="0" labelOnly="1" outline="0" fieldPosition="0">
        <references count="7">
          <reference field="0" count="1" selected="0">
            <x v="1"/>
          </reference>
          <reference field="1" count="1" selected="0">
            <x v="14"/>
          </reference>
          <reference field="2" count="1" selected="0">
            <x v="8"/>
          </reference>
          <reference field="3" count="1" selected="0">
            <x v="6"/>
          </reference>
          <reference field="4" count="0" selected="0"/>
          <reference field="5" count="1" selected="0">
            <x v="0"/>
          </reference>
          <reference field="7" count="4">
            <x v="202"/>
            <x v="256"/>
            <x v="338"/>
            <x v="412"/>
          </reference>
        </references>
      </pivotArea>
    </format>
    <format dxfId="62">
      <pivotArea dataOnly="0" labelOnly="1" outline="0" fieldPosition="0">
        <references count="7">
          <reference field="0" count="1" selected="0">
            <x v="1"/>
          </reference>
          <reference field="1" count="1" selected="0">
            <x v="14"/>
          </reference>
          <reference field="2" count="1" selected="0">
            <x v="8"/>
          </reference>
          <reference field="3" count="1" selected="0">
            <x v="6"/>
          </reference>
          <reference field="4" count="0" selected="0"/>
          <reference field="5" count="1" selected="0">
            <x v="2"/>
          </reference>
          <reference field="7" count="2">
            <x v="55"/>
            <x v="255"/>
          </reference>
        </references>
      </pivotArea>
    </format>
    <format dxfId="61">
      <pivotArea dataOnly="0" labelOnly="1" outline="0" fieldPosition="0">
        <references count="7">
          <reference field="0" count="1" selected="0">
            <x v="1"/>
          </reference>
          <reference field="1" count="1" selected="0">
            <x v="14"/>
          </reference>
          <reference field="2" count="1" selected="0">
            <x v="8"/>
          </reference>
          <reference field="3" count="1" selected="0">
            <x v="9"/>
          </reference>
          <reference field="4" count="0" selected="0"/>
          <reference field="5" count="1" selected="0">
            <x v="0"/>
          </reference>
          <reference field="7" count="4">
            <x v="112"/>
            <x v="344"/>
            <x v="347"/>
            <x v="478"/>
          </reference>
        </references>
      </pivotArea>
    </format>
    <format dxfId="60">
      <pivotArea dataOnly="0" labelOnly="1" outline="0" fieldPosition="0">
        <references count="7">
          <reference field="0" count="1" selected="0">
            <x v="1"/>
          </reference>
          <reference field="1" count="1" selected="0">
            <x v="14"/>
          </reference>
          <reference field="2" count="1" selected="0">
            <x v="8"/>
          </reference>
          <reference field="3" count="1" selected="0">
            <x v="9"/>
          </reference>
          <reference field="4" count="0" selected="0"/>
          <reference field="5" count="1" selected="0">
            <x v="2"/>
          </reference>
          <reference field="7" count="1">
            <x v="343"/>
          </reference>
        </references>
      </pivotArea>
    </format>
    <format dxfId="59">
      <pivotArea dataOnly="0" labelOnly="1" outline="0" fieldPosition="0">
        <references count="7">
          <reference field="0" count="1" selected="0">
            <x v="1"/>
          </reference>
          <reference field="1" count="1" selected="0">
            <x v="14"/>
          </reference>
          <reference field="2" count="1" selected="0">
            <x v="8"/>
          </reference>
          <reference field="3" count="1" selected="0">
            <x v="10"/>
          </reference>
          <reference field="4" count="0" selected="0"/>
          <reference field="5" count="1" selected="0">
            <x v="0"/>
          </reference>
          <reference field="7" count="8">
            <x v="113"/>
            <x v="348"/>
            <x v="351"/>
            <x v="352"/>
            <x v="353"/>
            <x v="354"/>
            <x v="428"/>
            <x v="429"/>
          </reference>
        </references>
      </pivotArea>
    </format>
    <format dxfId="58">
      <pivotArea dataOnly="0" labelOnly="1" outline="0" fieldPosition="0">
        <references count="7">
          <reference field="0" count="1" selected="0">
            <x v="1"/>
          </reference>
          <reference field="1" count="1" selected="0">
            <x v="14"/>
          </reference>
          <reference field="2" count="1" selected="0">
            <x v="8"/>
          </reference>
          <reference field="3" count="1" selected="0">
            <x v="10"/>
          </reference>
          <reference field="4" count="0" selected="0"/>
          <reference field="5" count="1" selected="0">
            <x v="2"/>
          </reference>
          <reference field="7" count="2">
            <x v="349"/>
            <x v="350"/>
          </reference>
        </references>
      </pivotArea>
    </format>
    <format dxfId="57">
      <pivotArea dataOnly="0" labelOnly="1" outline="0" fieldPosition="0">
        <references count="7">
          <reference field="0" count="1" selected="0">
            <x v="1"/>
          </reference>
          <reference field="1" count="1" selected="0">
            <x v="14"/>
          </reference>
          <reference field="2" count="1" selected="0">
            <x v="12"/>
          </reference>
          <reference field="3" count="1" selected="0">
            <x v="0"/>
          </reference>
          <reference field="4" count="0" selected="0"/>
          <reference field="5" count="1" selected="0">
            <x v="0"/>
          </reference>
          <reference field="7" count="3">
            <x v="189"/>
            <x v="249"/>
            <x v="313"/>
          </reference>
        </references>
      </pivotArea>
    </format>
    <format dxfId="56">
      <pivotArea dataOnly="0" labelOnly="1" outline="0" fieldPosition="0">
        <references count="7">
          <reference field="0" count="1" selected="0">
            <x v="1"/>
          </reference>
          <reference field="1" count="1" selected="0">
            <x v="14"/>
          </reference>
          <reference field="2" count="1" selected="0">
            <x v="12"/>
          </reference>
          <reference field="3" count="1" selected="0">
            <x v="0"/>
          </reference>
          <reference field="4" count="0" selected="0"/>
          <reference field="5" count="1" selected="0">
            <x v="1"/>
          </reference>
          <reference field="7" count="1">
            <x v="87"/>
          </reference>
        </references>
      </pivotArea>
    </format>
    <format dxfId="55">
      <pivotArea dataOnly="0" labelOnly="1" outline="0" fieldPosition="0">
        <references count="7">
          <reference field="0" count="1" selected="0">
            <x v="1"/>
          </reference>
          <reference field="1" count="1" selected="0">
            <x v="14"/>
          </reference>
          <reference field="2" count="1" selected="0">
            <x v="12"/>
          </reference>
          <reference field="3" count="1" selected="0">
            <x v="0"/>
          </reference>
          <reference field="4" count="0" selected="0"/>
          <reference field="5" count="1" selected="0">
            <x v="2"/>
          </reference>
          <reference field="7" count="1">
            <x v="312"/>
          </reference>
        </references>
      </pivotArea>
    </format>
    <format dxfId="54">
      <pivotArea dataOnly="0" labelOnly="1" outline="0" fieldPosition="0">
        <references count="7">
          <reference field="0" count="1" selected="0">
            <x v="1"/>
          </reference>
          <reference field="1" count="1" selected="0">
            <x v="14"/>
          </reference>
          <reference field="2" count="1" selected="0">
            <x v="12"/>
          </reference>
          <reference field="3" count="1" selected="0">
            <x v="11"/>
          </reference>
          <reference field="4" count="0" selected="0"/>
          <reference field="5" count="1" selected="0">
            <x v="0"/>
          </reference>
          <reference field="7" count="29">
            <x v="12"/>
            <x v="46"/>
            <x v="97"/>
            <x v="114"/>
            <x v="134"/>
            <x v="136"/>
            <x v="176"/>
            <x v="177"/>
            <x v="192"/>
            <x v="242"/>
            <x v="243"/>
            <x v="246"/>
            <x v="247"/>
            <x v="248"/>
            <x v="270"/>
            <x v="271"/>
            <x v="288"/>
            <x v="324"/>
            <x v="325"/>
            <x v="357"/>
            <x v="363"/>
            <x v="396"/>
            <x v="410"/>
            <x v="437"/>
            <x v="438"/>
            <x v="439"/>
            <x v="440"/>
            <x v="461"/>
            <x v="469"/>
          </reference>
        </references>
      </pivotArea>
    </format>
    <format dxfId="53">
      <pivotArea dataOnly="0" labelOnly="1" outline="0" fieldPosition="0">
        <references count="7">
          <reference field="0" count="1" selected="0">
            <x v="1"/>
          </reference>
          <reference field="1" count="1" selected="0">
            <x v="14"/>
          </reference>
          <reference field="2" count="1" selected="0">
            <x v="12"/>
          </reference>
          <reference field="3" count="1" selected="0">
            <x v="11"/>
          </reference>
          <reference field="4" count="0" selected="0"/>
          <reference field="5" count="1" selected="0">
            <x v="1"/>
          </reference>
          <reference field="7" count="1">
            <x v="11"/>
          </reference>
        </references>
      </pivotArea>
    </format>
    <format dxfId="52">
      <pivotArea dataOnly="0" labelOnly="1" outline="0" fieldPosition="0">
        <references count="7">
          <reference field="0" count="1" selected="0">
            <x v="1"/>
          </reference>
          <reference field="1" count="1" selected="0">
            <x v="14"/>
          </reference>
          <reference field="2" count="1" selected="0">
            <x v="12"/>
          </reference>
          <reference field="3" count="1" selected="0">
            <x v="11"/>
          </reference>
          <reference field="4" count="0" selected="0"/>
          <reference field="5" count="1" selected="0">
            <x v="2"/>
          </reference>
          <reference field="7" count="6">
            <x v="10"/>
            <x v="241"/>
            <x v="244"/>
            <x v="245"/>
            <x v="432"/>
            <x v="460"/>
          </reference>
        </references>
      </pivotArea>
    </format>
    <format dxfId="51">
      <pivotArea dataOnly="0" labelOnly="1" outline="0" fieldPosition="0">
        <references count="7">
          <reference field="0" count="1" selected="0">
            <x v="1"/>
          </reference>
          <reference field="1" count="1" selected="0">
            <x v="14"/>
          </reference>
          <reference field="2" count="1" selected="0">
            <x v="13"/>
          </reference>
          <reference field="3" count="1" selected="0">
            <x v="11"/>
          </reference>
          <reference field="4" count="0" selected="0"/>
          <reference field="5" count="1" selected="0">
            <x v="0"/>
          </reference>
          <reference field="7" count="8">
            <x v="15"/>
            <x v="158"/>
            <x v="170"/>
            <x v="322"/>
            <x v="378"/>
            <x v="380"/>
            <x v="381"/>
            <x v="422"/>
          </reference>
        </references>
      </pivotArea>
    </format>
    <format dxfId="50">
      <pivotArea dataOnly="0" labelOnly="1" outline="0" fieldPosition="0">
        <references count="7">
          <reference field="0" count="1" selected="0">
            <x v="1"/>
          </reference>
          <reference field="1" count="1" selected="0">
            <x v="14"/>
          </reference>
          <reference field="2" count="1" selected="0">
            <x v="13"/>
          </reference>
          <reference field="3" count="1" selected="0">
            <x v="11"/>
          </reference>
          <reference field="4" count="0" selected="0"/>
          <reference field="5" count="1" selected="0">
            <x v="2"/>
          </reference>
          <reference field="7" count="2">
            <x v="283"/>
            <x v="323"/>
          </reference>
        </references>
      </pivotArea>
    </format>
    <format dxfId="49">
      <pivotArea dataOnly="0" labelOnly="1" outline="0" fieldPosition="0">
        <references count="7">
          <reference field="0" count="1" selected="0">
            <x v="1"/>
          </reference>
          <reference field="1" count="1" selected="0">
            <x v="14"/>
          </reference>
          <reference field="2" count="1" selected="0">
            <x v="15"/>
          </reference>
          <reference field="3" count="1" selected="0">
            <x v="11"/>
          </reference>
          <reference field="4" count="0" selected="0"/>
          <reference field="5" count="1" selected="0">
            <x v="0"/>
          </reference>
          <reference field="7" count="1">
            <x v="431"/>
          </reference>
        </references>
      </pivotArea>
    </format>
    <format dxfId="48">
      <pivotArea dataOnly="0" labelOnly="1" outline="0" fieldPosition="0">
        <references count="7">
          <reference field="0" count="1" selected="0">
            <x v="1"/>
          </reference>
          <reference field="1" count="1" selected="0">
            <x v="14"/>
          </reference>
          <reference field="2" count="1" selected="0">
            <x v="16"/>
          </reference>
          <reference field="3" count="1" selected="0">
            <x v="11"/>
          </reference>
          <reference field="4" count="0" selected="0"/>
          <reference field="5" count="1" selected="0">
            <x v="0"/>
          </reference>
          <reference field="7" count="7">
            <x v="86"/>
            <x v="115"/>
            <x v="311"/>
            <x v="358"/>
            <x v="360"/>
            <x v="403"/>
            <x v="452"/>
          </reference>
        </references>
      </pivotArea>
    </format>
    <format dxfId="47">
      <pivotArea dataOnly="0" labelOnly="1" outline="0" fieldPosition="0">
        <references count="7">
          <reference field="0" count="1" selected="0">
            <x v="1"/>
          </reference>
          <reference field="1" count="1" selected="0">
            <x v="14"/>
          </reference>
          <reference field="2" count="1" selected="0">
            <x v="16"/>
          </reference>
          <reference field="3" count="1" selected="0">
            <x v="11"/>
          </reference>
          <reference field="4" count="0" selected="0"/>
          <reference field="5" count="1" selected="0">
            <x v="2"/>
          </reference>
          <reference field="7" count="1">
            <x v="359"/>
          </reference>
        </references>
      </pivotArea>
    </format>
    <format dxfId="46">
      <pivotArea dataOnly="0" labelOnly="1" outline="0" fieldPosition="0">
        <references count="7">
          <reference field="0" count="1" selected="0">
            <x v="1"/>
          </reference>
          <reference field="1" count="1" selected="0">
            <x v="14"/>
          </reference>
          <reference field="2" count="1" selected="0">
            <x v="17"/>
          </reference>
          <reference field="3" count="1" selected="0">
            <x v="11"/>
          </reference>
          <reference field="4" count="0" selected="0"/>
          <reference field="5" count="1" selected="0">
            <x v="0"/>
          </reference>
          <reference field="7" count="3">
            <x v="1"/>
            <x v="66"/>
            <x v="162"/>
          </reference>
        </references>
      </pivotArea>
    </format>
    <format dxfId="45">
      <pivotArea dataOnly="0" labelOnly="1" outline="0" fieldPosition="0">
        <references count="7">
          <reference field="0" count="1" selected="0">
            <x v="1"/>
          </reference>
          <reference field="1" count="1" selected="0">
            <x v="14"/>
          </reference>
          <reference field="2" count="1" selected="0">
            <x v="18"/>
          </reference>
          <reference field="3" count="1" selected="0">
            <x v="11"/>
          </reference>
          <reference field="4" count="0" selected="0"/>
          <reference field="5" count="1" selected="0">
            <x v="0"/>
          </reference>
          <reference field="7" count="3">
            <x v="340"/>
            <x v="341"/>
            <x v="342"/>
          </reference>
        </references>
      </pivotArea>
    </format>
    <format dxfId="44">
      <pivotArea dataOnly="0" labelOnly="1" outline="0" fieldPosition="0">
        <references count="7">
          <reference field="0" count="1" selected="0">
            <x v="1"/>
          </reference>
          <reference field="1" count="1" selected="0">
            <x v="14"/>
          </reference>
          <reference field="2" count="1" selected="0">
            <x v="18"/>
          </reference>
          <reference field="3" count="1" selected="0">
            <x v="11"/>
          </reference>
          <reference field="4" count="0" selected="0"/>
          <reference field="5" count="1" selected="0">
            <x v="2"/>
          </reference>
          <reference field="7" count="3">
            <x v="111"/>
            <x v="339"/>
            <x v="424"/>
          </reference>
        </references>
      </pivotArea>
    </format>
    <format dxfId="43">
      <pivotArea dataOnly="0" labelOnly="1" outline="0" fieldPosition="0">
        <references count="7">
          <reference field="0" count="1" selected="0">
            <x v="1"/>
          </reference>
          <reference field="1" count="1" selected="0">
            <x v="14"/>
          </reference>
          <reference field="2" count="1" selected="0">
            <x v="21"/>
          </reference>
          <reference field="3" count="1" selected="0">
            <x v="11"/>
          </reference>
          <reference field="4" count="0" selected="0"/>
          <reference field="5" count="1" selected="0">
            <x v="0"/>
          </reference>
          <reference field="7" count="16">
            <x v="33"/>
            <x v="88"/>
            <x v="103"/>
            <x v="133"/>
            <x v="135"/>
            <x v="137"/>
            <x v="150"/>
            <x v="157"/>
            <x v="160"/>
            <x v="280"/>
            <x v="315"/>
            <x v="317"/>
            <x v="406"/>
            <x v="416"/>
            <x v="442"/>
            <x v="445"/>
          </reference>
        </references>
      </pivotArea>
    </format>
    <format dxfId="42">
      <pivotArea dataOnly="0" labelOnly="1" outline="0" fieldPosition="0">
        <references count="7">
          <reference field="0" count="1" selected="0">
            <x v="1"/>
          </reference>
          <reference field="1" count="1" selected="0">
            <x v="14"/>
          </reference>
          <reference field="2" count="1" selected="0">
            <x v="21"/>
          </reference>
          <reference field="3" count="1" selected="0">
            <x v="11"/>
          </reference>
          <reference field="4" count="0" selected="0"/>
          <reference field="5" count="1" selected="0">
            <x v="1"/>
          </reference>
          <reference field="7" count="1">
            <x v="316"/>
          </reference>
        </references>
      </pivotArea>
    </format>
    <format dxfId="41">
      <pivotArea dataOnly="0" labelOnly="1" outline="0" fieldPosition="0">
        <references count="7">
          <reference field="0" count="1" selected="0">
            <x v="1"/>
          </reference>
          <reference field="1" count="1" selected="0">
            <x v="14"/>
          </reference>
          <reference field="2" count="1" selected="0">
            <x v="21"/>
          </reference>
          <reference field="3" count="1" selected="0">
            <x v="11"/>
          </reference>
          <reference field="4" count="0" selected="0"/>
          <reference field="5" count="1" selected="0">
            <x v="2"/>
          </reference>
          <reference field="7" count="4">
            <x v="52"/>
            <x v="159"/>
            <x v="190"/>
            <x v="281"/>
          </reference>
        </references>
      </pivotArea>
    </format>
    <format dxfId="40">
      <pivotArea dataOnly="0" labelOnly="1" outline="0" fieldPosition="0">
        <references count="7">
          <reference field="0" count="1" selected="0">
            <x v="1"/>
          </reference>
          <reference field="1" count="1" selected="0">
            <x v="15"/>
          </reference>
          <reference field="2" count="1" selected="0">
            <x v="5"/>
          </reference>
          <reference field="3" count="1" selected="0">
            <x v="11"/>
          </reference>
          <reference field="4" count="0" selected="0"/>
          <reference field="5" count="1" selected="0">
            <x v="0"/>
          </reference>
          <reference field="7" count="3">
            <x v="67"/>
            <x v="285"/>
            <x v="287"/>
          </reference>
        </references>
      </pivotArea>
    </format>
    <format dxfId="39">
      <pivotArea dataOnly="0" labelOnly="1" outline="0" fieldPosition="0">
        <references count="7">
          <reference field="0" count="1" selected="0">
            <x v="1"/>
          </reference>
          <reference field="1" count="1" selected="0">
            <x v="15"/>
          </reference>
          <reference field="2" count="1" selected="0">
            <x v="5"/>
          </reference>
          <reference field="3" count="1" selected="0">
            <x v="11"/>
          </reference>
          <reference field="4" count="0" selected="0"/>
          <reference field="5" count="1" selected="0">
            <x v="2"/>
          </reference>
          <reference field="7" count="1">
            <x v="286"/>
          </reference>
        </references>
      </pivotArea>
    </format>
    <format dxfId="38">
      <pivotArea dataOnly="0" labelOnly="1" outline="0" fieldPosition="0">
        <references count="7">
          <reference field="0" count="1" selected="0">
            <x v="1"/>
          </reference>
          <reference field="1" count="1" selected="0">
            <x v="15"/>
          </reference>
          <reference field="2" count="1" selected="0">
            <x v="21"/>
          </reference>
          <reference field="3" count="1" selected="0">
            <x v="11"/>
          </reference>
          <reference field="4" count="0" selected="0"/>
          <reference field="5" count="1" selected="0">
            <x v="0"/>
          </reference>
          <reference field="7" count="31">
            <x v="20"/>
            <x v="22"/>
            <x v="23"/>
            <x v="138"/>
            <x v="139"/>
            <x v="149"/>
            <x v="200"/>
            <x v="229"/>
            <x v="239"/>
            <x v="290"/>
            <x v="291"/>
            <x v="292"/>
            <x v="293"/>
            <x v="294"/>
            <x v="295"/>
            <x v="296"/>
            <x v="298"/>
            <x v="299"/>
            <x v="300"/>
            <x v="301"/>
            <x v="302"/>
            <x v="303"/>
            <x v="304"/>
            <x v="305"/>
            <x v="306"/>
            <x v="307"/>
            <x v="308"/>
            <x v="310"/>
            <x v="400"/>
            <x v="433"/>
            <x v="434"/>
          </reference>
        </references>
      </pivotArea>
    </format>
    <format dxfId="37">
      <pivotArea dataOnly="0" labelOnly="1" outline="0" fieldPosition="0">
        <references count="7">
          <reference field="0" count="1" selected="0">
            <x v="1"/>
          </reference>
          <reference field="1" count="1" selected="0">
            <x v="15"/>
          </reference>
          <reference field="2" count="1" selected="0">
            <x v="21"/>
          </reference>
          <reference field="3" count="1" selected="0">
            <x v="11"/>
          </reference>
          <reference field="4" count="0" selected="0"/>
          <reference field="5" count="1" selected="0">
            <x v="2"/>
          </reference>
          <reference field="7" count="13">
            <x v="14"/>
            <x v="16"/>
            <x v="17"/>
            <x v="18"/>
            <x v="19"/>
            <x v="21"/>
            <x v="44"/>
            <x v="240"/>
            <x v="297"/>
            <x v="309"/>
            <x v="397"/>
            <x v="398"/>
            <x v="430"/>
          </reference>
        </references>
      </pivotArea>
    </format>
    <format dxfId="36">
      <pivotArea dataOnly="0" labelOnly="1" outline="0" fieldPosition="0">
        <references count="7">
          <reference field="0" count="1" selected="0">
            <x v="1"/>
          </reference>
          <reference field="1" count="1" selected="0">
            <x v="16"/>
          </reference>
          <reference field="2" count="1" selected="0">
            <x v="21"/>
          </reference>
          <reference field="3" count="1" selected="0">
            <x v="11"/>
          </reference>
          <reference field="4" count="0" selected="0"/>
          <reference field="5" count="1" selected="0">
            <x v="0"/>
          </reference>
          <reference field="7" count="2">
            <x v="58"/>
            <x v="182"/>
          </reference>
        </references>
      </pivotArea>
    </format>
    <format dxfId="35">
      <pivotArea dataOnly="0" labelOnly="1" outline="0" fieldPosition="0">
        <references count="7">
          <reference field="0" count="1" selected="0">
            <x v="1"/>
          </reference>
          <reference field="1" count="1" selected="0">
            <x v="16"/>
          </reference>
          <reference field="2" count="1" selected="0">
            <x v="21"/>
          </reference>
          <reference field="3" count="1" selected="0">
            <x v="11"/>
          </reference>
          <reference field="4" count="0" selected="0"/>
          <reference field="5" count="1" selected="0">
            <x v="2"/>
          </reference>
          <reference field="7" count="2">
            <x v="81"/>
            <x v="374"/>
          </reference>
        </references>
      </pivotArea>
    </format>
    <format dxfId="34">
      <pivotArea dataOnly="0" labelOnly="1" outline="0" fieldPosition="0">
        <references count="7">
          <reference field="0" count="1" selected="0">
            <x v="1"/>
          </reference>
          <reference field="1" count="1" selected="0">
            <x v="23"/>
          </reference>
          <reference field="2" count="1" selected="0">
            <x v="21"/>
          </reference>
          <reference field="3" count="1" selected="0">
            <x v="11"/>
          </reference>
          <reference field="4" count="0" selected="0"/>
          <reference field="5" count="1" selected="0">
            <x v="0"/>
          </reference>
          <reference field="7" count="2">
            <x v="171"/>
            <x v="399"/>
          </reference>
        </references>
      </pivotArea>
    </format>
    <format dxfId="33">
      <pivotArea dataOnly="0" labelOnly="1" outline="0" fieldPosition="0">
        <references count="7">
          <reference field="0" count="1" selected="0">
            <x v="1"/>
          </reference>
          <reference field="1" count="1" selected="0">
            <x v="23"/>
          </reference>
          <reference field="2" count="1" selected="0">
            <x v="21"/>
          </reference>
          <reference field="3" count="1" selected="0">
            <x v="11"/>
          </reference>
          <reference field="4" count="0" selected="0"/>
          <reference field="5" count="1" selected="0">
            <x v="2"/>
          </reference>
          <reference field="7" count="2">
            <x v="417"/>
            <x v="418"/>
          </reference>
        </references>
      </pivotArea>
    </format>
    <format dxfId="32">
      <pivotArea dataOnly="0" labelOnly="1" outline="0" fieldPosition="0">
        <references count="7">
          <reference field="0" count="1" selected="0">
            <x v="1"/>
          </reference>
          <reference field="1" count="1" selected="0">
            <x v="24"/>
          </reference>
          <reference field="2" count="1" selected="0">
            <x v="0"/>
          </reference>
          <reference field="3" count="1" selected="0">
            <x v="11"/>
          </reference>
          <reference field="4" count="0" selected="0"/>
          <reference field="5" count="1" selected="0">
            <x v="0"/>
          </reference>
          <reference field="7" count="8">
            <x v="105"/>
            <x v="106"/>
            <x v="124"/>
            <x v="172"/>
            <x v="289"/>
            <x v="362"/>
            <x v="386"/>
            <x v="441"/>
          </reference>
        </references>
      </pivotArea>
    </format>
    <format dxfId="31">
      <pivotArea dataOnly="0" labelOnly="1" outline="0" fieldPosition="0">
        <references count="7">
          <reference field="0" count="1" selected="0">
            <x v="1"/>
          </reference>
          <reference field="1" count="1" selected="0">
            <x v="24"/>
          </reference>
          <reference field="2" count="1" selected="0">
            <x v="0"/>
          </reference>
          <reference field="3" count="1" selected="0">
            <x v="11"/>
          </reference>
          <reference field="4" count="0" selected="0"/>
          <reference field="5" count="1" selected="0">
            <x v="2"/>
          </reference>
          <reference field="7" count="5">
            <x v="80"/>
            <x v="104"/>
            <x v="230"/>
            <x v="231"/>
            <x v="436"/>
          </reference>
        </references>
      </pivotArea>
    </format>
    <format dxfId="30">
      <pivotArea dataOnly="0" labelOnly="1" outline="0" fieldPosition="0">
        <references count="7">
          <reference field="0" count="1" selected="0">
            <x v="1"/>
          </reference>
          <reference field="1" count="1" selected="0">
            <x v="24"/>
          </reference>
          <reference field="2" count="1" selected="0">
            <x v="20"/>
          </reference>
          <reference field="3" count="1" selected="0">
            <x v="11"/>
          </reference>
          <reference field="4" count="0" selected="0"/>
          <reference field="5" count="1" selected="0">
            <x v="0"/>
          </reference>
          <reference field="7" count="3">
            <x v="123"/>
            <x v="125"/>
            <x v="169"/>
          </reference>
        </references>
      </pivotArea>
    </format>
    <format dxfId="29">
      <pivotArea dataOnly="0" labelOnly="1" outline="0" fieldPosition="0">
        <references count="7">
          <reference field="0" count="1" selected="0">
            <x v="1"/>
          </reference>
          <reference field="1" count="1" selected="0">
            <x v="24"/>
          </reference>
          <reference field="2" count="1" selected="0">
            <x v="21"/>
          </reference>
          <reference field="3" count="1" selected="0">
            <x v="11"/>
          </reference>
          <reference field="4" count="0" selected="0"/>
          <reference field="5" count="1" selected="0">
            <x v="0"/>
          </reference>
          <reference field="7" count="3">
            <x v="118"/>
            <x v="184"/>
            <x v="203"/>
          </reference>
        </references>
      </pivotArea>
    </format>
    <format dxfId="28">
      <pivotArea dataOnly="0" labelOnly="1" outline="0" fieldPosition="0">
        <references count="7">
          <reference field="0" count="1" selected="0">
            <x v="1"/>
          </reference>
          <reference field="1" count="1" selected="0">
            <x v="24"/>
          </reference>
          <reference field="2" count="1" selected="0">
            <x v="21"/>
          </reference>
          <reference field="3" count="1" selected="0">
            <x v="11"/>
          </reference>
          <reference field="4" count="0" selected="0"/>
          <reference field="5" count="1" selected="0">
            <x v="1"/>
          </reference>
          <reference field="7" count="1">
            <x v="93"/>
          </reference>
        </references>
      </pivotArea>
    </format>
    <format dxfId="27">
      <pivotArea dataOnly="0" labelOnly="1" outline="0" fieldPosition="0">
        <references count="7">
          <reference field="0" count="1" selected="0">
            <x v="1"/>
          </reference>
          <reference field="1" count="1" selected="0">
            <x v="24"/>
          </reference>
          <reference field="2" count="1" selected="0">
            <x v="21"/>
          </reference>
          <reference field="3" count="1" selected="0">
            <x v="11"/>
          </reference>
          <reference field="4" count="0" selected="0"/>
          <reference field="5" count="1" selected="0">
            <x v="2"/>
          </reference>
          <reference field="7" count="2">
            <x v="64"/>
            <x v="65"/>
          </reference>
        </references>
      </pivotArea>
    </format>
    <format dxfId="26">
      <pivotArea dataOnly="0" labelOnly="1" outline="0" fieldPosition="0">
        <references count="7">
          <reference field="0" count="1" selected="0">
            <x v="2"/>
          </reference>
          <reference field="1" count="1" selected="0">
            <x v="7"/>
          </reference>
          <reference field="2" count="1" selected="0">
            <x v="11"/>
          </reference>
          <reference field="3" count="1" selected="0">
            <x v="8"/>
          </reference>
          <reference field="4" count="0" selected="0"/>
          <reference field="5" count="1" selected="0">
            <x v="0"/>
          </reference>
          <reference field="7" count="3">
            <x v="127"/>
            <x v="148"/>
            <x v="173"/>
          </reference>
        </references>
      </pivotArea>
    </format>
    <format dxfId="25">
      <pivotArea dataOnly="0" labelOnly="1" outline="0" fieldPosition="0">
        <references count="7">
          <reference field="0" count="1" selected="0">
            <x v="2"/>
          </reference>
          <reference field="1" count="1" selected="0">
            <x v="7"/>
          </reference>
          <reference field="2" count="1" selected="0">
            <x v="11"/>
          </reference>
          <reference field="3" count="1" selected="0">
            <x v="8"/>
          </reference>
          <reference field="4" count="0" selected="0"/>
          <reference field="5" count="1" selected="0">
            <x v="2"/>
          </reference>
          <reference field="7" count="1">
            <x v="121"/>
          </reference>
        </references>
      </pivotArea>
    </format>
    <format dxfId="24">
      <pivotArea dataOnly="0" labelOnly="1" outline="0" fieldPosition="0">
        <references count="7">
          <reference field="0" count="1" selected="0">
            <x v="2"/>
          </reference>
          <reference field="1" count="1" selected="0">
            <x v="7"/>
          </reference>
          <reference field="2" count="1" selected="0">
            <x v="11"/>
          </reference>
          <reference field="3" count="1" selected="0">
            <x v="11"/>
          </reference>
          <reference field="4" count="0" selected="0"/>
          <reference field="5" count="1" selected="0">
            <x v="0"/>
          </reference>
          <reference field="7" count="4">
            <x v="0"/>
            <x v="9"/>
            <x v="153"/>
            <x v="198"/>
          </reference>
        </references>
      </pivotArea>
    </format>
    <format dxfId="23">
      <pivotArea dataOnly="0" labelOnly="1" outline="0" fieldPosition="0">
        <references count="7">
          <reference field="0" count="1" selected="0">
            <x v="2"/>
          </reference>
          <reference field="1" count="1" selected="0">
            <x v="7"/>
          </reference>
          <reference field="2" count="1" selected="0">
            <x v="11"/>
          </reference>
          <reference field="3" count="1" selected="0">
            <x v="11"/>
          </reference>
          <reference field="4" count="0" selected="0"/>
          <reference field="5" count="1" selected="0">
            <x v="1"/>
          </reference>
          <reference field="7" count="1">
            <x v="371"/>
          </reference>
        </references>
      </pivotArea>
    </format>
    <format dxfId="22">
      <pivotArea dataOnly="0" labelOnly="1" outline="0" fieldPosition="0">
        <references count="7">
          <reference field="0" count="1" selected="0">
            <x v="2"/>
          </reference>
          <reference field="1" count="1" selected="0">
            <x v="7"/>
          </reference>
          <reference field="2" count="1" selected="0">
            <x v="19"/>
          </reference>
          <reference field="3" count="1" selected="0">
            <x v="4"/>
          </reference>
          <reference field="4" count="0" selected="0"/>
          <reference field="5" count="1" selected="0">
            <x v="0"/>
          </reference>
          <reference field="7" count="1">
            <x v="356"/>
          </reference>
        </references>
      </pivotArea>
    </format>
    <format dxfId="21">
      <pivotArea dataOnly="0" labelOnly="1" outline="0" fieldPosition="0">
        <references count="7">
          <reference field="0" count="1" selected="0">
            <x v="2"/>
          </reference>
          <reference field="1" count="1" selected="0">
            <x v="7"/>
          </reference>
          <reference field="2" count="1" selected="0">
            <x v="19"/>
          </reference>
          <reference field="3" count="1" selected="0">
            <x v="5"/>
          </reference>
          <reference field="4" count="0" selected="0"/>
          <reference field="5" count="1" selected="0">
            <x v="0"/>
          </reference>
          <reference field="7" count="3">
            <x v="253"/>
            <x v="254"/>
            <x v="337"/>
          </reference>
        </references>
      </pivotArea>
    </format>
    <format dxfId="20">
      <pivotArea dataOnly="0" labelOnly="1" outline="0" fieldPosition="0">
        <references count="7">
          <reference field="0" count="1" selected="0">
            <x v="2"/>
          </reference>
          <reference field="1" count="1" selected="0">
            <x v="7"/>
          </reference>
          <reference field="2" count="1" selected="0">
            <x v="19"/>
          </reference>
          <reference field="3" count="1" selected="0">
            <x v="7"/>
          </reference>
          <reference field="4" count="0" selected="0"/>
          <reference field="5" count="1" selected="0">
            <x v="0"/>
          </reference>
          <reference field="7" count="1">
            <x v="284"/>
          </reference>
        </references>
      </pivotArea>
    </format>
    <format dxfId="19">
      <pivotArea dataOnly="0" labelOnly="1" outline="0" fieldPosition="0">
        <references count="7">
          <reference field="0" count="1" selected="0">
            <x v="2"/>
          </reference>
          <reference field="1" count="1" selected="0">
            <x v="7"/>
          </reference>
          <reference field="2" count="1" selected="0">
            <x v="19"/>
          </reference>
          <reference field="3" count="1" selected="0">
            <x v="11"/>
          </reference>
          <reference field="4" count="0" selected="0"/>
          <reference field="5" count="1" selected="0">
            <x v="0"/>
          </reference>
          <reference field="7" count="14">
            <x v="215"/>
            <x v="216"/>
            <x v="223"/>
            <x v="224"/>
            <x v="232"/>
            <x v="233"/>
            <x v="234"/>
            <x v="235"/>
            <x v="236"/>
            <x v="404"/>
            <x v="405"/>
            <x v="419"/>
            <x v="420"/>
            <x v="421"/>
          </reference>
        </references>
      </pivotArea>
    </format>
    <format dxfId="18">
      <pivotArea dataOnly="0" labelOnly="1" outline="0" fieldPosition="0">
        <references count="7">
          <reference field="0" count="1" selected="0">
            <x v="2"/>
          </reference>
          <reference field="1" count="1" selected="0">
            <x v="7"/>
          </reference>
          <reference field="2" count="1" selected="0">
            <x v="19"/>
          </reference>
          <reference field="3" count="1" selected="0">
            <x v="11"/>
          </reference>
          <reference field="4" count="0" selected="0"/>
          <reference field="5" count="1" selected="0">
            <x v="2"/>
          </reference>
          <reference field="7" count="2">
            <x v="43"/>
            <x v="51"/>
          </reference>
        </references>
      </pivotArea>
    </format>
    <format dxfId="17">
      <pivotArea dataOnly="0" labelOnly="1" outline="0" fieldPosition="0">
        <references count="7">
          <reference field="0" count="1" selected="0">
            <x v="2"/>
          </reference>
          <reference field="1" count="1" selected="0">
            <x v="8"/>
          </reference>
          <reference field="2" count="1" selected="0">
            <x v="21"/>
          </reference>
          <reference field="3" count="1" selected="0">
            <x v="11"/>
          </reference>
          <reference field="4" count="0" selected="0"/>
          <reference field="5" count="1" selected="0">
            <x v="0"/>
          </reference>
          <reference field="7" count="2">
            <x v="204"/>
            <x v="372"/>
          </reference>
        </references>
      </pivotArea>
    </format>
    <format dxfId="16">
      <pivotArea dataOnly="0" labelOnly="1" outline="0" fieldPosition="0">
        <references count="7">
          <reference field="0" count="1" selected="0">
            <x v="2"/>
          </reference>
          <reference field="1" count="1" selected="0">
            <x v="8"/>
          </reference>
          <reference field="2" count="1" selected="0">
            <x v="21"/>
          </reference>
          <reference field="3" count="1" selected="0">
            <x v="11"/>
          </reference>
          <reference field="4" count="0" selected="0"/>
          <reference field="5" count="1" selected="0">
            <x v="1"/>
          </reference>
          <reference field="7" count="1">
            <x v="199"/>
          </reference>
        </references>
      </pivotArea>
    </format>
    <format dxfId="15">
      <pivotArea dataOnly="0" labelOnly="1" outline="0" fieldPosition="0">
        <references count="7">
          <reference field="0" count="1" selected="0">
            <x v="2"/>
          </reference>
          <reference field="1" count="1" selected="0">
            <x v="8"/>
          </reference>
          <reference field="2" count="1" selected="0">
            <x v="21"/>
          </reference>
          <reference field="3" count="1" selected="0">
            <x v="11"/>
          </reference>
          <reference field="4" count="0" selected="0"/>
          <reference field="5" count="1" selected="0">
            <x v="2"/>
          </reference>
          <reference field="7" count="1">
            <x v="5"/>
          </reference>
        </references>
      </pivotArea>
    </format>
    <format dxfId="14">
      <pivotArea dataOnly="0" labelOnly="1" outline="0" fieldPosition="0">
        <references count="7">
          <reference field="0" count="1" selected="0">
            <x v="2"/>
          </reference>
          <reference field="1" count="1" selected="0">
            <x v="9"/>
          </reference>
          <reference field="2" count="1" selected="0">
            <x v="21"/>
          </reference>
          <reference field="3" count="1" selected="0">
            <x v="11"/>
          </reference>
          <reference field="4" count="0" selected="0"/>
          <reference field="5" count="1" selected="0">
            <x v="0"/>
          </reference>
          <reference field="7" count="1">
            <x v="154"/>
          </reference>
        </references>
      </pivotArea>
    </format>
    <format dxfId="13">
      <pivotArea dataOnly="0" labelOnly="1" outline="0" fieldPosition="0">
        <references count="7">
          <reference field="0" count="1" selected="0">
            <x v="2"/>
          </reference>
          <reference field="1" count="1" selected="0">
            <x v="9"/>
          </reference>
          <reference field="2" count="1" selected="0">
            <x v="21"/>
          </reference>
          <reference field="3" count="1" selected="0">
            <x v="11"/>
          </reference>
          <reference field="4" count="0" selected="0"/>
          <reference field="5" count="1" selected="0">
            <x v="1"/>
          </reference>
          <reference field="7" count="1">
            <x v="188"/>
          </reference>
        </references>
      </pivotArea>
    </format>
    <format dxfId="12">
      <pivotArea dataOnly="0" labelOnly="1" outline="0" fieldPosition="0">
        <references count="7">
          <reference field="0" count="1" selected="0">
            <x v="2"/>
          </reference>
          <reference field="1" count="1" selected="0">
            <x v="9"/>
          </reference>
          <reference field="2" count="1" selected="0">
            <x v="21"/>
          </reference>
          <reference field="3" count="1" selected="0">
            <x v="11"/>
          </reference>
          <reference field="4" count="0" selected="0"/>
          <reference field="5" count="1" selected="0">
            <x v="2"/>
          </reference>
          <reference field="7" count="3">
            <x v="56"/>
            <x v="102"/>
            <x v="479"/>
          </reference>
        </references>
      </pivotArea>
    </format>
    <format dxfId="11">
      <pivotArea dataOnly="0" labelOnly="1" outline="0" fieldPosition="0">
        <references count="7">
          <reference field="0" count="1" selected="0">
            <x v="2"/>
          </reference>
          <reference field="1" count="1" selected="0">
            <x v="18"/>
          </reference>
          <reference field="2" count="1" selected="0">
            <x v="21"/>
          </reference>
          <reference field="3" count="1" selected="0">
            <x v="11"/>
          </reference>
          <reference field="4" count="0" selected="0"/>
          <reference field="5" count="1" selected="0">
            <x v="2"/>
          </reference>
          <reference field="7" count="1">
            <x v="7"/>
          </reference>
        </references>
      </pivotArea>
    </format>
    <format dxfId="10">
      <pivotArea dataOnly="0" labelOnly="1" outline="0" fieldPosition="0">
        <references count="7">
          <reference field="0" count="1" selected="0">
            <x v="2"/>
          </reference>
          <reference field="1" count="1" selected="0">
            <x v="19"/>
          </reference>
          <reference field="2" count="1" selected="0">
            <x v="21"/>
          </reference>
          <reference field="3" count="1" selected="0">
            <x v="11"/>
          </reference>
          <reference field="4" count="0" selected="0"/>
          <reference field="5" count="1" selected="0">
            <x v="2"/>
          </reference>
          <reference field="7" count="1">
            <x v="99"/>
          </reference>
        </references>
      </pivotArea>
    </format>
    <format dxfId="9">
      <pivotArea dataOnly="0" labelOnly="1" outline="0" fieldPosition="0">
        <references count="7">
          <reference field="0" count="1" selected="0">
            <x v="2"/>
          </reference>
          <reference field="1" count="1" selected="0">
            <x v="22"/>
          </reference>
          <reference field="2" count="1" selected="0">
            <x v="21"/>
          </reference>
          <reference field="3" count="1" selected="0">
            <x v="11"/>
          </reference>
          <reference field="4" count="0" selected="0"/>
          <reference field="5" count="1" selected="0">
            <x v="0"/>
          </reference>
          <reference field="7" count="1">
            <x v="120"/>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6" cacheId="2"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H52" firstHeaderRow="1" firstDataRow="2" firstDataCol="2"/>
  <pivotFields count="9">
    <pivotField axis="axisRow" compact="0" outline="0" subtotalTop="0" showAll="0" includeNewItemsInFilter="1" defaultSubtotal="0">
      <items count="3">
        <item x="0"/>
        <item x="1"/>
        <item x="2"/>
      </items>
    </pivotField>
    <pivotField axis="axisRow" compact="0" outline="0" subtotalTop="0" showAll="0" includeNewItemsInFilter="1" defaultSubtotal="0">
      <items count="47">
        <item x="27"/>
        <item x="28"/>
        <item x="0"/>
        <item x="29"/>
        <item x="10"/>
        <item x="11"/>
        <item x="30"/>
        <item x="12"/>
        <item x="1"/>
        <item x="31"/>
        <item x="2"/>
        <item x="32"/>
        <item x="33"/>
        <item x="34"/>
        <item x="20"/>
        <item x="21"/>
        <item x="22"/>
        <item x="23"/>
        <item x="3"/>
        <item x="4"/>
        <item x="35"/>
        <item x="36"/>
        <item x="13"/>
        <item x="37"/>
        <item x="38"/>
        <item x="14"/>
        <item x="15"/>
        <item x="16"/>
        <item x="17"/>
        <item x="39"/>
        <item x="5"/>
        <item x="40"/>
        <item x="41"/>
        <item x="42"/>
        <item x="43"/>
        <item x="24"/>
        <item x="44"/>
        <item x="25"/>
        <item x="6"/>
        <item x="7"/>
        <item x="26"/>
        <item x="45"/>
        <item x="46"/>
        <item x="18"/>
        <item x="19"/>
        <item x="8"/>
        <item x="9"/>
      </items>
    </pivotField>
    <pivotField compact="0" outline="0" subtotalTop="0" showAll="0" includeNewItemsInFilter="1"/>
    <pivotField compact="0" outline="0" subtotalTop="0" showAll="0" includeNewItemsInFilter="1"/>
    <pivotField compact="0" outline="0" subtotalTop="0" showAll="0" includeNewItemsInFilter="1" defaultSubtotal="0">
      <items count="3">
        <item x="1"/>
        <item x="0"/>
        <item m="1" x="2"/>
      </items>
    </pivotField>
    <pivotField compact="0" outline="0" subtotalTop="0" showAll="0" includeNewItemsInFilter="1"/>
    <pivotField compact="0" outline="0" subtotalTop="0" showAll="0" includeNewItemsInFilter="1"/>
    <pivotField axis="axisCol" compact="0" outline="0" subtotalTop="0" showAll="0" includeNewItemsInFilter="1">
      <items count="6">
        <item x="3"/>
        <item x="2"/>
        <item x="0"/>
        <item x="4"/>
        <item x="1"/>
        <item t="default"/>
      </items>
    </pivotField>
    <pivotField dataField="1" compact="0" outline="0" subtotalTop="0" showAll="0" includeNewItemsInFilter="1"/>
  </pivotFields>
  <rowFields count="2">
    <field x="0"/>
    <field x="1"/>
  </rowFields>
  <rowItems count="48">
    <i>
      <x/>
      <x/>
    </i>
    <i r="1">
      <x v="1"/>
    </i>
    <i r="1">
      <x v="2"/>
    </i>
    <i r="1">
      <x v="3"/>
    </i>
    <i r="1">
      <x v="6"/>
    </i>
    <i r="1">
      <x v="8"/>
    </i>
    <i r="1">
      <x v="9"/>
    </i>
    <i r="1">
      <x v="10"/>
    </i>
    <i r="1">
      <x v="11"/>
    </i>
    <i r="1">
      <x v="12"/>
    </i>
    <i r="1">
      <x v="13"/>
    </i>
    <i r="1">
      <x v="18"/>
    </i>
    <i r="1">
      <x v="19"/>
    </i>
    <i r="1">
      <x v="20"/>
    </i>
    <i r="1">
      <x v="21"/>
    </i>
    <i r="1">
      <x v="30"/>
    </i>
    <i r="1">
      <x v="38"/>
    </i>
    <i r="1">
      <x v="39"/>
    </i>
    <i r="1">
      <x v="45"/>
    </i>
    <i r="1">
      <x v="46"/>
    </i>
    <i>
      <x v="1"/>
      <x v="4"/>
    </i>
    <i r="1">
      <x v="5"/>
    </i>
    <i r="1">
      <x v="7"/>
    </i>
    <i r="1">
      <x v="22"/>
    </i>
    <i r="1">
      <x v="23"/>
    </i>
    <i r="1">
      <x v="24"/>
    </i>
    <i r="1">
      <x v="25"/>
    </i>
    <i r="1">
      <x v="26"/>
    </i>
    <i r="1">
      <x v="27"/>
    </i>
    <i r="1">
      <x v="28"/>
    </i>
    <i r="1">
      <x v="29"/>
    </i>
    <i r="1">
      <x v="31"/>
    </i>
    <i r="1">
      <x v="32"/>
    </i>
    <i r="1">
      <x v="33"/>
    </i>
    <i r="1">
      <x v="41"/>
    </i>
    <i r="1">
      <x v="42"/>
    </i>
    <i r="1">
      <x v="43"/>
    </i>
    <i r="1">
      <x v="44"/>
    </i>
    <i>
      <x v="2"/>
      <x v="14"/>
    </i>
    <i r="1">
      <x v="15"/>
    </i>
    <i r="1">
      <x v="16"/>
    </i>
    <i r="1">
      <x v="17"/>
    </i>
    <i r="1">
      <x v="34"/>
    </i>
    <i r="1">
      <x v="35"/>
    </i>
    <i r="1">
      <x v="36"/>
    </i>
    <i r="1">
      <x v="37"/>
    </i>
    <i r="1">
      <x v="40"/>
    </i>
    <i t="grand">
      <x/>
    </i>
  </rowItems>
  <colFields count="1">
    <field x="7"/>
  </colFields>
  <colItems count="6">
    <i>
      <x/>
    </i>
    <i>
      <x v="1"/>
    </i>
    <i>
      <x v="2"/>
    </i>
    <i>
      <x v="3"/>
    </i>
    <i>
      <x v="4"/>
    </i>
    <i t="grand">
      <x/>
    </i>
  </colItems>
  <dataFields count="1">
    <dataField name="Sum of No" fld="8" baseField="0" baseItem="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A3:H68" firstHeaderRow="1" firstDataRow="2" firstDataCol="3"/>
  <pivotFields count="7">
    <pivotField axis="axisRow" compact="0" outline="0" subtotalTop="0" showAll="0" includeNewItemsInFilter="1" defaultSubtotal="0">
      <items count="3">
        <item x="0"/>
        <item x="1"/>
        <item x="2"/>
      </items>
    </pivotField>
    <pivotField axis="axisRow" compact="0" outline="0" subtotalTop="0" showAll="0" includeNewItemsInFilter="1" defaultSubtotal="0">
      <items count="50">
        <item x="27"/>
        <item x="28"/>
        <item x="0"/>
        <item x="29"/>
        <item x="10"/>
        <item x="11"/>
        <item x="30"/>
        <item x="12"/>
        <item x="1"/>
        <item x="31"/>
        <item x="2"/>
        <item x="32"/>
        <item x="33"/>
        <item x="34"/>
        <item x="20"/>
        <item x="21"/>
        <item x="22"/>
        <item x="23"/>
        <item x="3"/>
        <item x="4"/>
        <item x="35"/>
        <item x="36"/>
        <item x="13"/>
        <item x="37"/>
        <item x="38"/>
        <item x="14"/>
        <item x="15"/>
        <item x="16"/>
        <item x="17"/>
        <item x="39"/>
        <item x="5"/>
        <item x="40"/>
        <item x="41"/>
        <item x="42"/>
        <item x="43"/>
        <item x="24"/>
        <item x="44"/>
        <item x="25"/>
        <item x="6"/>
        <item x="7"/>
        <item x="26"/>
        <item x="45"/>
        <item x="46"/>
        <item x="18"/>
        <item x="47"/>
        <item x="19"/>
        <item x="8"/>
        <item x="48"/>
        <item x="9"/>
        <item x="49"/>
      </items>
    </pivotField>
    <pivotField compact="0" outline="0" subtotalTop="0" showAll="0" includeNewItemsInFilter="1"/>
    <pivotField compact="0" outline="0" subtotalTop="0" showAll="0" includeNewItemsInFilter="1"/>
    <pivotField axis="axisRow" compact="0" outline="0" subtotalTop="0" showAll="0" includeNewItemsInFilter="1" defaultSubtotal="0">
      <items count="3">
        <item x="1"/>
        <item x="0"/>
        <item m="1" x="2"/>
      </items>
    </pivotField>
    <pivotField axis="axisCol" compact="0" outline="0" subtotalTop="0" showAll="0" includeNewItemsInFilter="1">
      <items count="5">
        <item x="0"/>
        <item x="1"/>
        <item x="2"/>
        <item x="3"/>
        <item t="default"/>
      </items>
    </pivotField>
    <pivotField dataField="1" compact="0" outline="0" subtotalTop="0" showAll="0" includeNewItemsInFilter="1" defaultSubtotal="0"/>
  </pivotFields>
  <rowFields count="3">
    <field x="4"/>
    <field x="0"/>
    <field x="1"/>
  </rowFields>
  <rowItems count="64">
    <i>
      <x/>
      <x/>
      <x v="8"/>
    </i>
    <i r="2">
      <x v="10"/>
    </i>
    <i r="2">
      <x v="30"/>
    </i>
    <i r="2">
      <x v="38"/>
    </i>
    <i r="1">
      <x v="1"/>
      <x v="4"/>
    </i>
    <i r="2">
      <x v="7"/>
    </i>
    <i r="2">
      <x v="25"/>
    </i>
    <i r="2">
      <x v="26"/>
    </i>
    <i r="2">
      <x v="27"/>
    </i>
    <i r="2">
      <x v="28"/>
    </i>
    <i r="2">
      <x v="43"/>
    </i>
    <i r="2">
      <x v="45"/>
    </i>
    <i r="1">
      <x v="2"/>
      <x v="14"/>
    </i>
    <i r="2">
      <x v="15"/>
    </i>
    <i r="2">
      <x v="35"/>
    </i>
    <i>
      <x v="1"/>
      <x/>
      <x v="1"/>
    </i>
    <i r="2">
      <x v="2"/>
    </i>
    <i r="2">
      <x v="8"/>
    </i>
    <i r="2">
      <x v="10"/>
    </i>
    <i r="2">
      <x v="18"/>
    </i>
    <i r="2">
      <x v="19"/>
    </i>
    <i r="2">
      <x v="20"/>
    </i>
    <i r="2">
      <x v="30"/>
    </i>
    <i r="2">
      <x v="39"/>
    </i>
    <i r="2">
      <x v="46"/>
    </i>
    <i r="2">
      <x v="47"/>
    </i>
    <i r="2">
      <x v="48"/>
    </i>
    <i r="1">
      <x v="1"/>
      <x/>
    </i>
    <i r="2">
      <x v="3"/>
    </i>
    <i r="2">
      <x v="4"/>
    </i>
    <i r="2">
      <x v="5"/>
    </i>
    <i r="2">
      <x v="6"/>
    </i>
    <i r="2">
      <x v="7"/>
    </i>
    <i r="2">
      <x v="9"/>
    </i>
    <i r="2">
      <x v="11"/>
    </i>
    <i r="2">
      <x v="12"/>
    </i>
    <i r="2">
      <x v="21"/>
    </i>
    <i r="2">
      <x v="22"/>
    </i>
    <i r="2">
      <x v="23"/>
    </i>
    <i r="2">
      <x v="24"/>
    </i>
    <i r="2">
      <x v="25"/>
    </i>
    <i r="2">
      <x v="26"/>
    </i>
    <i r="2">
      <x v="27"/>
    </i>
    <i r="2">
      <x v="28"/>
    </i>
    <i r="2">
      <x v="29"/>
    </i>
    <i r="2">
      <x v="31"/>
    </i>
    <i r="2">
      <x v="32"/>
    </i>
    <i r="2">
      <x v="33"/>
    </i>
    <i r="2">
      <x v="41"/>
    </i>
    <i r="2">
      <x v="42"/>
    </i>
    <i r="2">
      <x v="43"/>
    </i>
    <i r="2">
      <x v="44"/>
    </i>
    <i r="2">
      <x v="45"/>
    </i>
    <i r="2">
      <x v="49"/>
    </i>
    <i r="1">
      <x v="2"/>
      <x v="13"/>
    </i>
    <i r="2">
      <x v="15"/>
    </i>
    <i r="2">
      <x v="16"/>
    </i>
    <i r="2">
      <x v="17"/>
    </i>
    <i r="2">
      <x v="34"/>
    </i>
    <i r="2">
      <x v="35"/>
    </i>
    <i r="2">
      <x v="36"/>
    </i>
    <i r="2">
      <x v="37"/>
    </i>
    <i r="2">
      <x v="40"/>
    </i>
    <i t="grand">
      <x/>
    </i>
  </rowItems>
  <colFields count="1">
    <field x="5"/>
  </colFields>
  <colItems count="5">
    <i>
      <x/>
    </i>
    <i>
      <x v="1"/>
    </i>
    <i>
      <x v="2"/>
    </i>
    <i>
      <x v="3"/>
    </i>
    <i t="grand">
      <x/>
    </i>
  </colItems>
  <dataFields count="1">
    <dataField name="Count of FPA" fld="6"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4" zoomScale="85" workbookViewId="0">
      <selection activeCell="E6" sqref="E6"/>
    </sheetView>
  </sheetViews>
  <sheetFormatPr defaultRowHeight="12.75"/>
  <cols>
    <col min="1" max="1" width="4.85546875" style="39" customWidth="1"/>
    <col min="2" max="2" width="26.85546875" style="39" bestFit="1" customWidth="1"/>
    <col min="3" max="3" width="34.28515625" style="39" customWidth="1"/>
    <col min="4" max="4" width="12.85546875" style="39" customWidth="1"/>
    <col min="5" max="5" width="18.7109375" style="39" customWidth="1"/>
    <col min="6" max="16384" width="9.140625" style="39"/>
  </cols>
  <sheetData>
    <row r="1" spans="1:5" ht="22.5" customHeight="1" thickBot="1">
      <c r="A1" s="235" t="s">
        <v>436</v>
      </c>
      <c r="B1" s="236"/>
      <c r="C1" s="236"/>
      <c r="D1" s="236"/>
      <c r="E1" s="97"/>
    </row>
    <row r="2" spans="1:5" ht="16.5" customHeight="1">
      <c r="A2" s="239" t="s">
        <v>138</v>
      </c>
      <c r="B2" s="240"/>
      <c r="C2" s="105"/>
      <c r="D2" s="105" t="s">
        <v>139</v>
      </c>
      <c r="E2" s="106" t="s">
        <v>140</v>
      </c>
    </row>
    <row r="3" spans="1:5" ht="15">
      <c r="A3" s="231" t="s">
        <v>426</v>
      </c>
      <c r="B3" s="232"/>
      <c r="C3" s="98" t="s">
        <v>879</v>
      </c>
      <c r="D3" s="99" t="s">
        <v>427</v>
      </c>
      <c r="E3" s="107" t="s">
        <v>880</v>
      </c>
    </row>
    <row r="4" spans="1:5" ht="15">
      <c r="A4" s="231" t="s">
        <v>428</v>
      </c>
      <c r="B4" s="232"/>
      <c r="C4" s="98"/>
      <c r="D4" s="99" t="s">
        <v>429</v>
      </c>
      <c r="E4" s="107"/>
    </row>
    <row r="5" spans="1:5" ht="15">
      <c r="A5" s="231" t="s">
        <v>430</v>
      </c>
      <c r="B5" s="232"/>
      <c r="C5" s="107" t="s">
        <v>881</v>
      </c>
      <c r="D5" s="99" t="s">
        <v>431</v>
      </c>
      <c r="E5" s="107"/>
    </row>
    <row r="6" spans="1:5" ht="15.75" thickBot="1">
      <c r="A6" s="237" t="s">
        <v>432</v>
      </c>
      <c r="B6" s="238"/>
      <c r="C6" s="108" t="s">
        <v>923</v>
      </c>
      <c r="D6" s="109" t="s">
        <v>433</v>
      </c>
      <c r="E6" s="211"/>
    </row>
    <row r="7" spans="1:5" ht="13.5" thickBot="1">
      <c r="A7" s="100"/>
      <c r="B7" s="100"/>
      <c r="C7" s="100"/>
      <c r="D7" s="100"/>
      <c r="E7" s="100"/>
    </row>
    <row r="8" spans="1:5" ht="12.75" customHeight="1">
      <c r="A8" s="239" t="s">
        <v>434</v>
      </c>
      <c r="B8" s="240"/>
      <c r="C8" s="110">
        <f>Tables!S23</f>
        <v>2131.44</v>
      </c>
      <c r="D8" s="111"/>
      <c r="E8" s="112"/>
    </row>
    <row r="9" spans="1:5" ht="15.75" thickBot="1">
      <c r="A9" s="237" t="s">
        <v>543</v>
      </c>
      <c r="B9" s="238"/>
      <c r="C9" s="113">
        <f>Efforts!C50</f>
        <v>2735.2874999999999</v>
      </c>
      <c r="D9" s="114"/>
      <c r="E9" s="115"/>
    </row>
    <row r="10" spans="1:5" ht="13.5" thickBot="1">
      <c r="A10" s="101" t="s">
        <v>435</v>
      </c>
      <c r="B10" s="102"/>
      <c r="C10" s="102"/>
      <c r="D10" s="102"/>
      <c r="E10" s="102"/>
    </row>
    <row r="11" spans="1:5">
      <c r="A11" s="95">
        <v>1</v>
      </c>
      <c r="B11" s="243" t="s">
        <v>982</v>
      </c>
      <c r="C11" s="243"/>
      <c r="D11" s="243"/>
      <c r="E11" s="244"/>
    </row>
    <row r="12" spans="1:5">
      <c r="A12" s="96">
        <v>2</v>
      </c>
      <c r="B12" s="233" t="s">
        <v>983</v>
      </c>
      <c r="C12" s="233"/>
      <c r="D12" s="233"/>
      <c r="E12" s="234"/>
    </row>
    <row r="13" spans="1:5">
      <c r="A13" s="96">
        <v>3</v>
      </c>
      <c r="B13" s="233" t="s">
        <v>984</v>
      </c>
      <c r="C13" s="233"/>
      <c r="D13" s="233"/>
      <c r="E13" s="234"/>
    </row>
    <row r="14" spans="1:5">
      <c r="A14" s="96">
        <v>4</v>
      </c>
      <c r="B14" s="233" t="s">
        <v>985</v>
      </c>
      <c r="C14" s="233"/>
      <c r="D14" s="233"/>
      <c r="E14" s="234"/>
    </row>
    <row r="15" spans="1:5">
      <c r="A15" s="96">
        <v>5</v>
      </c>
      <c r="B15" s="233" t="s">
        <v>986</v>
      </c>
      <c r="C15" s="233"/>
      <c r="D15" s="233"/>
      <c r="E15" s="234"/>
    </row>
    <row r="16" spans="1:5">
      <c r="A16" s="96">
        <v>6</v>
      </c>
      <c r="B16" s="233" t="s">
        <v>987</v>
      </c>
      <c r="C16" s="233"/>
      <c r="D16" s="233"/>
      <c r="E16" s="234"/>
    </row>
    <row r="17" spans="1:5">
      <c r="A17" s="96">
        <v>7</v>
      </c>
      <c r="B17" s="233" t="s">
        <v>988</v>
      </c>
      <c r="C17" s="233"/>
      <c r="D17" s="233"/>
      <c r="E17" s="234"/>
    </row>
    <row r="18" spans="1:5">
      <c r="A18" s="96">
        <v>8</v>
      </c>
      <c r="B18" s="233" t="s">
        <v>989</v>
      </c>
      <c r="C18" s="233"/>
      <c r="D18" s="233"/>
      <c r="E18" s="234"/>
    </row>
    <row r="19" spans="1:5">
      <c r="A19" s="96">
        <v>9</v>
      </c>
      <c r="B19" s="233" t="s">
        <v>990</v>
      </c>
      <c r="C19" s="233"/>
      <c r="D19" s="233"/>
      <c r="E19" s="234"/>
    </row>
    <row r="20" spans="1:5">
      <c r="A20" s="96">
        <v>10</v>
      </c>
      <c r="B20" s="233" t="s">
        <v>991</v>
      </c>
      <c r="C20" s="233"/>
      <c r="D20" s="233"/>
      <c r="E20" s="234"/>
    </row>
    <row r="21" spans="1:5">
      <c r="A21" s="96">
        <v>11</v>
      </c>
      <c r="B21" s="233"/>
      <c r="C21" s="233"/>
      <c r="D21" s="233"/>
      <c r="E21" s="234"/>
    </row>
    <row r="22" spans="1:5">
      <c r="A22" s="96">
        <v>12</v>
      </c>
      <c r="B22" s="233"/>
      <c r="C22" s="233"/>
      <c r="D22" s="233"/>
      <c r="E22" s="234"/>
    </row>
    <row r="23" spans="1:5">
      <c r="A23" s="96">
        <v>13</v>
      </c>
      <c r="B23" s="233"/>
      <c r="C23" s="233"/>
      <c r="D23" s="233"/>
      <c r="E23" s="234"/>
    </row>
    <row r="24" spans="1:5">
      <c r="A24" s="96">
        <v>14</v>
      </c>
      <c r="B24" s="233"/>
      <c r="C24" s="233"/>
      <c r="D24" s="233"/>
      <c r="E24" s="234"/>
    </row>
    <row r="25" spans="1:5" ht="13.5" thickBot="1">
      <c r="A25" s="104">
        <v>15</v>
      </c>
      <c r="B25" s="241"/>
      <c r="C25" s="241"/>
      <c r="D25" s="241"/>
      <c r="E25" s="242"/>
    </row>
    <row r="26" spans="1:5">
      <c r="A26" s="103"/>
      <c r="B26" s="120"/>
      <c r="C26" s="121"/>
      <c r="D26" s="121"/>
      <c r="E26" s="121"/>
    </row>
  </sheetData>
  <mergeCells count="23">
    <mergeCell ref="B23:E23"/>
    <mergeCell ref="B24:E24"/>
    <mergeCell ref="B25:E25"/>
    <mergeCell ref="B19:E19"/>
    <mergeCell ref="B11:E11"/>
    <mergeCell ref="B12:E12"/>
    <mergeCell ref="B13:E13"/>
    <mergeCell ref="B14:E14"/>
    <mergeCell ref="B22:E22"/>
    <mergeCell ref="B20:E20"/>
    <mergeCell ref="A1:D1"/>
    <mergeCell ref="A6:B6"/>
    <mergeCell ref="A8:B8"/>
    <mergeCell ref="A9:B9"/>
    <mergeCell ref="A2:B2"/>
    <mergeCell ref="A3:B3"/>
    <mergeCell ref="A4:B4"/>
    <mergeCell ref="A5:B5"/>
    <mergeCell ref="B21:E21"/>
    <mergeCell ref="B15:E15"/>
    <mergeCell ref="B16:E16"/>
    <mergeCell ref="B17:E17"/>
    <mergeCell ref="B18:E18"/>
  </mergeCells>
  <phoneticPr fontId="2"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65"/>
  <sheetViews>
    <sheetView workbookViewId="0">
      <selection activeCell="C26" sqref="C26:C27"/>
    </sheetView>
  </sheetViews>
  <sheetFormatPr defaultRowHeight="12.75"/>
  <cols>
    <col min="1" max="1" width="13.5703125" bestFit="1" customWidth="1"/>
    <col min="2" max="2" width="31" bestFit="1" customWidth="1"/>
    <col min="3" max="3" width="12.42578125" customWidth="1"/>
    <col min="4" max="7" width="12.42578125" bestFit="1" customWidth="1"/>
    <col min="8" max="9" width="10.5703125" bestFit="1" customWidth="1"/>
    <col min="11" max="11" width="11.7109375" bestFit="1" customWidth="1"/>
  </cols>
  <sheetData>
    <row r="2" spans="1:12">
      <c r="K2" s="206" t="s">
        <v>919</v>
      </c>
      <c r="L2" s="207">
        <f>ROUND(Efforts!C46/GETPIVOTDATA("No",$A$3),1)</f>
        <v>5.5</v>
      </c>
    </row>
    <row r="3" spans="1:12">
      <c r="A3" s="314" t="s">
        <v>179</v>
      </c>
      <c r="B3" s="315"/>
      <c r="C3" s="314" t="s">
        <v>382</v>
      </c>
      <c r="D3" s="315"/>
      <c r="E3" s="315"/>
      <c r="F3" s="315"/>
      <c r="G3" s="315"/>
      <c r="H3" s="316"/>
    </row>
    <row r="4" spans="1:12">
      <c r="A4" s="314" t="s">
        <v>549</v>
      </c>
      <c r="B4" s="314" t="s">
        <v>550</v>
      </c>
      <c r="C4" s="317" t="s">
        <v>373</v>
      </c>
      <c r="D4" s="318" t="s">
        <v>377</v>
      </c>
      <c r="E4" s="318" t="s">
        <v>379</v>
      </c>
      <c r="F4" s="318" t="s">
        <v>380</v>
      </c>
      <c r="G4" s="318" t="s">
        <v>610</v>
      </c>
      <c r="H4" s="319" t="s">
        <v>609</v>
      </c>
      <c r="K4" s="8" t="s">
        <v>918</v>
      </c>
      <c r="L4" s="208" t="s">
        <v>917</v>
      </c>
    </row>
    <row r="5" spans="1:12" hidden="1">
      <c r="A5" s="317" t="s">
        <v>561</v>
      </c>
      <c r="B5" s="317" t="s">
        <v>870</v>
      </c>
      <c r="C5" s="320"/>
      <c r="D5" s="321"/>
      <c r="E5" s="321"/>
      <c r="F5" s="321">
        <v>1</v>
      </c>
      <c r="G5" s="321"/>
      <c r="H5" s="322">
        <v>1</v>
      </c>
      <c r="K5" s="1"/>
      <c r="L5" s="1"/>
    </row>
    <row r="6" spans="1:12" hidden="1">
      <c r="A6" s="323"/>
      <c r="B6" s="324" t="s">
        <v>852</v>
      </c>
      <c r="C6" s="325"/>
      <c r="D6" s="201"/>
      <c r="E6" s="201"/>
      <c r="F6" s="201">
        <v>1</v>
      </c>
      <c r="G6" s="201"/>
      <c r="H6" s="326">
        <v>1</v>
      </c>
      <c r="K6" s="1"/>
      <c r="L6" s="1"/>
    </row>
    <row r="7" spans="1:12" hidden="1">
      <c r="A7" s="323"/>
      <c r="B7" s="324" t="s">
        <v>562</v>
      </c>
      <c r="C7" s="325">
        <v>3</v>
      </c>
      <c r="D7" s="201">
        <v>1</v>
      </c>
      <c r="E7" s="201">
        <v>4</v>
      </c>
      <c r="F7" s="201"/>
      <c r="G7" s="201"/>
      <c r="H7" s="326">
        <v>8</v>
      </c>
      <c r="K7" s="1"/>
      <c r="L7" s="1"/>
    </row>
    <row r="8" spans="1:12" hidden="1">
      <c r="A8" s="323"/>
      <c r="B8" s="324" t="s">
        <v>862</v>
      </c>
      <c r="C8" s="325"/>
      <c r="D8" s="201"/>
      <c r="E8" s="201"/>
      <c r="F8" s="201">
        <v>1</v>
      </c>
      <c r="G8" s="201"/>
      <c r="H8" s="326">
        <v>1</v>
      </c>
      <c r="K8" s="1"/>
      <c r="L8" s="1"/>
    </row>
    <row r="9" spans="1:12" hidden="1">
      <c r="A9" s="323"/>
      <c r="B9" s="324" t="s">
        <v>856</v>
      </c>
      <c r="C9" s="325"/>
      <c r="D9" s="201"/>
      <c r="E9" s="201"/>
      <c r="F9" s="201">
        <v>1</v>
      </c>
      <c r="G9" s="201"/>
      <c r="H9" s="326">
        <v>1</v>
      </c>
      <c r="K9" s="1"/>
      <c r="L9" s="1"/>
    </row>
    <row r="10" spans="1:12" hidden="1">
      <c r="A10" s="323"/>
      <c r="B10" s="324" t="s">
        <v>576</v>
      </c>
      <c r="C10" s="325">
        <v>2</v>
      </c>
      <c r="D10" s="201"/>
      <c r="E10" s="201">
        <v>7</v>
      </c>
      <c r="F10" s="201"/>
      <c r="G10" s="201">
        <v>2</v>
      </c>
      <c r="H10" s="326">
        <v>11</v>
      </c>
      <c r="K10" s="1"/>
      <c r="L10" s="1"/>
    </row>
    <row r="11" spans="1:12" hidden="1">
      <c r="A11" s="323"/>
      <c r="B11" s="324" t="s">
        <v>858</v>
      </c>
      <c r="C11" s="325"/>
      <c r="D11" s="201"/>
      <c r="E11" s="201"/>
      <c r="F11" s="201">
        <v>1</v>
      </c>
      <c r="G11" s="201"/>
      <c r="H11" s="326">
        <v>1</v>
      </c>
      <c r="K11" s="1"/>
      <c r="L11" s="1"/>
    </row>
    <row r="12" spans="1:12" hidden="1">
      <c r="A12" s="323"/>
      <c r="B12" s="324" t="s">
        <v>626</v>
      </c>
      <c r="C12" s="325">
        <v>7</v>
      </c>
      <c r="D12" s="201"/>
      <c r="E12" s="201">
        <v>26</v>
      </c>
      <c r="F12" s="201"/>
      <c r="G12" s="201">
        <v>2</v>
      </c>
      <c r="H12" s="326">
        <v>35</v>
      </c>
      <c r="K12" s="1"/>
      <c r="L12" s="1"/>
    </row>
    <row r="13" spans="1:12" hidden="1">
      <c r="A13" s="323"/>
      <c r="B13" s="324" t="s">
        <v>861</v>
      </c>
      <c r="C13" s="325"/>
      <c r="D13" s="201"/>
      <c r="E13" s="201"/>
      <c r="F13" s="201">
        <v>1</v>
      </c>
      <c r="G13" s="201"/>
      <c r="H13" s="326">
        <v>1</v>
      </c>
      <c r="K13" s="1"/>
      <c r="L13" s="1"/>
    </row>
    <row r="14" spans="1:12" hidden="1">
      <c r="A14" s="323"/>
      <c r="B14" s="324" t="s">
        <v>860</v>
      </c>
      <c r="C14" s="325"/>
      <c r="D14" s="201"/>
      <c r="E14" s="201"/>
      <c r="F14" s="201">
        <v>1</v>
      </c>
      <c r="G14" s="201"/>
      <c r="H14" s="326">
        <v>1</v>
      </c>
      <c r="K14" s="1"/>
      <c r="L14" s="1"/>
    </row>
    <row r="15" spans="1:12" hidden="1">
      <c r="A15" s="323"/>
      <c r="B15" s="324" t="s">
        <v>872</v>
      </c>
      <c r="C15" s="325"/>
      <c r="D15" s="201"/>
      <c r="E15" s="201"/>
      <c r="F15" s="201">
        <v>1</v>
      </c>
      <c r="G15" s="201"/>
      <c r="H15" s="326">
        <v>1</v>
      </c>
      <c r="K15" s="1"/>
      <c r="L15" s="1"/>
    </row>
    <row r="16" spans="1:12" hidden="1">
      <c r="A16" s="323"/>
      <c r="B16" s="324" t="s">
        <v>667</v>
      </c>
      <c r="C16" s="325"/>
      <c r="D16" s="201"/>
      <c r="E16" s="201">
        <v>4</v>
      </c>
      <c r="F16" s="201"/>
      <c r="G16" s="201"/>
      <c r="H16" s="326">
        <v>4</v>
      </c>
      <c r="K16" s="1"/>
      <c r="L16" s="1"/>
    </row>
    <row r="17" spans="1:12" hidden="1">
      <c r="A17" s="323"/>
      <c r="B17" s="324" t="s">
        <v>672</v>
      </c>
      <c r="C17" s="325"/>
      <c r="D17" s="201"/>
      <c r="E17" s="201">
        <v>1</v>
      </c>
      <c r="F17" s="201"/>
      <c r="G17" s="201"/>
      <c r="H17" s="326">
        <v>1</v>
      </c>
      <c r="K17" s="1"/>
      <c r="L17" s="1"/>
    </row>
    <row r="18" spans="1:12" hidden="1">
      <c r="A18" s="323"/>
      <c r="B18" s="324" t="s">
        <v>853</v>
      </c>
      <c r="C18" s="325"/>
      <c r="D18" s="201"/>
      <c r="E18" s="201"/>
      <c r="F18" s="201">
        <v>1</v>
      </c>
      <c r="G18" s="201"/>
      <c r="H18" s="326">
        <v>1</v>
      </c>
      <c r="K18" s="1"/>
      <c r="L18" s="1"/>
    </row>
    <row r="19" spans="1:12" hidden="1">
      <c r="A19" s="323"/>
      <c r="B19" s="324" t="s">
        <v>867</v>
      </c>
      <c r="C19" s="325"/>
      <c r="D19" s="201"/>
      <c r="E19" s="201"/>
      <c r="F19" s="201">
        <v>1</v>
      </c>
      <c r="G19" s="201"/>
      <c r="H19" s="326">
        <v>1</v>
      </c>
      <c r="K19" s="1"/>
      <c r="L19" s="1"/>
    </row>
    <row r="20" spans="1:12">
      <c r="A20" s="323"/>
      <c r="B20" s="324" t="s">
        <v>674</v>
      </c>
      <c r="C20" s="325"/>
      <c r="D20" s="201"/>
      <c r="E20" s="201">
        <v>1</v>
      </c>
      <c r="F20" s="201"/>
      <c r="G20" s="201">
        <v>1</v>
      </c>
      <c r="H20" s="326">
        <v>2</v>
      </c>
      <c r="K20" s="1">
        <v>1</v>
      </c>
      <c r="L20" s="1">
        <f>K20*$L$2</f>
        <v>5.5</v>
      </c>
    </row>
    <row r="21" spans="1:12">
      <c r="A21" s="323"/>
      <c r="B21" s="324" t="s">
        <v>677</v>
      </c>
      <c r="C21" s="325"/>
      <c r="D21" s="201"/>
      <c r="E21" s="201"/>
      <c r="F21" s="201"/>
      <c r="G21" s="201">
        <v>1</v>
      </c>
      <c r="H21" s="326">
        <v>1</v>
      </c>
      <c r="K21" s="1">
        <v>1</v>
      </c>
      <c r="L21" s="1">
        <f t="shared" ref="L21:L65" si="0">K21*$L$2</f>
        <v>5.5</v>
      </c>
    </row>
    <row r="22" spans="1:12">
      <c r="A22" s="323"/>
      <c r="B22" s="324" t="s">
        <v>679</v>
      </c>
      <c r="C22" s="325"/>
      <c r="D22" s="201"/>
      <c r="E22" s="201">
        <v>1</v>
      </c>
      <c r="F22" s="201"/>
      <c r="G22" s="201"/>
      <c r="H22" s="326">
        <v>1</v>
      </c>
      <c r="K22" s="1">
        <v>8</v>
      </c>
      <c r="L22" s="1">
        <f t="shared" si="0"/>
        <v>44</v>
      </c>
    </row>
    <row r="23" spans="1:12">
      <c r="A23" s="323"/>
      <c r="B23" s="324" t="s">
        <v>681</v>
      </c>
      <c r="C23" s="325"/>
      <c r="D23" s="201"/>
      <c r="E23" s="201">
        <v>3</v>
      </c>
      <c r="F23" s="201"/>
      <c r="G23" s="201"/>
      <c r="H23" s="326">
        <v>3</v>
      </c>
      <c r="K23" s="1">
        <v>1</v>
      </c>
      <c r="L23" s="1">
        <f t="shared" si="0"/>
        <v>5.5</v>
      </c>
    </row>
    <row r="24" spans="1:12">
      <c r="A24" s="323"/>
      <c r="B24" s="324" t="s">
        <v>685</v>
      </c>
      <c r="C24" s="325"/>
      <c r="D24" s="201"/>
      <c r="E24" s="201">
        <v>3</v>
      </c>
      <c r="F24" s="201"/>
      <c r="G24" s="201"/>
      <c r="H24" s="326">
        <v>3</v>
      </c>
      <c r="K24" s="1">
        <v>1</v>
      </c>
      <c r="L24" s="1">
        <f t="shared" si="0"/>
        <v>5.5</v>
      </c>
    </row>
    <row r="25" spans="1:12">
      <c r="A25" s="317" t="s">
        <v>689</v>
      </c>
      <c r="B25" s="317" t="s">
        <v>690</v>
      </c>
      <c r="C25" s="320"/>
      <c r="D25" s="321"/>
      <c r="E25" s="321">
        <v>5</v>
      </c>
      <c r="F25" s="321"/>
      <c r="G25" s="321">
        <v>4</v>
      </c>
      <c r="H25" s="322">
        <v>9</v>
      </c>
      <c r="K25" s="1">
        <v>9</v>
      </c>
      <c r="L25" s="1">
        <f t="shared" si="0"/>
        <v>49.5</v>
      </c>
    </row>
    <row r="26" spans="1:12">
      <c r="A26" s="323"/>
      <c r="B26" s="324" t="s">
        <v>700</v>
      </c>
      <c r="C26" s="325">
        <v>2</v>
      </c>
      <c r="D26" s="201"/>
      <c r="E26" s="201">
        <v>3</v>
      </c>
      <c r="F26" s="201"/>
      <c r="G26" s="201"/>
      <c r="H26" s="326">
        <v>5</v>
      </c>
      <c r="K26" s="1">
        <v>1</v>
      </c>
      <c r="L26" s="1">
        <f t="shared" si="0"/>
        <v>5.5</v>
      </c>
    </row>
    <row r="27" spans="1:12">
      <c r="A27" s="323"/>
      <c r="B27" s="324" t="s">
        <v>706</v>
      </c>
      <c r="C27" s="325">
        <v>10</v>
      </c>
      <c r="D27" s="201"/>
      <c r="E27" s="201">
        <v>17</v>
      </c>
      <c r="F27" s="201"/>
      <c r="G27" s="201">
        <v>5</v>
      </c>
      <c r="H27" s="326">
        <v>32</v>
      </c>
      <c r="K27" s="1">
        <v>33</v>
      </c>
      <c r="L27" s="1">
        <f t="shared" si="0"/>
        <v>181.5</v>
      </c>
    </row>
    <row r="28" spans="1:12">
      <c r="A28" s="323"/>
      <c r="B28" s="324" t="s">
        <v>740</v>
      </c>
      <c r="C28" s="325"/>
      <c r="D28" s="201"/>
      <c r="E28" s="201">
        <v>5</v>
      </c>
      <c r="F28" s="201"/>
      <c r="G28" s="201"/>
      <c r="H28" s="326">
        <v>5</v>
      </c>
      <c r="K28" s="1">
        <v>1</v>
      </c>
      <c r="L28" s="1">
        <f t="shared" si="0"/>
        <v>5.5</v>
      </c>
    </row>
    <row r="29" spans="1:12">
      <c r="A29" s="323"/>
      <c r="B29" s="324" t="s">
        <v>869</v>
      </c>
      <c r="C29" s="325"/>
      <c r="D29" s="201"/>
      <c r="E29" s="201"/>
      <c r="F29" s="201">
        <v>1</v>
      </c>
      <c r="G29" s="201"/>
      <c r="H29" s="326">
        <v>1</v>
      </c>
      <c r="K29" s="1">
        <v>1</v>
      </c>
      <c r="L29" s="1">
        <f t="shared" si="0"/>
        <v>5.5</v>
      </c>
    </row>
    <row r="30" spans="1:12">
      <c r="A30" s="323"/>
      <c r="B30" s="324" t="s">
        <v>855</v>
      </c>
      <c r="C30" s="325"/>
      <c r="D30" s="201"/>
      <c r="E30" s="201"/>
      <c r="F30" s="201">
        <v>1</v>
      </c>
      <c r="G30" s="201"/>
      <c r="H30" s="326">
        <v>1</v>
      </c>
      <c r="K30" s="1">
        <v>1</v>
      </c>
      <c r="L30" s="1">
        <f t="shared" si="0"/>
        <v>5.5</v>
      </c>
    </row>
    <row r="31" spans="1:12">
      <c r="A31" s="323"/>
      <c r="B31" s="324" t="s">
        <v>745</v>
      </c>
      <c r="C31" s="325"/>
      <c r="D31" s="201">
        <v>1</v>
      </c>
      <c r="E31" s="201">
        <v>5</v>
      </c>
      <c r="F31" s="201"/>
      <c r="G31" s="201">
        <v>1</v>
      </c>
      <c r="H31" s="326">
        <v>7</v>
      </c>
      <c r="K31" s="1">
        <v>4</v>
      </c>
      <c r="L31" s="1">
        <f t="shared" si="0"/>
        <v>22</v>
      </c>
    </row>
    <row r="32" spans="1:12">
      <c r="A32" s="323"/>
      <c r="B32" s="324" t="s">
        <v>753</v>
      </c>
      <c r="C32" s="325">
        <v>39</v>
      </c>
      <c r="D32" s="201"/>
      <c r="E32" s="201">
        <v>112</v>
      </c>
      <c r="F32" s="201"/>
      <c r="G32" s="201">
        <v>35</v>
      </c>
      <c r="H32" s="326">
        <v>186</v>
      </c>
      <c r="K32" s="1">
        <v>1</v>
      </c>
      <c r="L32" s="1">
        <f t="shared" si="0"/>
        <v>5.5</v>
      </c>
    </row>
    <row r="33" spans="1:12">
      <c r="A33" s="323"/>
      <c r="B33" s="324" t="s">
        <v>218</v>
      </c>
      <c r="C33" s="325">
        <v>18</v>
      </c>
      <c r="D33" s="201"/>
      <c r="E33" s="201">
        <v>30</v>
      </c>
      <c r="F33" s="201"/>
      <c r="G33" s="201">
        <v>10</v>
      </c>
      <c r="H33" s="326">
        <v>58</v>
      </c>
      <c r="K33" s="1">
        <v>1</v>
      </c>
      <c r="L33" s="1">
        <f t="shared" si="0"/>
        <v>5.5</v>
      </c>
    </row>
    <row r="34" spans="1:12">
      <c r="A34" s="323"/>
      <c r="B34" s="324" t="s">
        <v>278</v>
      </c>
      <c r="C34" s="325">
        <v>1</v>
      </c>
      <c r="D34" s="201"/>
      <c r="E34" s="201">
        <v>3</v>
      </c>
      <c r="F34" s="201">
        <v>1</v>
      </c>
      <c r="G34" s="201">
        <v>3</v>
      </c>
      <c r="H34" s="326">
        <v>8</v>
      </c>
      <c r="K34" s="1">
        <v>1</v>
      </c>
      <c r="L34" s="1">
        <f t="shared" si="0"/>
        <v>5.5</v>
      </c>
    </row>
    <row r="35" spans="1:12">
      <c r="A35" s="323"/>
      <c r="B35" s="324" t="s">
        <v>866</v>
      </c>
      <c r="C35" s="325"/>
      <c r="D35" s="201"/>
      <c r="E35" s="201"/>
      <c r="F35" s="201">
        <v>1</v>
      </c>
      <c r="G35" s="201"/>
      <c r="H35" s="326">
        <v>1</v>
      </c>
      <c r="K35" s="1">
        <v>1</v>
      </c>
      <c r="L35" s="1">
        <f t="shared" si="0"/>
        <v>5.5</v>
      </c>
    </row>
    <row r="36" spans="1:12">
      <c r="A36" s="323"/>
      <c r="B36" s="324" t="s">
        <v>863</v>
      </c>
      <c r="C36" s="325"/>
      <c r="D36" s="201"/>
      <c r="E36" s="201"/>
      <c r="F36" s="201">
        <v>1</v>
      </c>
      <c r="G36" s="201"/>
      <c r="H36" s="326">
        <v>1</v>
      </c>
      <c r="K36" s="1">
        <v>1</v>
      </c>
      <c r="L36" s="1">
        <f t="shared" si="0"/>
        <v>5.5</v>
      </c>
    </row>
    <row r="37" spans="1:12">
      <c r="A37" s="323"/>
      <c r="B37" s="324" t="s">
        <v>868</v>
      </c>
      <c r="C37" s="325"/>
      <c r="D37" s="201"/>
      <c r="E37" s="201"/>
      <c r="F37" s="201">
        <v>1</v>
      </c>
      <c r="G37" s="201"/>
      <c r="H37" s="326">
        <v>1</v>
      </c>
      <c r="K37" s="1">
        <v>3</v>
      </c>
      <c r="L37" s="1">
        <f t="shared" si="0"/>
        <v>16.5</v>
      </c>
    </row>
    <row r="38" spans="1:12">
      <c r="A38" s="323"/>
      <c r="B38" s="324" t="s">
        <v>864</v>
      </c>
      <c r="C38" s="325"/>
      <c r="D38" s="201"/>
      <c r="E38" s="201"/>
      <c r="F38" s="201">
        <v>1</v>
      </c>
      <c r="G38" s="201"/>
      <c r="H38" s="326">
        <v>1</v>
      </c>
      <c r="K38" s="1">
        <v>3</v>
      </c>
      <c r="L38" s="1">
        <f t="shared" si="0"/>
        <v>16.5</v>
      </c>
    </row>
    <row r="39" spans="1:12">
      <c r="A39" s="323"/>
      <c r="B39" s="324" t="s">
        <v>859</v>
      </c>
      <c r="C39" s="325"/>
      <c r="D39" s="201"/>
      <c r="E39" s="201"/>
      <c r="F39" s="201">
        <v>1</v>
      </c>
      <c r="G39" s="201"/>
      <c r="H39" s="326">
        <v>1</v>
      </c>
      <c r="K39" s="1">
        <v>5</v>
      </c>
      <c r="L39" s="1">
        <f t="shared" si="0"/>
        <v>27.5</v>
      </c>
    </row>
    <row r="40" spans="1:12">
      <c r="A40" s="323"/>
      <c r="B40" s="324" t="s">
        <v>854</v>
      </c>
      <c r="C40" s="325"/>
      <c r="D40" s="201"/>
      <c r="E40" s="201"/>
      <c r="F40" s="201">
        <v>1</v>
      </c>
      <c r="G40" s="201"/>
      <c r="H40" s="326">
        <v>1</v>
      </c>
      <c r="K40" s="1">
        <v>5</v>
      </c>
      <c r="L40" s="1">
        <f t="shared" si="0"/>
        <v>27.5</v>
      </c>
    </row>
    <row r="41" spans="1:12">
      <c r="A41" s="323"/>
      <c r="B41" s="324" t="s">
        <v>286</v>
      </c>
      <c r="C41" s="325">
        <v>1</v>
      </c>
      <c r="D41" s="201"/>
      <c r="E41" s="201">
        <v>3</v>
      </c>
      <c r="F41" s="201"/>
      <c r="G41" s="201">
        <v>1</v>
      </c>
      <c r="H41" s="326">
        <v>5</v>
      </c>
      <c r="K41" s="1">
        <v>27</v>
      </c>
      <c r="L41" s="1">
        <f t="shared" si="0"/>
        <v>148.5</v>
      </c>
    </row>
    <row r="42" spans="1:12">
      <c r="A42" s="323"/>
      <c r="B42" s="324" t="s">
        <v>292</v>
      </c>
      <c r="C42" s="325">
        <v>6</v>
      </c>
      <c r="D42" s="201"/>
      <c r="E42" s="201">
        <v>16</v>
      </c>
      <c r="F42" s="201"/>
      <c r="G42" s="201">
        <v>4</v>
      </c>
      <c r="H42" s="326">
        <v>26</v>
      </c>
      <c r="K42" s="1">
        <v>5</v>
      </c>
      <c r="L42" s="1">
        <f t="shared" si="0"/>
        <v>27.5</v>
      </c>
    </row>
    <row r="43" spans="1:12">
      <c r="A43" s="317" t="s">
        <v>321</v>
      </c>
      <c r="B43" s="317" t="s">
        <v>322</v>
      </c>
      <c r="C43" s="320"/>
      <c r="D43" s="321"/>
      <c r="E43" s="321"/>
      <c r="F43" s="321"/>
      <c r="G43" s="321">
        <v>14</v>
      </c>
      <c r="H43" s="322">
        <v>14</v>
      </c>
      <c r="K43" s="1">
        <v>1</v>
      </c>
      <c r="L43" s="1">
        <f t="shared" si="0"/>
        <v>5.5</v>
      </c>
    </row>
    <row r="44" spans="1:12">
      <c r="A44" s="323"/>
      <c r="B44" s="324" t="s">
        <v>337</v>
      </c>
      <c r="C44" s="325">
        <v>8</v>
      </c>
      <c r="D44" s="201"/>
      <c r="E44" s="201">
        <v>17</v>
      </c>
      <c r="F44" s="201"/>
      <c r="G44" s="201">
        <v>15</v>
      </c>
      <c r="H44" s="326">
        <v>40</v>
      </c>
      <c r="K44" s="1">
        <v>1</v>
      </c>
      <c r="L44" s="1">
        <f t="shared" si="0"/>
        <v>5.5</v>
      </c>
    </row>
    <row r="45" spans="1:12">
      <c r="A45" s="323"/>
      <c r="B45" s="324" t="s">
        <v>592</v>
      </c>
      <c r="C45" s="325"/>
      <c r="D45" s="201"/>
      <c r="E45" s="201">
        <v>4</v>
      </c>
      <c r="F45" s="201"/>
      <c r="G45" s="201"/>
      <c r="H45" s="326">
        <v>4</v>
      </c>
      <c r="K45" s="1">
        <v>6</v>
      </c>
      <c r="L45" s="1">
        <f t="shared" si="0"/>
        <v>33</v>
      </c>
    </row>
    <row r="46" spans="1:12">
      <c r="A46" s="323"/>
      <c r="B46" s="324" t="s">
        <v>597</v>
      </c>
      <c r="C46" s="325"/>
      <c r="D46" s="201"/>
      <c r="E46" s="201">
        <v>5</v>
      </c>
      <c r="F46" s="201"/>
      <c r="G46" s="201"/>
      <c r="H46" s="326">
        <v>5</v>
      </c>
      <c r="K46" s="1">
        <v>151</v>
      </c>
      <c r="L46" s="1">
        <f t="shared" si="0"/>
        <v>830.5</v>
      </c>
    </row>
    <row r="47" spans="1:12">
      <c r="A47" s="323"/>
      <c r="B47" s="324" t="s">
        <v>873</v>
      </c>
      <c r="C47" s="325"/>
      <c r="D47" s="201"/>
      <c r="E47" s="201"/>
      <c r="F47" s="201">
        <v>1</v>
      </c>
      <c r="G47" s="201"/>
      <c r="H47" s="326">
        <v>1</v>
      </c>
      <c r="K47" s="1">
        <v>48</v>
      </c>
      <c r="L47" s="1">
        <f t="shared" si="0"/>
        <v>264</v>
      </c>
    </row>
    <row r="48" spans="1:12">
      <c r="A48" s="323"/>
      <c r="B48" s="324" t="s">
        <v>599</v>
      </c>
      <c r="C48" s="325"/>
      <c r="D48" s="201"/>
      <c r="E48" s="201">
        <v>1</v>
      </c>
      <c r="F48" s="201"/>
      <c r="G48" s="201">
        <v>4</v>
      </c>
      <c r="H48" s="326">
        <v>5</v>
      </c>
      <c r="K48" s="1">
        <v>5</v>
      </c>
      <c r="L48" s="1">
        <f t="shared" si="0"/>
        <v>27.5</v>
      </c>
    </row>
    <row r="49" spans="1:12">
      <c r="A49" s="323"/>
      <c r="B49" s="324" t="s">
        <v>874</v>
      </c>
      <c r="C49" s="325"/>
      <c r="D49" s="201"/>
      <c r="E49" s="201"/>
      <c r="F49" s="201">
        <v>1</v>
      </c>
      <c r="G49" s="201"/>
      <c r="H49" s="326">
        <v>1</v>
      </c>
      <c r="K49" s="1">
        <v>1</v>
      </c>
      <c r="L49" s="1">
        <f t="shared" si="0"/>
        <v>5.5</v>
      </c>
    </row>
    <row r="50" spans="1:12">
      <c r="A50" s="323"/>
      <c r="B50" s="324" t="s">
        <v>605</v>
      </c>
      <c r="C50" s="325"/>
      <c r="D50" s="201"/>
      <c r="E50" s="201">
        <v>1</v>
      </c>
      <c r="F50" s="201"/>
      <c r="G50" s="201"/>
      <c r="H50" s="326">
        <v>1</v>
      </c>
      <c r="K50" s="1">
        <v>1</v>
      </c>
      <c r="L50" s="1">
        <f t="shared" si="0"/>
        <v>5.5</v>
      </c>
    </row>
    <row r="51" spans="1:12">
      <c r="A51" s="323"/>
      <c r="B51" s="324" t="s">
        <v>607</v>
      </c>
      <c r="C51" s="325"/>
      <c r="D51" s="201"/>
      <c r="E51" s="201">
        <v>1</v>
      </c>
      <c r="F51" s="201"/>
      <c r="G51" s="201"/>
      <c r="H51" s="326">
        <v>1</v>
      </c>
      <c r="K51" s="1">
        <v>1</v>
      </c>
      <c r="L51" s="1">
        <f t="shared" si="0"/>
        <v>5.5</v>
      </c>
    </row>
    <row r="52" spans="1:12">
      <c r="A52" s="327" t="s">
        <v>609</v>
      </c>
      <c r="B52" s="328"/>
      <c r="C52" s="329">
        <v>97</v>
      </c>
      <c r="D52" s="330">
        <v>2</v>
      </c>
      <c r="E52" s="330">
        <v>278</v>
      </c>
      <c r="F52" s="330">
        <v>21</v>
      </c>
      <c r="G52" s="330">
        <v>102</v>
      </c>
      <c r="H52" s="331">
        <v>500</v>
      </c>
      <c r="K52" s="1">
        <v>1</v>
      </c>
      <c r="L52" s="1">
        <f t="shared" si="0"/>
        <v>5.5</v>
      </c>
    </row>
    <row r="53" spans="1:12">
      <c r="K53" s="1">
        <v>1</v>
      </c>
      <c r="L53" s="1">
        <f t="shared" si="0"/>
        <v>5.5</v>
      </c>
    </row>
    <row r="54" spans="1:12">
      <c r="K54" s="1">
        <v>1</v>
      </c>
      <c r="L54" s="1">
        <f t="shared" si="0"/>
        <v>5.5</v>
      </c>
    </row>
    <row r="55" spans="1:12">
      <c r="K55" s="1">
        <v>4</v>
      </c>
      <c r="L55" s="1">
        <f t="shared" si="0"/>
        <v>22</v>
      </c>
    </row>
    <row r="56" spans="1:12">
      <c r="K56" s="1">
        <v>22</v>
      </c>
      <c r="L56" s="1">
        <f t="shared" si="0"/>
        <v>121</v>
      </c>
    </row>
    <row r="57" spans="1:12">
      <c r="K57" s="1">
        <v>25</v>
      </c>
      <c r="L57" s="1">
        <f t="shared" si="0"/>
        <v>137.5</v>
      </c>
    </row>
    <row r="58" spans="1:12">
      <c r="K58" s="1">
        <v>4</v>
      </c>
      <c r="L58" s="1">
        <f t="shared" si="0"/>
        <v>22</v>
      </c>
    </row>
    <row r="59" spans="1:12">
      <c r="K59" s="1">
        <v>5</v>
      </c>
      <c r="L59" s="1">
        <f t="shared" si="0"/>
        <v>27.5</v>
      </c>
    </row>
    <row r="60" spans="1:12">
      <c r="K60" s="1">
        <v>1</v>
      </c>
      <c r="L60" s="1">
        <f t="shared" si="0"/>
        <v>5.5</v>
      </c>
    </row>
    <row r="61" spans="1:12">
      <c r="K61" s="1">
        <v>1</v>
      </c>
      <c r="L61" s="1">
        <f t="shared" si="0"/>
        <v>5.5</v>
      </c>
    </row>
    <row r="62" spans="1:12">
      <c r="K62" s="1">
        <v>1</v>
      </c>
      <c r="L62" s="1">
        <f t="shared" si="0"/>
        <v>5.5</v>
      </c>
    </row>
    <row r="63" spans="1:12">
      <c r="K63" s="1">
        <v>1</v>
      </c>
      <c r="L63" s="1">
        <f t="shared" si="0"/>
        <v>5.5</v>
      </c>
    </row>
    <row r="64" spans="1:12">
      <c r="K64" s="1">
        <v>1</v>
      </c>
      <c r="L64" s="1">
        <f t="shared" si="0"/>
        <v>5.5</v>
      </c>
    </row>
    <row r="65" spans="11:12">
      <c r="K65" s="1">
        <v>500</v>
      </c>
      <c r="L65" s="1">
        <f t="shared" si="0"/>
        <v>2750</v>
      </c>
    </row>
  </sheetData>
  <phoneticPr fontId="2" type="noConversion"/>
  <pageMargins left="0.75" right="0.75" top="1" bottom="1" header="0.5" footer="0.5"/>
  <pageSetup orientation="portrait" r:id="rId2"/>
  <headerFooter alignWithMargins="0"/>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8"/>
  <sheetViews>
    <sheetView workbookViewId="0">
      <selection activeCell="B1" sqref="B1"/>
    </sheetView>
  </sheetViews>
  <sheetFormatPr defaultRowHeight="12.75"/>
  <cols>
    <col min="1" max="1" width="5" customWidth="1"/>
    <col min="2" max="3" width="31" bestFit="1" customWidth="1"/>
    <col min="4" max="4" width="11.5703125" customWidth="1"/>
    <col min="5" max="7" width="11.5703125" bestFit="1" customWidth="1"/>
    <col min="8" max="8" width="10.5703125" bestFit="1" customWidth="1"/>
  </cols>
  <sheetData>
    <row r="3" spans="1:8">
      <c r="A3" s="181" t="s">
        <v>878</v>
      </c>
      <c r="B3" s="180"/>
      <c r="C3" s="180"/>
      <c r="D3" s="181" t="s">
        <v>554</v>
      </c>
      <c r="E3" s="180"/>
      <c r="F3" s="180"/>
      <c r="G3" s="180"/>
      <c r="H3" s="196"/>
    </row>
    <row r="4" spans="1:8">
      <c r="A4" s="181" t="s">
        <v>553</v>
      </c>
      <c r="B4" s="181" t="s">
        <v>549</v>
      </c>
      <c r="C4" s="181" t="s">
        <v>550</v>
      </c>
      <c r="D4" s="179" t="s">
        <v>564</v>
      </c>
      <c r="E4" s="197" t="s">
        <v>566</v>
      </c>
      <c r="F4" s="197" t="s">
        <v>569</v>
      </c>
      <c r="G4" s="197" t="s">
        <v>610</v>
      </c>
      <c r="H4" s="191" t="s">
        <v>609</v>
      </c>
    </row>
    <row r="5" spans="1:8">
      <c r="A5" s="179" t="s">
        <v>615</v>
      </c>
      <c r="B5" s="179" t="s">
        <v>561</v>
      </c>
      <c r="C5" s="179" t="s">
        <v>576</v>
      </c>
      <c r="D5" s="198"/>
      <c r="E5" s="199"/>
      <c r="F5" s="199"/>
      <c r="G5" s="199"/>
      <c r="H5" s="192"/>
    </row>
    <row r="6" spans="1:8">
      <c r="A6" s="182"/>
      <c r="B6" s="182"/>
      <c r="C6" s="183" t="s">
        <v>626</v>
      </c>
      <c r="D6" s="200"/>
      <c r="E6" s="201"/>
      <c r="F6" s="201"/>
      <c r="G6" s="201"/>
      <c r="H6" s="193"/>
    </row>
    <row r="7" spans="1:8">
      <c r="A7" s="182"/>
      <c r="B7" s="182"/>
      <c r="C7" s="183" t="s">
        <v>674</v>
      </c>
      <c r="D7" s="200"/>
      <c r="E7" s="201"/>
      <c r="F7" s="201"/>
      <c r="G7" s="201"/>
      <c r="H7" s="193"/>
    </row>
    <row r="8" spans="1:8">
      <c r="A8" s="182"/>
      <c r="B8" s="182"/>
      <c r="C8" s="183" t="s">
        <v>677</v>
      </c>
      <c r="D8" s="200"/>
      <c r="E8" s="201"/>
      <c r="F8" s="201"/>
      <c r="G8" s="201"/>
      <c r="H8" s="193"/>
    </row>
    <row r="9" spans="1:8">
      <c r="A9" s="182"/>
      <c r="B9" s="179" t="s">
        <v>689</v>
      </c>
      <c r="C9" s="179" t="s">
        <v>690</v>
      </c>
      <c r="D9" s="198"/>
      <c r="E9" s="199"/>
      <c r="F9" s="199"/>
      <c r="G9" s="199"/>
      <c r="H9" s="192"/>
    </row>
    <row r="10" spans="1:8">
      <c r="A10" s="182"/>
      <c r="B10" s="182"/>
      <c r="C10" s="183" t="s">
        <v>706</v>
      </c>
      <c r="D10" s="200"/>
      <c r="E10" s="201"/>
      <c r="F10" s="201"/>
      <c r="G10" s="201"/>
      <c r="H10" s="193"/>
    </row>
    <row r="11" spans="1:8">
      <c r="A11" s="182"/>
      <c r="B11" s="182"/>
      <c r="C11" s="183" t="s">
        <v>745</v>
      </c>
      <c r="D11" s="200"/>
      <c r="E11" s="201"/>
      <c r="F11" s="201"/>
      <c r="G11" s="201"/>
      <c r="H11" s="193"/>
    </row>
    <row r="12" spans="1:8">
      <c r="A12" s="182"/>
      <c r="B12" s="182"/>
      <c r="C12" s="183" t="s">
        <v>753</v>
      </c>
      <c r="D12" s="200"/>
      <c r="E12" s="201"/>
      <c r="F12" s="201"/>
      <c r="G12" s="201"/>
      <c r="H12" s="193"/>
    </row>
    <row r="13" spans="1:8">
      <c r="A13" s="182"/>
      <c r="B13" s="182"/>
      <c r="C13" s="183" t="s">
        <v>218</v>
      </c>
      <c r="D13" s="200"/>
      <c r="E13" s="201"/>
      <c r="F13" s="201"/>
      <c r="G13" s="201"/>
      <c r="H13" s="193"/>
    </row>
    <row r="14" spans="1:8">
      <c r="A14" s="182"/>
      <c r="B14" s="182"/>
      <c r="C14" s="183" t="s">
        <v>278</v>
      </c>
      <c r="D14" s="200"/>
      <c r="E14" s="201"/>
      <c r="F14" s="201"/>
      <c r="G14" s="201"/>
      <c r="H14" s="193"/>
    </row>
    <row r="15" spans="1:8">
      <c r="A15" s="182"/>
      <c r="B15" s="182"/>
      <c r="C15" s="183" t="s">
        <v>286</v>
      </c>
      <c r="D15" s="200"/>
      <c r="E15" s="201"/>
      <c r="F15" s="201"/>
      <c r="G15" s="201"/>
      <c r="H15" s="193"/>
    </row>
    <row r="16" spans="1:8">
      <c r="A16" s="182"/>
      <c r="B16" s="182"/>
      <c r="C16" s="183" t="s">
        <v>292</v>
      </c>
      <c r="D16" s="200"/>
      <c r="E16" s="201"/>
      <c r="F16" s="201"/>
      <c r="G16" s="201"/>
      <c r="H16" s="193"/>
    </row>
    <row r="17" spans="1:8">
      <c r="A17" s="182"/>
      <c r="B17" s="179" t="s">
        <v>321</v>
      </c>
      <c r="C17" s="179" t="s">
        <v>322</v>
      </c>
      <c r="D17" s="198"/>
      <c r="E17" s="199"/>
      <c r="F17" s="199"/>
      <c r="G17" s="199"/>
      <c r="H17" s="192"/>
    </row>
    <row r="18" spans="1:8">
      <c r="A18" s="182"/>
      <c r="B18" s="182"/>
      <c r="C18" s="183" t="s">
        <v>337</v>
      </c>
      <c r="D18" s="200"/>
      <c r="E18" s="201"/>
      <c r="F18" s="201"/>
      <c r="G18" s="201"/>
      <c r="H18" s="193"/>
    </row>
    <row r="19" spans="1:8">
      <c r="A19" s="182"/>
      <c r="B19" s="182"/>
      <c r="C19" s="183" t="s">
        <v>599</v>
      </c>
      <c r="D19" s="200"/>
      <c r="E19" s="201"/>
      <c r="F19" s="201"/>
      <c r="G19" s="201"/>
      <c r="H19" s="193"/>
    </row>
    <row r="20" spans="1:8">
      <c r="A20" s="179" t="s">
        <v>563</v>
      </c>
      <c r="B20" s="179" t="s">
        <v>561</v>
      </c>
      <c r="C20" s="179" t="s">
        <v>852</v>
      </c>
      <c r="D20" s="198"/>
      <c r="E20" s="199"/>
      <c r="F20" s="199"/>
      <c r="G20" s="199">
        <v>1</v>
      </c>
      <c r="H20" s="192">
        <v>1</v>
      </c>
    </row>
    <row r="21" spans="1:8">
      <c r="A21" s="182"/>
      <c r="B21" s="182"/>
      <c r="C21" s="183" t="s">
        <v>562</v>
      </c>
      <c r="D21" s="200">
        <v>2</v>
      </c>
      <c r="E21" s="201">
        <v>1</v>
      </c>
      <c r="F21" s="201">
        <v>5</v>
      </c>
      <c r="G21" s="201"/>
      <c r="H21" s="193">
        <v>8</v>
      </c>
    </row>
    <row r="22" spans="1:8">
      <c r="A22" s="182"/>
      <c r="B22" s="182"/>
      <c r="C22" s="183" t="s">
        <v>576</v>
      </c>
      <c r="D22" s="200">
        <v>6</v>
      </c>
      <c r="E22" s="201">
        <v>1</v>
      </c>
      <c r="F22" s="201">
        <v>2</v>
      </c>
      <c r="G22" s="201"/>
      <c r="H22" s="193">
        <v>9</v>
      </c>
    </row>
    <row r="23" spans="1:8">
      <c r="A23" s="182"/>
      <c r="B23" s="182"/>
      <c r="C23" s="183" t="s">
        <v>626</v>
      </c>
      <c r="D23" s="200">
        <v>22</v>
      </c>
      <c r="E23" s="201">
        <v>2</v>
      </c>
      <c r="F23" s="201">
        <v>9</v>
      </c>
      <c r="G23" s="201"/>
      <c r="H23" s="193">
        <v>33</v>
      </c>
    </row>
    <row r="24" spans="1:8">
      <c r="A24" s="182"/>
      <c r="B24" s="182"/>
      <c r="C24" s="183" t="s">
        <v>667</v>
      </c>
      <c r="D24" s="200"/>
      <c r="E24" s="201">
        <v>1</v>
      </c>
      <c r="F24" s="201">
        <v>3</v>
      </c>
      <c r="G24" s="201"/>
      <c r="H24" s="193">
        <v>4</v>
      </c>
    </row>
    <row r="25" spans="1:8">
      <c r="A25" s="182"/>
      <c r="B25" s="182"/>
      <c r="C25" s="183" t="s">
        <v>672</v>
      </c>
      <c r="D25" s="200">
        <v>1</v>
      </c>
      <c r="E25" s="201"/>
      <c r="F25" s="201"/>
      <c r="G25" s="201"/>
      <c r="H25" s="193">
        <v>1</v>
      </c>
    </row>
    <row r="26" spans="1:8">
      <c r="A26" s="182"/>
      <c r="B26" s="182"/>
      <c r="C26" s="183" t="s">
        <v>853</v>
      </c>
      <c r="D26" s="200"/>
      <c r="E26" s="201"/>
      <c r="F26" s="201"/>
      <c r="G26" s="201">
        <v>1</v>
      </c>
      <c r="H26" s="193">
        <v>1</v>
      </c>
    </row>
    <row r="27" spans="1:8">
      <c r="A27" s="182"/>
      <c r="B27" s="182"/>
      <c r="C27" s="183" t="s">
        <v>674</v>
      </c>
      <c r="D27" s="200">
        <v>1</v>
      </c>
      <c r="E27" s="201"/>
      <c r="F27" s="201"/>
      <c r="G27" s="201"/>
      <c r="H27" s="193">
        <v>1</v>
      </c>
    </row>
    <row r="28" spans="1:8">
      <c r="A28" s="182"/>
      <c r="B28" s="182"/>
      <c r="C28" s="183" t="s">
        <v>679</v>
      </c>
      <c r="D28" s="200"/>
      <c r="E28" s="201"/>
      <c r="F28" s="201">
        <v>1</v>
      </c>
      <c r="G28" s="201"/>
      <c r="H28" s="193">
        <v>1</v>
      </c>
    </row>
    <row r="29" spans="1:8">
      <c r="A29" s="182"/>
      <c r="B29" s="182"/>
      <c r="C29" s="183" t="s">
        <v>681</v>
      </c>
      <c r="D29" s="200">
        <v>3</v>
      </c>
      <c r="E29" s="201"/>
      <c r="F29" s="201"/>
      <c r="G29" s="201"/>
      <c r="H29" s="193">
        <v>3</v>
      </c>
    </row>
    <row r="30" spans="1:8">
      <c r="A30" s="182"/>
      <c r="B30" s="182"/>
      <c r="C30" s="183" t="s">
        <v>865</v>
      </c>
      <c r="D30" s="200"/>
      <c r="E30" s="201"/>
      <c r="F30" s="201"/>
      <c r="G30" s="201">
        <v>1</v>
      </c>
      <c r="H30" s="193">
        <v>1</v>
      </c>
    </row>
    <row r="31" spans="1:8">
      <c r="A31" s="182"/>
      <c r="B31" s="182"/>
      <c r="C31" s="183" t="s">
        <v>685</v>
      </c>
      <c r="D31" s="200">
        <v>3</v>
      </c>
      <c r="E31" s="201"/>
      <c r="F31" s="201"/>
      <c r="G31" s="201"/>
      <c r="H31" s="193">
        <v>3</v>
      </c>
    </row>
    <row r="32" spans="1:8">
      <c r="A32" s="182"/>
      <c r="B32" s="179" t="s">
        <v>689</v>
      </c>
      <c r="C32" s="179" t="s">
        <v>870</v>
      </c>
      <c r="D32" s="198"/>
      <c r="E32" s="199"/>
      <c r="F32" s="199"/>
      <c r="G32" s="199">
        <v>1</v>
      </c>
      <c r="H32" s="192">
        <v>1</v>
      </c>
    </row>
    <row r="33" spans="1:8">
      <c r="A33" s="182"/>
      <c r="B33" s="182"/>
      <c r="C33" s="183" t="s">
        <v>862</v>
      </c>
      <c r="D33" s="200"/>
      <c r="E33" s="201"/>
      <c r="F33" s="201"/>
      <c r="G33" s="201">
        <v>1</v>
      </c>
      <c r="H33" s="193">
        <v>1</v>
      </c>
    </row>
    <row r="34" spans="1:8">
      <c r="A34" s="182"/>
      <c r="B34" s="182"/>
      <c r="C34" s="183" t="s">
        <v>690</v>
      </c>
      <c r="D34" s="200">
        <v>2</v>
      </c>
      <c r="E34" s="201">
        <v>1</v>
      </c>
      <c r="F34" s="201">
        <v>2</v>
      </c>
      <c r="G34" s="201"/>
      <c r="H34" s="193">
        <v>5</v>
      </c>
    </row>
    <row r="35" spans="1:8">
      <c r="A35" s="182"/>
      <c r="B35" s="182"/>
      <c r="C35" s="183" t="s">
        <v>700</v>
      </c>
      <c r="D35" s="200">
        <v>3</v>
      </c>
      <c r="E35" s="201"/>
      <c r="F35" s="201">
        <v>2</v>
      </c>
      <c r="G35" s="201"/>
      <c r="H35" s="193">
        <v>5</v>
      </c>
    </row>
    <row r="36" spans="1:8">
      <c r="A36" s="182"/>
      <c r="B36" s="182"/>
      <c r="C36" s="183" t="s">
        <v>856</v>
      </c>
      <c r="D36" s="200"/>
      <c r="E36" s="201"/>
      <c r="F36" s="201"/>
      <c r="G36" s="201">
        <v>1</v>
      </c>
      <c r="H36" s="193">
        <v>1</v>
      </c>
    </row>
    <row r="37" spans="1:8">
      <c r="A37" s="182"/>
      <c r="B37" s="182"/>
      <c r="C37" s="183" t="s">
        <v>706</v>
      </c>
      <c r="D37" s="200">
        <v>24</v>
      </c>
      <c r="E37" s="201"/>
      <c r="F37" s="201">
        <v>3</v>
      </c>
      <c r="G37" s="201"/>
      <c r="H37" s="193">
        <v>27</v>
      </c>
    </row>
    <row r="38" spans="1:8">
      <c r="A38" s="182"/>
      <c r="B38" s="182"/>
      <c r="C38" s="183" t="s">
        <v>858</v>
      </c>
      <c r="D38" s="200"/>
      <c r="E38" s="201"/>
      <c r="F38" s="201"/>
      <c r="G38" s="201">
        <v>1</v>
      </c>
      <c r="H38" s="193">
        <v>1</v>
      </c>
    </row>
    <row r="39" spans="1:8">
      <c r="A39" s="182"/>
      <c r="B39" s="182"/>
      <c r="C39" s="183" t="s">
        <v>861</v>
      </c>
      <c r="D39" s="200"/>
      <c r="E39" s="201"/>
      <c r="F39" s="201"/>
      <c r="G39" s="201">
        <v>1</v>
      </c>
      <c r="H39" s="193">
        <v>1</v>
      </c>
    </row>
    <row r="40" spans="1:8">
      <c r="A40" s="182"/>
      <c r="B40" s="182"/>
      <c r="C40" s="183" t="s">
        <v>860</v>
      </c>
      <c r="D40" s="200"/>
      <c r="E40" s="201"/>
      <c r="F40" s="201"/>
      <c r="G40" s="201">
        <v>1</v>
      </c>
      <c r="H40" s="193">
        <v>1</v>
      </c>
    </row>
    <row r="41" spans="1:8">
      <c r="A41" s="182"/>
      <c r="B41" s="182"/>
      <c r="C41" s="183" t="s">
        <v>867</v>
      </c>
      <c r="D41" s="200"/>
      <c r="E41" s="201"/>
      <c r="F41" s="201"/>
      <c r="G41" s="201">
        <v>1</v>
      </c>
      <c r="H41" s="193">
        <v>1</v>
      </c>
    </row>
    <row r="42" spans="1:8">
      <c r="A42" s="182"/>
      <c r="B42" s="182"/>
      <c r="C42" s="183" t="s">
        <v>740</v>
      </c>
      <c r="D42" s="200">
        <v>1</v>
      </c>
      <c r="E42" s="201">
        <v>1</v>
      </c>
      <c r="F42" s="201">
        <v>2</v>
      </c>
      <c r="G42" s="201"/>
      <c r="H42" s="193">
        <v>4</v>
      </c>
    </row>
    <row r="43" spans="1:8">
      <c r="A43" s="182"/>
      <c r="B43" s="182"/>
      <c r="C43" s="183" t="s">
        <v>869</v>
      </c>
      <c r="D43" s="200"/>
      <c r="E43" s="201"/>
      <c r="F43" s="201"/>
      <c r="G43" s="201">
        <v>1</v>
      </c>
      <c r="H43" s="193">
        <v>1</v>
      </c>
    </row>
    <row r="44" spans="1:8">
      <c r="A44" s="182"/>
      <c r="B44" s="182"/>
      <c r="C44" s="183" t="s">
        <v>855</v>
      </c>
      <c r="D44" s="200"/>
      <c r="E44" s="201"/>
      <c r="F44" s="201"/>
      <c r="G44" s="201">
        <v>1</v>
      </c>
      <c r="H44" s="193">
        <v>1</v>
      </c>
    </row>
    <row r="45" spans="1:8">
      <c r="A45" s="182"/>
      <c r="B45" s="182"/>
      <c r="C45" s="183" t="s">
        <v>745</v>
      </c>
      <c r="D45" s="200">
        <v>1</v>
      </c>
      <c r="E45" s="201"/>
      <c r="F45" s="201">
        <v>4</v>
      </c>
      <c r="G45" s="201"/>
      <c r="H45" s="193">
        <v>5</v>
      </c>
    </row>
    <row r="46" spans="1:8">
      <c r="A46" s="182"/>
      <c r="B46" s="182"/>
      <c r="C46" s="183" t="s">
        <v>753</v>
      </c>
      <c r="D46" s="200">
        <v>115</v>
      </c>
      <c r="E46" s="201">
        <v>3</v>
      </c>
      <c r="F46" s="201">
        <v>28</v>
      </c>
      <c r="G46" s="201"/>
      <c r="H46" s="193">
        <v>146</v>
      </c>
    </row>
    <row r="47" spans="1:8">
      <c r="A47" s="182"/>
      <c r="B47" s="182"/>
      <c r="C47" s="183" t="s">
        <v>218</v>
      </c>
      <c r="D47" s="200">
        <v>34</v>
      </c>
      <c r="E47" s="201"/>
      <c r="F47" s="201">
        <v>14</v>
      </c>
      <c r="G47" s="201"/>
      <c r="H47" s="193">
        <v>48</v>
      </c>
    </row>
    <row r="48" spans="1:8">
      <c r="A48" s="182"/>
      <c r="B48" s="182"/>
      <c r="C48" s="183" t="s">
        <v>278</v>
      </c>
      <c r="D48" s="200">
        <v>2</v>
      </c>
      <c r="E48" s="201"/>
      <c r="F48" s="201">
        <v>2</v>
      </c>
      <c r="G48" s="201">
        <v>1</v>
      </c>
      <c r="H48" s="193">
        <v>5</v>
      </c>
    </row>
    <row r="49" spans="1:8">
      <c r="A49" s="182"/>
      <c r="B49" s="182"/>
      <c r="C49" s="183" t="s">
        <v>866</v>
      </c>
      <c r="D49" s="200"/>
      <c r="E49" s="201"/>
      <c r="F49" s="201"/>
      <c r="G49" s="201">
        <v>1</v>
      </c>
      <c r="H49" s="193">
        <v>1</v>
      </c>
    </row>
    <row r="50" spans="1:8">
      <c r="A50" s="182"/>
      <c r="B50" s="182"/>
      <c r="C50" s="183" t="s">
        <v>863</v>
      </c>
      <c r="D50" s="200"/>
      <c r="E50" s="201"/>
      <c r="F50" s="201"/>
      <c r="G50" s="201">
        <v>1</v>
      </c>
      <c r="H50" s="193">
        <v>1</v>
      </c>
    </row>
    <row r="51" spans="1:8">
      <c r="A51" s="182"/>
      <c r="B51" s="182"/>
      <c r="C51" s="183" t="s">
        <v>868</v>
      </c>
      <c r="D51" s="200"/>
      <c r="E51" s="201"/>
      <c r="F51" s="201"/>
      <c r="G51" s="201">
        <v>1</v>
      </c>
      <c r="H51" s="193">
        <v>1</v>
      </c>
    </row>
    <row r="52" spans="1:8">
      <c r="A52" s="182"/>
      <c r="B52" s="182"/>
      <c r="C52" s="183" t="s">
        <v>864</v>
      </c>
      <c r="D52" s="200"/>
      <c r="E52" s="201"/>
      <c r="F52" s="201"/>
      <c r="G52" s="201">
        <v>1</v>
      </c>
      <c r="H52" s="193">
        <v>1</v>
      </c>
    </row>
    <row r="53" spans="1:8">
      <c r="A53" s="182"/>
      <c r="B53" s="182"/>
      <c r="C53" s="183" t="s">
        <v>859</v>
      </c>
      <c r="D53" s="200"/>
      <c r="E53" s="201"/>
      <c r="F53" s="201"/>
      <c r="G53" s="201">
        <v>1</v>
      </c>
      <c r="H53" s="193">
        <v>1</v>
      </c>
    </row>
    <row r="54" spans="1:8">
      <c r="A54" s="182"/>
      <c r="B54" s="182"/>
      <c r="C54" s="183" t="s">
        <v>854</v>
      </c>
      <c r="D54" s="200"/>
      <c r="E54" s="201"/>
      <c r="F54" s="201"/>
      <c r="G54" s="201">
        <v>1</v>
      </c>
      <c r="H54" s="193">
        <v>1</v>
      </c>
    </row>
    <row r="55" spans="1:8">
      <c r="A55" s="182"/>
      <c r="B55" s="182"/>
      <c r="C55" s="183" t="s">
        <v>286</v>
      </c>
      <c r="D55" s="200">
        <v>2</v>
      </c>
      <c r="E55" s="201"/>
      <c r="F55" s="201">
        <v>2</v>
      </c>
      <c r="G55" s="201"/>
      <c r="H55" s="193">
        <v>4</v>
      </c>
    </row>
    <row r="56" spans="1:8">
      <c r="A56" s="182"/>
      <c r="B56" s="182"/>
      <c r="C56" s="183" t="s">
        <v>871</v>
      </c>
      <c r="D56" s="200"/>
      <c r="E56" s="201"/>
      <c r="F56" s="201"/>
      <c r="G56" s="201">
        <v>1</v>
      </c>
      <c r="H56" s="193">
        <v>1</v>
      </c>
    </row>
    <row r="57" spans="1:8">
      <c r="A57" s="182"/>
      <c r="B57" s="182"/>
      <c r="C57" s="183" t="s">
        <v>292</v>
      </c>
      <c r="D57" s="200">
        <v>14</v>
      </c>
      <c r="E57" s="201">
        <v>1</v>
      </c>
      <c r="F57" s="201">
        <v>7</v>
      </c>
      <c r="G57" s="201"/>
      <c r="H57" s="193">
        <v>22</v>
      </c>
    </row>
    <row r="58" spans="1:8">
      <c r="A58" s="182"/>
      <c r="B58" s="182"/>
      <c r="C58" s="183" t="s">
        <v>857</v>
      </c>
      <c r="D58" s="200"/>
      <c r="E58" s="201"/>
      <c r="F58" s="201"/>
      <c r="G58" s="201">
        <v>1</v>
      </c>
      <c r="H58" s="193">
        <v>1</v>
      </c>
    </row>
    <row r="59" spans="1:8">
      <c r="A59" s="182"/>
      <c r="B59" s="179" t="s">
        <v>321</v>
      </c>
      <c r="C59" s="179" t="s">
        <v>872</v>
      </c>
      <c r="D59" s="198"/>
      <c r="E59" s="199"/>
      <c r="F59" s="199"/>
      <c r="G59" s="199">
        <v>1</v>
      </c>
      <c r="H59" s="192">
        <v>1</v>
      </c>
    </row>
    <row r="60" spans="1:8">
      <c r="A60" s="182"/>
      <c r="B60" s="182"/>
      <c r="C60" s="183" t="s">
        <v>337</v>
      </c>
      <c r="D60" s="200">
        <v>21</v>
      </c>
      <c r="E60" s="201">
        <v>1</v>
      </c>
      <c r="F60" s="201">
        <v>3</v>
      </c>
      <c r="G60" s="201"/>
      <c r="H60" s="193">
        <v>25</v>
      </c>
    </row>
    <row r="61" spans="1:8">
      <c r="A61" s="182"/>
      <c r="B61" s="182"/>
      <c r="C61" s="183" t="s">
        <v>592</v>
      </c>
      <c r="D61" s="200">
        <v>2</v>
      </c>
      <c r="E61" s="201">
        <v>1</v>
      </c>
      <c r="F61" s="201">
        <v>1</v>
      </c>
      <c r="G61" s="201"/>
      <c r="H61" s="193">
        <v>4</v>
      </c>
    </row>
    <row r="62" spans="1:8">
      <c r="A62" s="182"/>
      <c r="B62" s="182"/>
      <c r="C62" s="183" t="s">
        <v>597</v>
      </c>
      <c r="D62" s="200">
        <v>1</v>
      </c>
      <c r="E62" s="201">
        <v>1</v>
      </c>
      <c r="F62" s="201">
        <v>3</v>
      </c>
      <c r="G62" s="201"/>
      <c r="H62" s="193">
        <v>5</v>
      </c>
    </row>
    <row r="63" spans="1:8">
      <c r="A63" s="182"/>
      <c r="B63" s="182"/>
      <c r="C63" s="183" t="s">
        <v>873</v>
      </c>
      <c r="D63" s="200"/>
      <c r="E63" s="201"/>
      <c r="F63" s="201"/>
      <c r="G63" s="201">
        <v>1</v>
      </c>
      <c r="H63" s="193">
        <v>1</v>
      </c>
    </row>
    <row r="64" spans="1:8">
      <c r="A64" s="182"/>
      <c r="B64" s="182"/>
      <c r="C64" s="183" t="s">
        <v>599</v>
      </c>
      <c r="D64" s="200"/>
      <c r="E64" s="201"/>
      <c r="F64" s="201">
        <v>1</v>
      </c>
      <c r="G64" s="201"/>
      <c r="H64" s="193">
        <v>1</v>
      </c>
    </row>
    <row r="65" spans="1:8">
      <c r="A65" s="182"/>
      <c r="B65" s="182"/>
      <c r="C65" s="183" t="s">
        <v>874</v>
      </c>
      <c r="D65" s="200"/>
      <c r="E65" s="201"/>
      <c r="F65" s="201"/>
      <c r="G65" s="201">
        <v>1</v>
      </c>
      <c r="H65" s="193">
        <v>1</v>
      </c>
    </row>
    <row r="66" spans="1:8">
      <c r="A66" s="182"/>
      <c r="B66" s="182"/>
      <c r="C66" s="183" t="s">
        <v>605</v>
      </c>
      <c r="D66" s="200"/>
      <c r="E66" s="201"/>
      <c r="F66" s="201">
        <v>1</v>
      </c>
      <c r="G66" s="201"/>
      <c r="H66" s="193">
        <v>1</v>
      </c>
    </row>
    <row r="67" spans="1:8">
      <c r="A67" s="182"/>
      <c r="B67" s="182"/>
      <c r="C67" s="183" t="s">
        <v>607</v>
      </c>
      <c r="D67" s="200">
        <v>1</v>
      </c>
      <c r="E67" s="201"/>
      <c r="F67" s="201"/>
      <c r="G67" s="201"/>
      <c r="H67" s="193">
        <v>1</v>
      </c>
    </row>
    <row r="68" spans="1:8">
      <c r="A68" s="184" t="s">
        <v>609</v>
      </c>
      <c r="B68" s="185"/>
      <c r="C68" s="185"/>
      <c r="D68" s="202">
        <v>261</v>
      </c>
      <c r="E68" s="203">
        <v>14</v>
      </c>
      <c r="F68" s="203">
        <v>95</v>
      </c>
      <c r="G68" s="203">
        <v>24</v>
      </c>
      <c r="H68" s="194">
        <v>394</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5"/>
  <sheetViews>
    <sheetView workbookViewId="0">
      <pane xSplit="3" ySplit="1" topLeftCell="D2" activePane="bottomRight" state="frozen"/>
      <selection pane="topRight" activeCell="D1" sqref="D1"/>
      <selection pane="bottomLeft" activeCell="A2" sqref="A2"/>
      <selection pane="bottomRight" activeCell="G5" sqref="G5"/>
    </sheetView>
  </sheetViews>
  <sheetFormatPr defaultRowHeight="11.25"/>
  <cols>
    <col min="1" max="1" width="4.85546875" style="159" bestFit="1" customWidth="1"/>
    <col min="2" max="2" width="13.5703125" style="159" customWidth="1"/>
    <col min="3" max="3" width="21" style="159" customWidth="1"/>
    <col min="4" max="4" width="20.140625" style="159" customWidth="1"/>
    <col min="5" max="5" width="20.7109375" style="159" customWidth="1"/>
    <col min="6" max="6" width="7.7109375" style="159" bestFit="1" customWidth="1"/>
    <col min="7" max="7" width="8.28515625" style="159" bestFit="1" customWidth="1"/>
    <col min="8" max="8" width="8.28515625" style="159" customWidth="1"/>
    <col min="9" max="9" width="38.85546875" style="159" customWidth="1"/>
    <col min="10" max="10" width="5" style="159" bestFit="1" customWidth="1"/>
    <col min="11" max="11" width="6.140625" style="159" bestFit="1" customWidth="1"/>
    <col min="12" max="12" width="4.85546875" style="159" bestFit="1" customWidth="1"/>
    <col min="13" max="13" width="4.42578125" style="159" bestFit="1" customWidth="1"/>
    <col min="14" max="14" width="17.85546875" style="159" bestFit="1" customWidth="1"/>
    <col min="15" max="16384" width="9.140625" style="159"/>
  </cols>
  <sheetData>
    <row r="1" spans="1:14" ht="22.5">
      <c r="A1" s="153" t="s">
        <v>548</v>
      </c>
      <c r="B1" s="154" t="s">
        <v>549</v>
      </c>
      <c r="C1" s="154" t="s">
        <v>550</v>
      </c>
      <c r="D1" s="154" t="s">
        <v>551</v>
      </c>
      <c r="E1" s="154" t="s">
        <v>552</v>
      </c>
      <c r="F1" s="153" t="s">
        <v>553</v>
      </c>
      <c r="G1" s="153" t="s">
        <v>554</v>
      </c>
      <c r="H1" s="153" t="s">
        <v>876</v>
      </c>
      <c r="I1" s="153" t="s">
        <v>555</v>
      </c>
      <c r="J1" s="153" t="s">
        <v>556</v>
      </c>
      <c r="K1" s="153" t="s">
        <v>557</v>
      </c>
      <c r="L1" s="153" t="s">
        <v>558</v>
      </c>
      <c r="M1" s="153" t="s">
        <v>559</v>
      </c>
      <c r="N1" s="153" t="s">
        <v>560</v>
      </c>
    </row>
    <row r="2" spans="1:14" ht="33.75">
      <c r="A2" s="155">
        <v>1</v>
      </c>
      <c r="B2" s="155" t="s">
        <v>561</v>
      </c>
      <c r="C2" s="155" t="s">
        <v>562</v>
      </c>
      <c r="D2" s="155"/>
      <c r="E2" s="155"/>
      <c r="F2" s="156" t="s">
        <v>563</v>
      </c>
      <c r="G2" s="157" t="s">
        <v>564</v>
      </c>
      <c r="H2" s="157" t="s">
        <v>379</v>
      </c>
      <c r="I2" s="155" t="s">
        <v>565</v>
      </c>
      <c r="J2" s="155"/>
      <c r="K2" s="155"/>
      <c r="L2" s="156"/>
      <c r="M2" s="155"/>
      <c r="N2" s="155"/>
    </row>
    <row r="3" spans="1:14" ht="33.75">
      <c r="A3" s="155">
        <v>2</v>
      </c>
      <c r="B3" s="155" t="s">
        <v>561</v>
      </c>
      <c r="C3" s="155" t="s">
        <v>562</v>
      </c>
      <c r="D3" s="155"/>
      <c r="E3" s="155"/>
      <c r="F3" s="156" t="s">
        <v>563</v>
      </c>
      <c r="G3" s="157" t="s">
        <v>566</v>
      </c>
      <c r="H3" s="157" t="s">
        <v>377</v>
      </c>
      <c r="I3" s="155" t="s">
        <v>567</v>
      </c>
      <c r="J3" s="155"/>
      <c r="K3" s="155"/>
      <c r="L3" s="156"/>
      <c r="M3" s="155"/>
      <c r="N3" s="155"/>
    </row>
    <row r="4" spans="1:14" ht="22.5">
      <c r="A4" s="155">
        <v>3</v>
      </c>
      <c r="B4" s="155" t="s">
        <v>561</v>
      </c>
      <c r="C4" s="155" t="s">
        <v>562</v>
      </c>
      <c r="D4" s="155"/>
      <c r="E4" s="155"/>
      <c r="F4" s="156" t="s">
        <v>563</v>
      </c>
      <c r="G4" s="157" t="s">
        <v>564</v>
      </c>
      <c r="H4" s="157"/>
      <c r="I4" s="155" t="s">
        <v>568</v>
      </c>
      <c r="J4" s="155"/>
      <c r="K4" s="155"/>
      <c r="L4" s="156"/>
      <c r="M4" s="155"/>
      <c r="N4" s="155"/>
    </row>
    <row r="5" spans="1:14" ht="22.5">
      <c r="A5" s="155">
        <v>4</v>
      </c>
      <c r="B5" s="155" t="s">
        <v>561</v>
      </c>
      <c r="C5" s="155" t="s">
        <v>562</v>
      </c>
      <c r="D5" s="155"/>
      <c r="E5" s="155"/>
      <c r="F5" s="156" t="s">
        <v>563</v>
      </c>
      <c r="G5" s="157" t="s">
        <v>569</v>
      </c>
      <c r="H5" s="157" t="s">
        <v>379</v>
      </c>
      <c r="I5" s="155" t="s">
        <v>570</v>
      </c>
      <c r="J5" s="155"/>
      <c r="K5" s="155"/>
      <c r="L5" s="156"/>
      <c r="M5" s="155"/>
      <c r="N5" s="155"/>
    </row>
    <row r="6" spans="1:14" ht="22.5">
      <c r="A6" s="155">
        <v>5</v>
      </c>
      <c r="B6" s="155" t="s">
        <v>561</v>
      </c>
      <c r="C6" s="155" t="s">
        <v>562</v>
      </c>
      <c r="D6" s="155"/>
      <c r="E6" s="155"/>
      <c r="F6" s="156" t="s">
        <v>563</v>
      </c>
      <c r="G6" s="157" t="s">
        <v>569</v>
      </c>
      <c r="H6" s="157" t="s">
        <v>379</v>
      </c>
      <c r="I6" s="155" t="s">
        <v>571</v>
      </c>
      <c r="J6" s="155"/>
      <c r="K6" s="155"/>
      <c r="L6" s="156"/>
      <c r="M6" s="155"/>
      <c r="N6" s="155"/>
    </row>
    <row r="7" spans="1:14">
      <c r="A7" s="155">
        <v>6</v>
      </c>
      <c r="B7" s="155" t="s">
        <v>561</v>
      </c>
      <c r="C7" s="155" t="s">
        <v>562</v>
      </c>
      <c r="D7" s="155"/>
      <c r="E7" s="155"/>
      <c r="F7" s="156" t="s">
        <v>563</v>
      </c>
      <c r="G7" s="157" t="s">
        <v>569</v>
      </c>
      <c r="H7" s="157" t="s">
        <v>373</v>
      </c>
      <c r="I7" s="155" t="s">
        <v>572</v>
      </c>
      <c r="J7" s="155"/>
      <c r="K7" s="155"/>
      <c r="L7" s="156"/>
      <c r="M7" s="155"/>
      <c r="N7" s="155"/>
    </row>
    <row r="8" spans="1:14">
      <c r="A8" s="155">
        <v>7</v>
      </c>
      <c r="B8" s="155" t="s">
        <v>561</v>
      </c>
      <c r="C8" s="155" t="s">
        <v>562</v>
      </c>
      <c r="D8" s="155"/>
      <c r="E8" s="155"/>
      <c r="F8" s="156" t="s">
        <v>563</v>
      </c>
      <c r="G8" s="157" t="s">
        <v>569</v>
      </c>
      <c r="H8" s="157" t="s">
        <v>373</v>
      </c>
      <c r="I8" s="155" t="s">
        <v>573</v>
      </c>
      <c r="J8" s="155"/>
      <c r="K8" s="155"/>
      <c r="L8" s="156"/>
      <c r="M8" s="155"/>
      <c r="N8" s="155"/>
    </row>
    <row r="9" spans="1:14" ht="33.75">
      <c r="A9" s="155">
        <v>8</v>
      </c>
      <c r="B9" s="155" t="s">
        <v>561</v>
      </c>
      <c r="C9" s="155" t="s">
        <v>562</v>
      </c>
      <c r="D9" s="155"/>
      <c r="E9" s="155"/>
      <c r="F9" s="156" t="s">
        <v>563</v>
      </c>
      <c r="G9" s="157" t="s">
        <v>564</v>
      </c>
      <c r="H9" s="157" t="s">
        <v>379</v>
      </c>
      <c r="I9" s="155" t="s">
        <v>574</v>
      </c>
      <c r="J9" s="155"/>
      <c r="K9" s="155"/>
      <c r="L9" s="156"/>
      <c r="M9" s="155"/>
      <c r="N9" s="155"/>
    </row>
    <row r="10" spans="1:14" ht="22.5">
      <c r="A10" s="155">
        <v>9</v>
      </c>
      <c r="B10" s="155" t="s">
        <v>561</v>
      </c>
      <c r="C10" s="155" t="s">
        <v>562</v>
      </c>
      <c r="D10" s="155"/>
      <c r="E10" s="155"/>
      <c r="F10" s="156" t="s">
        <v>563</v>
      </c>
      <c r="G10" s="157" t="s">
        <v>569</v>
      </c>
      <c r="H10" s="157" t="s">
        <v>373</v>
      </c>
      <c r="I10" s="155" t="s">
        <v>575</v>
      </c>
      <c r="J10" s="155"/>
      <c r="K10" s="155"/>
      <c r="L10" s="156"/>
      <c r="M10" s="155"/>
      <c r="N10" s="155"/>
    </row>
    <row r="11" spans="1:14" ht="78.75">
      <c r="A11" s="155">
        <v>10</v>
      </c>
      <c r="B11" s="155" t="s">
        <v>561</v>
      </c>
      <c r="C11" s="155" t="s">
        <v>576</v>
      </c>
      <c r="D11" s="155"/>
      <c r="E11" s="155"/>
      <c r="F11" s="156" t="s">
        <v>563</v>
      </c>
      <c r="G11" s="157" t="s">
        <v>566</v>
      </c>
      <c r="H11" s="157" t="s">
        <v>379</v>
      </c>
      <c r="I11" s="155" t="s">
        <v>614</v>
      </c>
      <c r="J11" s="155"/>
      <c r="K11" s="155"/>
      <c r="L11" s="156"/>
      <c r="M11" s="155"/>
      <c r="N11" s="155"/>
    </row>
    <row r="12" spans="1:14" ht="45">
      <c r="A12" s="155">
        <v>11</v>
      </c>
      <c r="B12" s="155" t="s">
        <v>561</v>
      </c>
      <c r="C12" s="155" t="s">
        <v>576</v>
      </c>
      <c r="D12" s="155"/>
      <c r="E12" s="155"/>
      <c r="F12" s="156" t="s">
        <v>615</v>
      </c>
      <c r="G12" s="157" t="s">
        <v>566</v>
      </c>
      <c r="H12" s="157"/>
      <c r="I12" s="155" t="s">
        <v>616</v>
      </c>
      <c r="J12" s="155"/>
      <c r="K12" s="155"/>
      <c r="L12" s="156"/>
      <c r="M12" s="155"/>
      <c r="N12" s="155"/>
    </row>
    <row r="13" spans="1:14" ht="33.75">
      <c r="A13" s="155">
        <v>12</v>
      </c>
      <c r="B13" s="155" t="s">
        <v>561</v>
      </c>
      <c r="C13" s="155" t="s">
        <v>576</v>
      </c>
      <c r="D13" s="155"/>
      <c r="E13" s="155"/>
      <c r="F13" s="156" t="s">
        <v>563</v>
      </c>
      <c r="G13" s="157" t="s">
        <v>569</v>
      </c>
      <c r="H13" s="157" t="s">
        <v>379</v>
      </c>
      <c r="I13" s="155" t="s">
        <v>617</v>
      </c>
      <c r="J13" s="155"/>
      <c r="K13" s="155"/>
      <c r="L13" s="156"/>
      <c r="M13" s="155"/>
      <c r="N13" s="155"/>
    </row>
    <row r="14" spans="1:14" ht="22.5">
      <c r="A14" s="155">
        <v>13</v>
      </c>
      <c r="B14" s="155" t="s">
        <v>561</v>
      </c>
      <c r="C14" s="155" t="s">
        <v>576</v>
      </c>
      <c r="D14" s="155"/>
      <c r="E14" s="155"/>
      <c r="F14" s="156" t="s">
        <v>615</v>
      </c>
      <c r="G14" s="157" t="s">
        <v>569</v>
      </c>
      <c r="H14" s="157"/>
      <c r="I14" s="155" t="s">
        <v>618</v>
      </c>
      <c r="J14" s="155"/>
      <c r="K14" s="155"/>
      <c r="L14" s="156"/>
      <c r="M14" s="155"/>
      <c r="N14" s="155"/>
    </row>
    <row r="15" spans="1:14" ht="22.5">
      <c r="A15" s="155">
        <v>14</v>
      </c>
      <c r="B15" s="155" t="s">
        <v>561</v>
      </c>
      <c r="C15" s="155" t="s">
        <v>576</v>
      </c>
      <c r="D15" s="155"/>
      <c r="E15" s="155"/>
      <c r="F15" s="156" t="s">
        <v>563</v>
      </c>
      <c r="G15" s="157" t="s">
        <v>569</v>
      </c>
      <c r="H15" s="157" t="s">
        <v>373</v>
      </c>
      <c r="I15" s="155" t="s">
        <v>619</v>
      </c>
      <c r="J15" s="155"/>
      <c r="K15" s="155"/>
      <c r="L15" s="156"/>
      <c r="M15" s="155"/>
      <c r="N15" s="155"/>
    </row>
    <row r="16" spans="1:14" ht="22.5">
      <c r="A16" s="155">
        <v>15</v>
      </c>
      <c r="B16" s="155" t="s">
        <v>561</v>
      </c>
      <c r="C16" s="155" t="s">
        <v>576</v>
      </c>
      <c r="D16" s="155"/>
      <c r="E16" s="155"/>
      <c r="F16" s="156" t="s">
        <v>563</v>
      </c>
      <c r="G16" s="157" t="s">
        <v>564</v>
      </c>
      <c r="H16" s="157" t="s">
        <v>379</v>
      </c>
      <c r="I16" s="155" t="s">
        <v>620</v>
      </c>
      <c r="J16" s="155"/>
      <c r="K16" s="155"/>
      <c r="L16" s="156"/>
      <c r="M16" s="155"/>
      <c r="N16" s="155"/>
    </row>
    <row r="17" spans="1:14" ht="33.75">
      <c r="A17" s="155">
        <v>16</v>
      </c>
      <c r="B17" s="155" t="s">
        <v>561</v>
      </c>
      <c r="C17" s="155" t="s">
        <v>576</v>
      </c>
      <c r="D17" s="155"/>
      <c r="E17" s="155"/>
      <c r="F17" s="156" t="s">
        <v>563</v>
      </c>
      <c r="G17" s="157" t="s">
        <v>564</v>
      </c>
      <c r="H17" s="157" t="s">
        <v>379</v>
      </c>
      <c r="I17" s="155" t="s">
        <v>621</v>
      </c>
      <c r="J17" s="155"/>
      <c r="K17" s="155"/>
      <c r="L17" s="156"/>
      <c r="M17" s="155"/>
      <c r="N17" s="155"/>
    </row>
    <row r="18" spans="1:14" ht="22.5">
      <c r="A18" s="155">
        <v>17</v>
      </c>
      <c r="B18" s="155" t="s">
        <v>561</v>
      </c>
      <c r="C18" s="155" t="s">
        <v>576</v>
      </c>
      <c r="D18" s="155"/>
      <c r="E18" s="155"/>
      <c r="F18" s="156" t="s">
        <v>563</v>
      </c>
      <c r="G18" s="157" t="s">
        <v>564</v>
      </c>
      <c r="H18" s="157" t="s">
        <v>379</v>
      </c>
      <c r="I18" s="155" t="s">
        <v>622</v>
      </c>
      <c r="J18" s="155"/>
      <c r="K18" s="155"/>
      <c r="L18" s="156"/>
      <c r="M18" s="155"/>
      <c r="N18" s="155"/>
    </row>
    <row r="19" spans="1:14" ht="45">
      <c r="A19" s="155">
        <v>18</v>
      </c>
      <c r="B19" s="155" t="s">
        <v>561</v>
      </c>
      <c r="C19" s="155" t="s">
        <v>576</v>
      </c>
      <c r="D19" s="155"/>
      <c r="E19" s="155"/>
      <c r="F19" s="156" t="s">
        <v>563</v>
      </c>
      <c r="G19" s="157" t="s">
        <v>564</v>
      </c>
      <c r="H19" s="157" t="s">
        <v>379</v>
      </c>
      <c r="I19" s="155" t="s">
        <v>623</v>
      </c>
      <c r="J19" s="155"/>
      <c r="K19" s="155"/>
      <c r="L19" s="156"/>
      <c r="M19" s="155"/>
      <c r="N19" s="155"/>
    </row>
    <row r="20" spans="1:14" ht="33.75">
      <c r="A20" s="155">
        <v>19</v>
      </c>
      <c r="B20" s="155" t="s">
        <v>561</v>
      </c>
      <c r="C20" s="155" t="s">
        <v>576</v>
      </c>
      <c r="D20" s="155"/>
      <c r="E20" s="155"/>
      <c r="F20" s="156" t="s">
        <v>563</v>
      </c>
      <c r="G20" s="157" t="s">
        <v>564</v>
      </c>
      <c r="H20" s="157" t="s">
        <v>379</v>
      </c>
      <c r="I20" s="155" t="s">
        <v>624</v>
      </c>
      <c r="J20" s="155"/>
      <c r="K20" s="155"/>
      <c r="L20" s="156"/>
      <c r="M20" s="155"/>
      <c r="N20" s="155"/>
    </row>
    <row r="21" spans="1:14" ht="33.75">
      <c r="A21" s="155">
        <v>20</v>
      </c>
      <c r="B21" s="155" t="s">
        <v>561</v>
      </c>
      <c r="C21" s="155" t="s">
        <v>576</v>
      </c>
      <c r="D21" s="155"/>
      <c r="E21" s="155"/>
      <c r="F21" s="156" t="s">
        <v>563</v>
      </c>
      <c r="G21" s="157" t="s">
        <v>564</v>
      </c>
      <c r="H21" s="157" t="s">
        <v>373</v>
      </c>
      <c r="I21" s="155" t="s">
        <v>625</v>
      </c>
      <c r="J21" s="155"/>
      <c r="K21" s="155"/>
      <c r="L21" s="156"/>
      <c r="M21" s="155"/>
      <c r="N21" s="155"/>
    </row>
    <row r="22" spans="1:14" ht="45">
      <c r="A22" s="155">
        <v>21</v>
      </c>
      <c r="B22" s="155" t="s">
        <v>561</v>
      </c>
      <c r="C22" s="155" t="s">
        <v>626</v>
      </c>
      <c r="D22" s="155"/>
      <c r="E22" s="155"/>
      <c r="F22" s="156" t="s">
        <v>563</v>
      </c>
      <c r="G22" s="157" t="s">
        <v>564</v>
      </c>
      <c r="H22" s="157" t="s">
        <v>379</v>
      </c>
      <c r="I22" s="155" t="s">
        <v>627</v>
      </c>
      <c r="J22" s="155"/>
      <c r="K22" s="155"/>
      <c r="L22" s="156"/>
      <c r="M22" s="155"/>
      <c r="N22" s="155"/>
    </row>
    <row r="23" spans="1:14" ht="22.5">
      <c r="A23" s="155">
        <v>22</v>
      </c>
      <c r="B23" s="155" t="s">
        <v>561</v>
      </c>
      <c r="C23" s="155" t="s">
        <v>626</v>
      </c>
      <c r="D23" s="155"/>
      <c r="E23" s="155"/>
      <c r="F23" s="156" t="s">
        <v>563</v>
      </c>
      <c r="G23" s="157" t="s">
        <v>564</v>
      </c>
      <c r="H23" s="157" t="s">
        <v>379</v>
      </c>
      <c r="I23" s="155" t="s">
        <v>628</v>
      </c>
      <c r="J23" s="155"/>
      <c r="K23" s="155"/>
      <c r="L23" s="156"/>
      <c r="M23" s="155"/>
      <c r="N23" s="155"/>
    </row>
    <row r="24" spans="1:14" ht="22.5">
      <c r="A24" s="155">
        <v>23</v>
      </c>
      <c r="B24" s="155" t="s">
        <v>561</v>
      </c>
      <c r="C24" s="155" t="s">
        <v>626</v>
      </c>
      <c r="D24" s="155"/>
      <c r="E24" s="155"/>
      <c r="F24" s="156" t="s">
        <v>563</v>
      </c>
      <c r="G24" s="157" t="s">
        <v>569</v>
      </c>
      <c r="H24" s="157" t="s">
        <v>379</v>
      </c>
      <c r="I24" s="155" t="s">
        <v>629</v>
      </c>
      <c r="J24" s="155"/>
      <c r="K24" s="155"/>
      <c r="L24" s="156"/>
      <c r="M24" s="155"/>
      <c r="N24" s="155"/>
    </row>
    <row r="25" spans="1:14" ht="22.5">
      <c r="A25" s="155">
        <v>24</v>
      </c>
      <c r="B25" s="155" t="s">
        <v>561</v>
      </c>
      <c r="C25" s="155" t="s">
        <v>626</v>
      </c>
      <c r="D25" s="155"/>
      <c r="E25" s="155"/>
      <c r="F25" s="156" t="s">
        <v>563</v>
      </c>
      <c r="G25" s="157" t="s">
        <v>564</v>
      </c>
      <c r="H25" s="157" t="s">
        <v>379</v>
      </c>
      <c r="I25" s="155" t="s">
        <v>630</v>
      </c>
      <c r="J25" s="155"/>
      <c r="K25" s="155"/>
      <c r="L25" s="156"/>
      <c r="M25" s="155"/>
      <c r="N25" s="155"/>
    </row>
    <row r="26" spans="1:14">
      <c r="A26" s="155">
        <v>25</v>
      </c>
      <c r="B26" s="155" t="s">
        <v>561</v>
      </c>
      <c r="C26" s="155" t="s">
        <v>626</v>
      </c>
      <c r="D26" s="155"/>
      <c r="E26" s="155"/>
      <c r="F26" s="156" t="s">
        <v>615</v>
      </c>
      <c r="G26" s="157" t="s">
        <v>569</v>
      </c>
      <c r="H26" s="157"/>
      <c r="I26" s="155" t="s">
        <v>631</v>
      </c>
      <c r="J26" s="155"/>
      <c r="K26" s="155"/>
      <c r="L26" s="156"/>
      <c r="M26" s="155"/>
      <c r="N26" s="155"/>
    </row>
    <row r="27" spans="1:14">
      <c r="A27" s="155">
        <v>26</v>
      </c>
      <c r="B27" s="155" t="s">
        <v>561</v>
      </c>
      <c r="C27" s="155" t="s">
        <v>626</v>
      </c>
      <c r="D27" s="155"/>
      <c r="E27" s="155"/>
      <c r="F27" s="156" t="s">
        <v>563</v>
      </c>
      <c r="G27" s="157" t="s">
        <v>566</v>
      </c>
      <c r="H27" s="157" t="s">
        <v>379</v>
      </c>
      <c r="I27" s="155" t="s">
        <v>632</v>
      </c>
      <c r="J27" s="155"/>
      <c r="K27" s="155"/>
      <c r="L27" s="156"/>
      <c r="M27" s="155"/>
      <c r="N27" s="155"/>
    </row>
    <row r="28" spans="1:14" ht="22.5">
      <c r="A28" s="155">
        <v>27</v>
      </c>
      <c r="B28" s="155" t="s">
        <v>561</v>
      </c>
      <c r="C28" s="155" t="s">
        <v>626</v>
      </c>
      <c r="D28" s="155"/>
      <c r="E28" s="155"/>
      <c r="F28" s="156" t="s">
        <v>615</v>
      </c>
      <c r="G28" s="157" t="s">
        <v>564</v>
      </c>
      <c r="H28" s="157"/>
      <c r="I28" s="155" t="s">
        <v>633</v>
      </c>
      <c r="J28" s="155"/>
      <c r="K28" s="155"/>
      <c r="L28" s="156"/>
      <c r="M28" s="155"/>
      <c r="N28" s="155"/>
    </row>
    <row r="29" spans="1:14" ht="33.75">
      <c r="A29" s="155">
        <v>28</v>
      </c>
      <c r="B29" s="155" t="s">
        <v>561</v>
      </c>
      <c r="C29" s="155" t="s">
        <v>626</v>
      </c>
      <c r="D29" s="155"/>
      <c r="E29" s="155"/>
      <c r="F29" s="156" t="s">
        <v>563</v>
      </c>
      <c r="G29" s="157" t="s">
        <v>564</v>
      </c>
      <c r="H29" s="157" t="s">
        <v>379</v>
      </c>
      <c r="I29" s="155" t="s">
        <v>634</v>
      </c>
      <c r="J29" s="155"/>
      <c r="K29" s="155"/>
      <c r="L29" s="156"/>
      <c r="M29" s="155"/>
      <c r="N29" s="155"/>
    </row>
    <row r="30" spans="1:14">
      <c r="A30" s="155">
        <v>29</v>
      </c>
      <c r="B30" s="155" t="s">
        <v>561</v>
      </c>
      <c r="C30" s="155" t="s">
        <v>626</v>
      </c>
      <c r="D30" s="155"/>
      <c r="E30" s="155"/>
      <c r="F30" s="156" t="s">
        <v>563</v>
      </c>
      <c r="G30" s="157" t="s">
        <v>569</v>
      </c>
      <c r="H30" s="157" t="s">
        <v>373</v>
      </c>
      <c r="I30" s="155" t="s">
        <v>635</v>
      </c>
      <c r="J30" s="155"/>
      <c r="K30" s="155"/>
      <c r="L30" s="156"/>
      <c r="M30" s="155"/>
      <c r="N30" s="155"/>
    </row>
    <row r="31" spans="1:14">
      <c r="A31" s="155">
        <v>30</v>
      </c>
      <c r="B31" s="155" t="s">
        <v>561</v>
      </c>
      <c r="C31" s="155" t="s">
        <v>626</v>
      </c>
      <c r="D31" s="155"/>
      <c r="E31" s="155"/>
      <c r="F31" s="156" t="s">
        <v>563</v>
      </c>
      <c r="G31" s="157" t="s">
        <v>569</v>
      </c>
      <c r="H31" s="157" t="s">
        <v>379</v>
      </c>
      <c r="I31" s="155" t="s">
        <v>636</v>
      </c>
      <c r="J31" s="155"/>
      <c r="K31" s="155"/>
      <c r="L31" s="156"/>
      <c r="M31" s="155"/>
      <c r="N31" s="155"/>
    </row>
    <row r="32" spans="1:14">
      <c r="A32" s="155">
        <v>31</v>
      </c>
      <c r="B32" s="155" t="s">
        <v>561</v>
      </c>
      <c r="C32" s="155" t="s">
        <v>626</v>
      </c>
      <c r="D32" s="155"/>
      <c r="E32" s="155"/>
      <c r="F32" s="156" t="s">
        <v>563</v>
      </c>
      <c r="G32" s="157" t="s">
        <v>569</v>
      </c>
      <c r="H32" s="157" t="s">
        <v>373</v>
      </c>
      <c r="I32" s="155" t="s">
        <v>637</v>
      </c>
      <c r="J32" s="155"/>
      <c r="K32" s="155"/>
      <c r="L32" s="156"/>
      <c r="M32" s="155"/>
      <c r="N32" s="155"/>
    </row>
    <row r="33" spans="1:14">
      <c r="A33" s="155">
        <v>32</v>
      </c>
      <c r="B33" s="155" t="s">
        <v>561</v>
      </c>
      <c r="C33" s="155" t="s">
        <v>626</v>
      </c>
      <c r="D33" s="155"/>
      <c r="E33" s="155"/>
      <c r="F33" s="156" t="s">
        <v>563</v>
      </c>
      <c r="G33" s="157" t="s">
        <v>569</v>
      </c>
      <c r="H33" s="157" t="s">
        <v>373</v>
      </c>
      <c r="I33" s="155" t="s">
        <v>638</v>
      </c>
      <c r="J33" s="155"/>
      <c r="K33" s="155"/>
      <c r="L33" s="156"/>
      <c r="M33" s="155"/>
      <c r="N33" s="155"/>
    </row>
    <row r="34" spans="1:14" ht="33.75">
      <c r="A34" s="155">
        <v>33</v>
      </c>
      <c r="B34" s="155" t="s">
        <v>561</v>
      </c>
      <c r="C34" s="155" t="s">
        <v>626</v>
      </c>
      <c r="D34" s="155"/>
      <c r="E34" s="155"/>
      <c r="F34" s="156" t="s">
        <v>563</v>
      </c>
      <c r="G34" s="157" t="s">
        <v>564</v>
      </c>
      <c r="H34" s="157" t="s">
        <v>379</v>
      </c>
      <c r="I34" s="155" t="s">
        <v>639</v>
      </c>
      <c r="J34" s="155"/>
      <c r="K34" s="155"/>
      <c r="L34" s="156"/>
      <c r="M34" s="155"/>
      <c r="N34" s="155"/>
    </row>
    <row r="35" spans="1:14" ht="45">
      <c r="A35" s="155">
        <v>34</v>
      </c>
      <c r="B35" s="155" t="s">
        <v>561</v>
      </c>
      <c r="C35" s="155" t="s">
        <v>626</v>
      </c>
      <c r="D35" s="155"/>
      <c r="E35" s="155"/>
      <c r="F35" s="156" t="s">
        <v>563</v>
      </c>
      <c r="G35" s="157" t="s">
        <v>564</v>
      </c>
      <c r="H35" s="157" t="s">
        <v>379</v>
      </c>
      <c r="I35" s="155" t="s">
        <v>640</v>
      </c>
      <c r="J35" s="155"/>
      <c r="K35" s="155"/>
      <c r="L35" s="156"/>
      <c r="M35" s="155"/>
      <c r="N35" s="155"/>
    </row>
    <row r="36" spans="1:14">
      <c r="A36" s="155">
        <v>35</v>
      </c>
      <c r="B36" s="155" t="s">
        <v>561</v>
      </c>
      <c r="C36" s="155" t="s">
        <v>626</v>
      </c>
      <c r="D36" s="155"/>
      <c r="E36" s="155"/>
      <c r="F36" s="156" t="s">
        <v>563</v>
      </c>
      <c r="G36" s="157" t="s">
        <v>569</v>
      </c>
      <c r="H36" s="157" t="s">
        <v>373</v>
      </c>
      <c r="I36" s="155" t="s">
        <v>641</v>
      </c>
      <c r="J36" s="155"/>
      <c r="K36" s="155"/>
      <c r="L36" s="156"/>
      <c r="M36" s="155"/>
      <c r="N36" s="155"/>
    </row>
    <row r="37" spans="1:14" ht="45">
      <c r="A37" s="155">
        <v>36</v>
      </c>
      <c r="B37" s="155" t="s">
        <v>561</v>
      </c>
      <c r="C37" s="155" t="s">
        <v>626</v>
      </c>
      <c r="D37" s="155"/>
      <c r="E37" s="155"/>
      <c r="F37" s="156" t="s">
        <v>563</v>
      </c>
      <c r="G37" s="157" t="s">
        <v>564</v>
      </c>
      <c r="H37" s="157" t="s">
        <v>379</v>
      </c>
      <c r="I37" s="155" t="s">
        <v>642</v>
      </c>
      <c r="J37" s="155"/>
      <c r="K37" s="155"/>
      <c r="L37" s="156"/>
      <c r="M37" s="155"/>
      <c r="N37" s="155"/>
    </row>
    <row r="38" spans="1:14" ht="33.75">
      <c r="A38" s="155">
        <v>37</v>
      </c>
      <c r="B38" s="155" t="s">
        <v>561</v>
      </c>
      <c r="C38" s="155" t="s">
        <v>626</v>
      </c>
      <c r="D38" s="155"/>
      <c r="E38" s="155"/>
      <c r="F38" s="156" t="s">
        <v>563</v>
      </c>
      <c r="G38" s="157" t="s">
        <v>564</v>
      </c>
      <c r="H38" s="157" t="s">
        <v>379</v>
      </c>
      <c r="I38" s="155" t="s">
        <v>643</v>
      </c>
      <c r="J38" s="155"/>
      <c r="K38" s="155"/>
      <c r="L38" s="156"/>
      <c r="M38" s="155"/>
      <c r="N38" s="155"/>
    </row>
    <row r="39" spans="1:14" ht="22.5">
      <c r="A39" s="155">
        <v>38</v>
      </c>
      <c r="B39" s="155" t="s">
        <v>561</v>
      </c>
      <c r="C39" s="155" t="s">
        <v>626</v>
      </c>
      <c r="D39" s="155"/>
      <c r="E39" s="155"/>
      <c r="F39" s="156" t="s">
        <v>563</v>
      </c>
      <c r="G39" s="157" t="s">
        <v>564</v>
      </c>
      <c r="H39" s="157" t="s">
        <v>379</v>
      </c>
      <c r="I39" s="155" t="s">
        <v>644</v>
      </c>
      <c r="J39" s="155"/>
      <c r="K39" s="155"/>
      <c r="L39" s="156"/>
      <c r="M39" s="155"/>
      <c r="N39" s="155"/>
    </row>
    <row r="40" spans="1:14" ht="22.5">
      <c r="A40" s="155">
        <v>39</v>
      </c>
      <c r="B40" s="155" t="s">
        <v>561</v>
      </c>
      <c r="C40" s="155" t="s">
        <v>626</v>
      </c>
      <c r="D40" s="155"/>
      <c r="E40" s="155"/>
      <c r="F40" s="156" t="s">
        <v>563</v>
      </c>
      <c r="G40" s="157" t="s">
        <v>564</v>
      </c>
      <c r="H40" s="157" t="s">
        <v>379</v>
      </c>
      <c r="I40" s="155" t="s">
        <v>645</v>
      </c>
      <c r="J40" s="155"/>
      <c r="K40" s="155"/>
      <c r="L40" s="156"/>
      <c r="M40" s="155"/>
      <c r="N40" s="155"/>
    </row>
    <row r="41" spans="1:14" ht="33.75">
      <c r="A41" s="155">
        <v>40</v>
      </c>
      <c r="B41" s="155" t="s">
        <v>561</v>
      </c>
      <c r="C41" s="155" t="s">
        <v>626</v>
      </c>
      <c r="D41" s="155"/>
      <c r="E41" s="155"/>
      <c r="F41" s="156" t="s">
        <v>563</v>
      </c>
      <c r="G41" s="157" t="s">
        <v>564</v>
      </c>
      <c r="H41" s="157" t="s">
        <v>379</v>
      </c>
      <c r="I41" s="155" t="s">
        <v>646</v>
      </c>
      <c r="J41" s="155"/>
      <c r="K41" s="155"/>
      <c r="L41" s="156"/>
      <c r="M41" s="155"/>
      <c r="N41" s="155"/>
    </row>
    <row r="42" spans="1:14" ht="33.75">
      <c r="A42" s="155">
        <v>41</v>
      </c>
      <c r="B42" s="155" t="s">
        <v>561</v>
      </c>
      <c r="C42" s="155" t="s">
        <v>626</v>
      </c>
      <c r="D42" s="155"/>
      <c r="E42" s="155"/>
      <c r="F42" s="156" t="s">
        <v>563</v>
      </c>
      <c r="G42" s="157" t="s">
        <v>564</v>
      </c>
      <c r="H42" s="157" t="s">
        <v>379</v>
      </c>
      <c r="I42" s="155" t="s">
        <v>647</v>
      </c>
      <c r="J42" s="155"/>
      <c r="K42" s="155"/>
      <c r="L42" s="156"/>
      <c r="M42" s="155"/>
      <c r="N42" s="155"/>
    </row>
    <row r="43" spans="1:14" ht="22.5">
      <c r="A43" s="155">
        <v>42</v>
      </c>
      <c r="B43" s="155" t="s">
        <v>561</v>
      </c>
      <c r="C43" s="155" t="s">
        <v>626</v>
      </c>
      <c r="D43" s="155" t="s">
        <v>648</v>
      </c>
      <c r="E43" s="155"/>
      <c r="F43" s="156" t="s">
        <v>563</v>
      </c>
      <c r="G43" s="157" t="s">
        <v>569</v>
      </c>
      <c r="H43" s="157"/>
      <c r="I43" s="155" t="s">
        <v>649</v>
      </c>
      <c r="J43" s="155"/>
      <c r="K43" s="155"/>
      <c r="L43" s="156"/>
      <c r="M43" s="155"/>
      <c r="N43" s="155"/>
    </row>
    <row r="44" spans="1:14" ht="56.25">
      <c r="A44" s="155">
        <v>43</v>
      </c>
      <c r="B44" s="155" t="s">
        <v>561</v>
      </c>
      <c r="C44" s="155" t="s">
        <v>626</v>
      </c>
      <c r="D44" s="155" t="s">
        <v>648</v>
      </c>
      <c r="E44" s="155"/>
      <c r="F44" s="156" t="s">
        <v>563</v>
      </c>
      <c r="G44" s="157" t="s">
        <v>564</v>
      </c>
      <c r="H44" s="157" t="s">
        <v>379</v>
      </c>
      <c r="I44" s="155" t="s">
        <v>650</v>
      </c>
      <c r="J44" s="155"/>
      <c r="K44" s="155"/>
      <c r="L44" s="156"/>
      <c r="M44" s="155"/>
      <c r="N44" s="155"/>
    </row>
    <row r="45" spans="1:14" ht="22.5">
      <c r="A45" s="155">
        <v>44</v>
      </c>
      <c r="B45" s="155" t="s">
        <v>561</v>
      </c>
      <c r="C45" s="155" t="s">
        <v>626</v>
      </c>
      <c r="D45" s="155" t="s">
        <v>648</v>
      </c>
      <c r="E45" s="155"/>
      <c r="F45" s="156" t="s">
        <v>563</v>
      </c>
      <c r="G45" s="157" t="s">
        <v>564</v>
      </c>
      <c r="H45" s="157" t="s">
        <v>379</v>
      </c>
      <c r="I45" s="155" t="s">
        <v>651</v>
      </c>
      <c r="J45" s="155"/>
      <c r="K45" s="155"/>
      <c r="L45" s="156"/>
      <c r="M45" s="155"/>
      <c r="N45" s="155"/>
    </row>
    <row r="46" spans="1:14">
      <c r="A46" s="155">
        <v>45</v>
      </c>
      <c r="B46" s="155" t="s">
        <v>561</v>
      </c>
      <c r="C46" s="155" t="s">
        <v>626</v>
      </c>
      <c r="D46" s="155" t="s">
        <v>652</v>
      </c>
      <c r="E46" s="155"/>
      <c r="F46" s="156" t="s">
        <v>563</v>
      </c>
      <c r="G46" s="157" t="s">
        <v>566</v>
      </c>
      <c r="H46" s="157" t="s">
        <v>379</v>
      </c>
      <c r="I46" s="155" t="s">
        <v>653</v>
      </c>
      <c r="J46" s="155"/>
      <c r="K46" s="155"/>
      <c r="L46" s="156"/>
      <c r="M46" s="155"/>
      <c r="N46" s="155"/>
    </row>
    <row r="47" spans="1:14" ht="22.5">
      <c r="A47" s="155">
        <v>46</v>
      </c>
      <c r="B47" s="155" t="s">
        <v>561</v>
      </c>
      <c r="C47" s="155" t="s">
        <v>626</v>
      </c>
      <c r="D47" s="155" t="s">
        <v>652</v>
      </c>
      <c r="E47" s="155"/>
      <c r="F47" s="156" t="s">
        <v>563</v>
      </c>
      <c r="G47" s="157" t="s">
        <v>569</v>
      </c>
      <c r="H47" s="157" t="s">
        <v>373</v>
      </c>
      <c r="I47" s="155" t="s">
        <v>654</v>
      </c>
      <c r="J47" s="155"/>
      <c r="K47" s="155"/>
      <c r="L47" s="156"/>
      <c r="M47" s="155"/>
      <c r="N47" s="155"/>
    </row>
    <row r="48" spans="1:14" ht="22.5">
      <c r="A48" s="155">
        <v>47</v>
      </c>
      <c r="B48" s="155" t="s">
        <v>561</v>
      </c>
      <c r="C48" s="155" t="s">
        <v>626</v>
      </c>
      <c r="D48" s="155" t="s">
        <v>652</v>
      </c>
      <c r="E48" s="155"/>
      <c r="F48" s="156" t="s">
        <v>563</v>
      </c>
      <c r="G48" s="157" t="s">
        <v>569</v>
      </c>
      <c r="H48" s="157" t="s">
        <v>373</v>
      </c>
      <c r="I48" s="155" t="s">
        <v>655</v>
      </c>
      <c r="J48" s="155"/>
      <c r="K48" s="155"/>
      <c r="L48" s="156"/>
      <c r="M48" s="155"/>
      <c r="N48" s="155"/>
    </row>
    <row r="49" spans="1:14" ht="33.75">
      <c r="A49" s="155">
        <v>48</v>
      </c>
      <c r="B49" s="155" t="s">
        <v>561</v>
      </c>
      <c r="C49" s="155" t="s">
        <v>626</v>
      </c>
      <c r="D49" s="155" t="s">
        <v>652</v>
      </c>
      <c r="E49" s="155"/>
      <c r="F49" s="156" t="s">
        <v>563</v>
      </c>
      <c r="G49" s="157" t="s">
        <v>564</v>
      </c>
      <c r="H49" s="157" t="s">
        <v>379</v>
      </c>
      <c r="I49" s="155" t="s">
        <v>656</v>
      </c>
      <c r="J49" s="155"/>
      <c r="K49" s="155"/>
      <c r="L49" s="156"/>
      <c r="M49" s="155"/>
      <c r="N49" s="155"/>
    </row>
    <row r="50" spans="1:14" ht="33.75">
      <c r="A50" s="155">
        <v>49</v>
      </c>
      <c r="B50" s="155" t="s">
        <v>561</v>
      </c>
      <c r="C50" s="155" t="s">
        <v>626</v>
      </c>
      <c r="D50" s="155" t="s">
        <v>652</v>
      </c>
      <c r="E50" s="155"/>
      <c r="F50" s="156" t="s">
        <v>563</v>
      </c>
      <c r="G50" s="157" t="s">
        <v>564</v>
      </c>
      <c r="H50" s="157" t="s">
        <v>379</v>
      </c>
      <c r="I50" s="155" t="s">
        <v>657</v>
      </c>
      <c r="J50" s="155"/>
      <c r="K50" s="155"/>
      <c r="L50" s="156"/>
      <c r="M50" s="155"/>
      <c r="N50" s="155"/>
    </row>
    <row r="51" spans="1:14" ht="45">
      <c r="A51" s="155">
        <v>50</v>
      </c>
      <c r="B51" s="155" t="s">
        <v>561</v>
      </c>
      <c r="C51" s="155" t="s">
        <v>626</v>
      </c>
      <c r="D51" s="155" t="s">
        <v>652</v>
      </c>
      <c r="E51" s="155"/>
      <c r="F51" s="156" t="s">
        <v>563</v>
      </c>
      <c r="G51" s="157" t="s">
        <v>564</v>
      </c>
      <c r="H51" s="157" t="s">
        <v>379</v>
      </c>
      <c r="I51" s="155" t="s">
        <v>658</v>
      </c>
      <c r="J51" s="155"/>
      <c r="K51" s="155"/>
      <c r="L51" s="156"/>
      <c r="M51" s="155"/>
      <c r="N51" s="155"/>
    </row>
    <row r="52" spans="1:14" ht="22.5">
      <c r="A52" s="155">
        <v>51</v>
      </c>
      <c r="B52" s="155" t="s">
        <v>561</v>
      </c>
      <c r="C52" s="155" t="s">
        <v>626</v>
      </c>
      <c r="D52" s="155" t="s">
        <v>652</v>
      </c>
      <c r="E52" s="155"/>
      <c r="F52" s="156" t="s">
        <v>563</v>
      </c>
      <c r="G52" s="157" t="s">
        <v>564</v>
      </c>
      <c r="H52" s="157" t="s">
        <v>379</v>
      </c>
      <c r="I52" s="155" t="s">
        <v>659</v>
      </c>
      <c r="J52" s="155"/>
      <c r="K52" s="155"/>
      <c r="L52" s="156"/>
      <c r="M52" s="155"/>
      <c r="N52" s="155"/>
    </row>
    <row r="53" spans="1:14" ht="33.75">
      <c r="A53" s="155">
        <v>52</v>
      </c>
      <c r="B53" s="155" t="s">
        <v>561</v>
      </c>
      <c r="C53" s="155" t="s">
        <v>626</v>
      </c>
      <c r="D53" s="155" t="s">
        <v>652</v>
      </c>
      <c r="E53" s="155"/>
      <c r="F53" s="156" t="s">
        <v>563</v>
      </c>
      <c r="G53" s="157" t="s">
        <v>564</v>
      </c>
      <c r="H53" s="157" t="s">
        <v>379</v>
      </c>
      <c r="I53" s="155" t="s">
        <v>660</v>
      </c>
      <c r="J53" s="155"/>
      <c r="K53" s="155"/>
      <c r="L53" s="156"/>
      <c r="M53" s="155"/>
      <c r="N53" s="155"/>
    </row>
    <row r="54" spans="1:14" ht="22.5">
      <c r="A54" s="155">
        <v>53</v>
      </c>
      <c r="B54" s="155" t="s">
        <v>561</v>
      </c>
      <c r="C54" s="155" t="s">
        <v>626</v>
      </c>
      <c r="D54" s="155" t="s">
        <v>652</v>
      </c>
      <c r="E54" s="155" t="s">
        <v>661</v>
      </c>
      <c r="F54" s="156" t="s">
        <v>563</v>
      </c>
      <c r="G54" s="157" t="s">
        <v>569</v>
      </c>
      <c r="H54" s="157" t="s">
        <v>373</v>
      </c>
      <c r="I54" s="155" t="s">
        <v>662</v>
      </c>
      <c r="J54" s="155"/>
      <c r="K54" s="155"/>
      <c r="L54" s="156"/>
      <c r="M54" s="155"/>
      <c r="N54" s="155"/>
    </row>
    <row r="55" spans="1:14" ht="22.5">
      <c r="A55" s="155">
        <v>54</v>
      </c>
      <c r="B55" s="155" t="s">
        <v>561</v>
      </c>
      <c r="C55" s="155" t="s">
        <v>626</v>
      </c>
      <c r="D55" s="155" t="s">
        <v>652</v>
      </c>
      <c r="E55" s="155" t="s">
        <v>661</v>
      </c>
      <c r="F55" s="156" t="s">
        <v>563</v>
      </c>
      <c r="G55" s="157" t="s">
        <v>569</v>
      </c>
      <c r="H55" s="157"/>
      <c r="I55" s="155" t="s">
        <v>663</v>
      </c>
      <c r="J55" s="155"/>
      <c r="K55" s="155"/>
      <c r="L55" s="156"/>
      <c r="M55" s="155"/>
      <c r="N55" s="155"/>
    </row>
    <row r="56" spans="1:14" ht="56.25">
      <c r="A56" s="155">
        <v>55</v>
      </c>
      <c r="B56" s="155" t="s">
        <v>561</v>
      </c>
      <c r="C56" s="155" t="s">
        <v>626</v>
      </c>
      <c r="D56" s="155" t="s">
        <v>652</v>
      </c>
      <c r="E56" s="155" t="s">
        <v>661</v>
      </c>
      <c r="F56" s="156" t="s">
        <v>563</v>
      </c>
      <c r="G56" s="157" t="s">
        <v>564</v>
      </c>
      <c r="H56" s="157" t="s">
        <v>379</v>
      </c>
      <c r="I56" s="155" t="s">
        <v>664</v>
      </c>
      <c r="J56" s="155"/>
      <c r="K56" s="155"/>
      <c r="L56" s="156"/>
      <c r="M56" s="155"/>
      <c r="N56" s="155"/>
    </row>
    <row r="57" spans="1:14" ht="22.5">
      <c r="A57" s="155">
        <v>56</v>
      </c>
      <c r="B57" s="155" t="s">
        <v>561</v>
      </c>
      <c r="C57" s="155" t="s">
        <v>626</v>
      </c>
      <c r="D57" s="155" t="s">
        <v>652</v>
      </c>
      <c r="E57" s="155" t="s">
        <v>661</v>
      </c>
      <c r="F57" s="156" t="s">
        <v>563</v>
      </c>
      <c r="G57" s="157" t="s">
        <v>564</v>
      </c>
      <c r="H57" s="157" t="s">
        <v>379</v>
      </c>
      <c r="I57" s="155" t="s">
        <v>665</v>
      </c>
      <c r="J57" s="155"/>
      <c r="K57" s="155"/>
      <c r="L57" s="156"/>
      <c r="M57" s="155"/>
      <c r="N57" s="155"/>
    </row>
    <row r="58" spans="1:14" ht="22.5">
      <c r="A58" s="155">
        <v>57</v>
      </c>
      <c r="B58" s="155" t="s">
        <v>561</v>
      </c>
      <c r="C58" s="155" t="s">
        <v>626</v>
      </c>
      <c r="D58" s="155" t="s">
        <v>652</v>
      </c>
      <c r="E58" s="155" t="s">
        <v>661</v>
      </c>
      <c r="F58" s="156" t="s">
        <v>563</v>
      </c>
      <c r="G58" s="157" t="s">
        <v>564</v>
      </c>
      <c r="H58" s="157" t="s">
        <v>379</v>
      </c>
      <c r="I58" s="155" t="s">
        <v>666</v>
      </c>
      <c r="J58" s="155"/>
      <c r="K58" s="155"/>
      <c r="L58" s="156"/>
      <c r="M58" s="155"/>
      <c r="N58" s="155"/>
    </row>
    <row r="59" spans="1:14" ht="33.75">
      <c r="A59" s="155">
        <v>58</v>
      </c>
      <c r="B59" s="155" t="s">
        <v>561</v>
      </c>
      <c r="C59" s="155" t="s">
        <v>667</v>
      </c>
      <c r="D59" s="155"/>
      <c r="E59" s="155"/>
      <c r="F59" s="156" t="s">
        <v>563</v>
      </c>
      <c r="G59" s="157" t="s">
        <v>566</v>
      </c>
      <c r="H59" s="157" t="s">
        <v>379</v>
      </c>
      <c r="I59" s="186" t="s">
        <v>847</v>
      </c>
      <c r="J59" s="155"/>
      <c r="K59" s="155"/>
      <c r="L59" s="156"/>
      <c r="M59" s="155"/>
      <c r="N59" s="155"/>
    </row>
    <row r="60" spans="1:14" ht="33.75">
      <c r="A60" s="155">
        <v>59</v>
      </c>
      <c r="B60" s="155" t="s">
        <v>561</v>
      </c>
      <c r="C60" s="155" t="s">
        <v>667</v>
      </c>
      <c r="D60" s="155"/>
      <c r="E60" s="155"/>
      <c r="F60" s="156" t="s">
        <v>563</v>
      </c>
      <c r="G60" s="157" t="s">
        <v>569</v>
      </c>
      <c r="H60" s="157" t="s">
        <v>379</v>
      </c>
      <c r="I60" s="155" t="s">
        <v>669</v>
      </c>
      <c r="J60" s="155"/>
      <c r="K60" s="155"/>
      <c r="L60" s="156"/>
      <c r="M60" s="155"/>
      <c r="N60" s="155"/>
    </row>
    <row r="61" spans="1:14" ht="22.5">
      <c r="A61" s="155">
        <v>60</v>
      </c>
      <c r="B61" s="155" t="s">
        <v>561</v>
      </c>
      <c r="C61" s="155" t="s">
        <v>667</v>
      </c>
      <c r="D61" s="155"/>
      <c r="E61" s="155"/>
      <c r="F61" s="156" t="s">
        <v>563</v>
      </c>
      <c r="G61" s="157" t="s">
        <v>569</v>
      </c>
      <c r="H61" s="157" t="s">
        <v>379</v>
      </c>
      <c r="I61" s="186" t="s">
        <v>845</v>
      </c>
      <c r="J61" s="155"/>
      <c r="K61" s="155"/>
      <c r="L61" s="156"/>
      <c r="M61" s="155"/>
      <c r="N61" s="155"/>
    </row>
    <row r="62" spans="1:14">
      <c r="A62" s="155">
        <v>61</v>
      </c>
      <c r="B62" s="155" t="s">
        <v>561</v>
      </c>
      <c r="C62" s="155" t="s">
        <v>667</v>
      </c>
      <c r="D62" s="155"/>
      <c r="E62" s="155"/>
      <c r="F62" s="156" t="s">
        <v>563</v>
      </c>
      <c r="G62" s="157" t="s">
        <v>569</v>
      </c>
      <c r="H62" s="157" t="s">
        <v>379</v>
      </c>
      <c r="I62" s="186" t="s">
        <v>848</v>
      </c>
      <c r="J62" s="155"/>
      <c r="K62" s="155"/>
      <c r="L62" s="156"/>
      <c r="M62" s="155"/>
      <c r="N62" s="155"/>
    </row>
    <row r="63" spans="1:14" ht="33.75">
      <c r="A63" s="155">
        <v>62</v>
      </c>
      <c r="B63" s="155" t="s">
        <v>561</v>
      </c>
      <c r="C63" s="155" t="s">
        <v>672</v>
      </c>
      <c r="D63" s="155"/>
      <c r="E63" s="155"/>
      <c r="F63" s="156" t="s">
        <v>563</v>
      </c>
      <c r="G63" s="157" t="s">
        <v>564</v>
      </c>
      <c r="H63" s="157" t="s">
        <v>379</v>
      </c>
      <c r="I63" s="155" t="s">
        <v>673</v>
      </c>
      <c r="J63" s="155"/>
      <c r="K63" s="155"/>
      <c r="L63" s="156"/>
      <c r="M63" s="155"/>
      <c r="N63" s="155"/>
    </row>
    <row r="64" spans="1:14" ht="67.5">
      <c r="A64" s="155">
        <v>63</v>
      </c>
      <c r="B64" s="155" t="s">
        <v>561</v>
      </c>
      <c r="C64" s="155" t="s">
        <v>674</v>
      </c>
      <c r="D64" s="155"/>
      <c r="E64" s="155"/>
      <c r="F64" s="156" t="s">
        <v>563</v>
      </c>
      <c r="G64" s="157" t="s">
        <v>564</v>
      </c>
      <c r="H64" s="157" t="s">
        <v>379</v>
      </c>
      <c r="I64" s="155" t="s">
        <v>675</v>
      </c>
      <c r="J64" s="155"/>
      <c r="K64" s="155"/>
      <c r="L64" s="156"/>
      <c r="M64" s="155"/>
      <c r="N64" s="155"/>
    </row>
    <row r="65" spans="1:14" ht="22.5">
      <c r="A65" s="155">
        <v>64</v>
      </c>
      <c r="B65" s="155" t="s">
        <v>561</v>
      </c>
      <c r="C65" s="155" t="s">
        <v>674</v>
      </c>
      <c r="D65" s="155"/>
      <c r="E65" s="155"/>
      <c r="F65" s="156" t="s">
        <v>615</v>
      </c>
      <c r="G65" s="157" t="s">
        <v>564</v>
      </c>
      <c r="H65" s="157"/>
      <c r="I65" s="155" t="s">
        <v>676</v>
      </c>
      <c r="J65" s="155"/>
      <c r="K65" s="155"/>
      <c r="L65" s="156"/>
      <c r="M65" s="155"/>
      <c r="N65" s="155"/>
    </row>
    <row r="66" spans="1:14" ht="22.5">
      <c r="A66" s="155">
        <v>65</v>
      </c>
      <c r="B66" s="155" t="s">
        <v>561</v>
      </c>
      <c r="C66" s="155" t="s">
        <v>677</v>
      </c>
      <c r="D66" s="155"/>
      <c r="E66" s="155"/>
      <c r="F66" s="156" t="s">
        <v>615</v>
      </c>
      <c r="G66" s="157" t="s">
        <v>569</v>
      </c>
      <c r="H66" s="157"/>
      <c r="I66" s="155" t="s">
        <v>678</v>
      </c>
      <c r="J66" s="155"/>
      <c r="K66" s="155"/>
      <c r="L66" s="156"/>
      <c r="M66" s="155"/>
      <c r="N66" s="155"/>
    </row>
    <row r="67" spans="1:14" ht="22.5">
      <c r="A67" s="155">
        <v>66</v>
      </c>
      <c r="B67" s="155" t="s">
        <v>561</v>
      </c>
      <c r="C67" s="155" t="s">
        <v>679</v>
      </c>
      <c r="D67" s="155"/>
      <c r="E67" s="155"/>
      <c r="F67" s="156" t="s">
        <v>563</v>
      </c>
      <c r="G67" s="157" t="s">
        <v>569</v>
      </c>
      <c r="H67" s="157" t="s">
        <v>379</v>
      </c>
      <c r="I67" s="155" t="s">
        <v>680</v>
      </c>
      <c r="J67" s="155"/>
      <c r="K67" s="155"/>
      <c r="L67" s="156"/>
      <c r="M67" s="155"/>
      <c r="N67" s="155"/>
    </row>
    <row r="68" spans="1:14" ht="22.5">
      <c r="A68" s="155">
        <v>67</v>
      </c>
      <c r="B68" s="155" t="s">
        <v>561</v>
      </c>
      <c r="C68" s="155" t="s">
        <v>681</v>
      </c>
      <c r="D68" s="155"/>
      <c r="E68" s="155"/>
      <c r="F68" s="156" t="s">
        <v>563</v>
      </c>
      <c r="G68" s="157" t="s">
        <v>564</v>
      </c>
      <c r="H68" s="157" t="s">
        <v>379</v>
      </c>
      <c r="I68" s="155" t="s">
        <v>682</v>
      </c>
      <c r="J68" s="155"/>
      <c r="K68" s="155"/>
      <c r="L68" s="156"/>
      <c r="M68" s="155"/>
      <c r="N68" s="155"/>
    </row>
    <row r="69" spans="1:14" ht="22.5">
      <c r="A69" s="155">
        <v>68</v>
      </c>
      <c r="B69" s="155" t="s">
        <v>561</v>
      </c>
      <c r="C69" s="155" t="s">
        <v>681</v>
      </c>
      <c r="D69" s="155"/>
      <c r="E69" s="155"/>
      <c r="F69" s="156" t="s">
        <v>563</v>
      </c>
      <c r="G69" s="157" t="s">
        <v>564</v>
      </c>
      <c r="H69" s="157" t="s">
        <v>379</v>
      </c>
      <c r="I69" s="155" t="s">
        <v>683</v>
      </c>
      <c r="J69" s="155"/>
      <c r="K69" s="155"/>
      <c r="L69" s="156"/>
      <c r="M69" s="155"/>
      <c r="N69" s="155"/>
    </row>
    <row r="70" spans="1:14">
      <c r="A70" s="155">
        <v>69</v>
      </c>
      <c r="B70" s="155" t="s">
        <v>561</v>
      </c>
      <c r="C70" s="155" t="s">
        <v>681</v>
      </c>
      <c r="D70" s="155"/>
      <c r="E70" s="155"/>
      <c r="F70" s="156" t="s">
        <v>563</v>
      </c>
      <c r="G70" s="157" t="s">
        <v>564</v>
      </c>
      <c r="H70" s="157" t="s">
        <v>379</v>
      </c>
      <c r="I70" s="155" t="s">
        <v>684</v>
      </c>
      <c r="J70" s="155"/>
      <c r="K70" s="155"/>
      <c r="L70" s="156"/>
      <c r="M70" s="155"/>
      <c r="N70" s="155"/>
    </row>
    <row r="71" spans="1:14" ht="33.75">
      <c r="A71" s="155">
        <v>70</v>
      </c>
      <c r="B71" s="155" t="s">
        <v>561</v>
      </c>
      <c r="C71" s="155" t="s">
        <v>685</v>
      </c>
      <c r="D71" s="155"/>
      <c r="E71" s="155"/>
      <c r="F71" s="156" t="s">
        <v>563</v>
      </c>
      <c r="G71" s="157" t="s">
        <v>564</v>
      </c>
      <c r="H71" s="157" t="s">
        <v>379</v>
      </c>
      <c r="I71" s="155" t="s">
        <v>686</v>
      </c>
      <c r="J71" s="155"/>
      <c r="K71" s="155"/>
      <c r="L71" s="156"/>
      <c r="M71" s="155"/>
      <c r="N71" s="155"/>
    </row>
    <row r="72" spans="1:14" ht="33.75">
      <c r="A72" s="155">
        <v>71</v>
      </c>
      <c r="B72" s="155" t="s">
        <v>561</v>
      </c>
      <c r="C72" s="155" t="s">
        <v>685</v>
      </c>
      <c r="D72" s="155"/>
      <c r="E72" s="155"/>
      <c r="F72" s="156" t="s">
        <v>563</v>
      </c>
      <c r="G72" s="157" t="s">
        <v>564</v>
      </c>
      <c r="H72" s="157" t="s">
        <v>379</v>
      </c>
      <c r="I72" s="155" t="s">
        <v>687</v>
      </c>
      <c r="J72" s="155"/>
      <c r="K72" s="155"/>
      <c r="L72" s="156"/>
      <c r="M72" s="155"/>
      <c r="N72" s="155"/>
    </row>
    <row r="73" spans="1:14" ht="33.75">
      <c r="A73" s="155">
        <v>72</v>
      </c>
      <c r="B73" s="155" t="s">
        <v>561</v>
      </c>
      <c r="C73" s="155" t="s">
        <v>685</v>
      </c>
      <c r="D73" s="155"/>
      <c r="E73" s="155"/>
      <c r="F73" s="156" t="s">
        <v>563</v>
      </c>
      <c r="G73" s="157" t="s">
        <v>564</v>
      </c>
      <c r="H73" s="157" t="s">
        <v>379</v>
      </c>
      <c r="I73" s="155" t="s">
        <v>688</v>
      </c>
      <c r="J73" s="155"/>
      <c r="K73" s="155"/>
      <c r="L73" s="156"/>
      <c r="M73" s="155"/>
      <c r="N73" s="155"/>
    </row>
    <row r="74" spans="1:14">
      <c r="A74" s="155">
        <v>73</v>
      </c>
      <c r="B74" s="155" t="s">
        <v>689</v>
      </c>
      <c r="C74" s="155" t="s">
        <v>690</v>
      </c>
      <c r="D74" s="155"/>
      <c r="E74" s="155"/>
      <c r="F74" s="156" t="s">
        <v>615</v>
      </c>
      <c r="G74" s="157" t="s">
        <v>566</v>
      </c>
      <c r="H74" s="157"/>
      <c r="I74" s="155" t="s">
        <v>691</v>
      </c>
      <c r="J74" s="155"/>
      <c r="K74" s="155"/>
      <c r="L74" s="156"/>
      <c r="M74" s="155"/>
      <c r="N74" s="155"/>
    </row>
    <row r="75" spans="1:14">
      <c r="A75" s="155">
        <v>74</v>
      </c>
      <c r="B75" s="155" t="s">
        <v>689</v>
      </c>
      <c r="C75" s="155" t="s">
        <v>690</v>
      </c>
      <c r="D75" s="155"/>
      <c r="E75" s="155"/>
      <c r="F75" s="156" t="s">
        <v>615</v>
      </c>
      <c r="G75" s="157" t="s">
        <v>569</v>
      </c>
      <c r="H75" s="157"/>
      <c r="I75" s="155" t="s">
        <v>692</v>
      </c>
      <c r="J75" s="155"/>
      <c r="K75" s="155"/>
      <c r="L75" s="156"/>
      <c r="M75" s="155"/>
      <c r="N75" s="155"/>
    </row>
    <row r="76" spans="1:14" ht="22.5">
      <c r="A76" s="155">
        <v>75</v>
      </c>
      <c r="B76" s="155" t="s">
        <v>689</v>
      </c>
      <c r="C76" s="155" t="s">
        <v>690</v>
      </c>
      <c r="D76" s="155"/>
      <c r="E76" s="155"/>
      <c r="F76" s="156" t="s">
        <v>615</v>
      </c>
      <c r="G76" s="157" t="s">
        <v>569</v>
      </c>
      <c r="H76" s="157"/>
      <c r="I76" s="155" t="s">
        <v>693</v>
      </c>
      <c r="J76" s="155"/>
      <c r="K76" s="155"/>
      <c r="L76" s="156"/>
      <c r="M76" s="155"/>
      <c r="N76" s="155"/>
    </row>
    <row r="77" spans="1:14" ht="33.75">
      <c r="A77" s="155">
        <v>76</v>
      </c>
      <c r="B77" s="155" t="s">
        <v>689</v>
      </c>
      <c r="C77" s="155" t="s">
        <v>690</v>
      </c>
      <c r="D77" s="155"/>
      <c r="E77" s="155"/>
      <c r="F77" s="156" t="s">
        <v>615</v>
      </c>
      <c r="G77" s="157" t="s">
        <v>564</v>
      </c>
      <c r="H77" s="157"/>
      <c r="I77" s="155" t="s">
        <v>694</v>
      </c>
      <c r="J77" s="155"/>
      <c r="K77" s="155"/>
      <c r="L77" s="156"/>
      <c r="M77" s="155"/>
      <c r="N77" s="155"/>
    </row>
    <row r="78" spans="1:14" ht="56.25">
      <c r="A78" s="155">
        <v>77</v>
      </c>
      <c r="B78" s="155" t="s">
        <v>689</v>
      </c>
      <c r="C78" s="155" t="s">
        <v>690</v>
      </c>
      <c r="D78" s="155"/>
      <c r="E78" s="155"/>
      <c r="F78" s="156" t="s">
        <v>563</v>
      </c>
      <c r="G78" s="157" t="s">
        <v>566</v>
      </c>
      <c r="H78" s="157" t="s">
        <v>379</v>
      </c>
      <c r="I78" s="155" t="s">
        <v>695</v>
      </c>
      <c r="J78" s="155"/>
      <c r="K78" s="155"/>
      <c r="L78" s="156"/>
      <c r="M78" s="155"/>
      <c r="N78" s="155"/>
    </row>
    <row r="79" spans="1:14" ht="22.5">
      <c r="A79" s="155">
        <v>78</v>
      </c>
      <c r="B79" s="155" t="s">
        <v>689</v>
      </c>
      <c r="C79" s="155" t="s">
        <v>690</v>
      </c>
      <c r="D79" s="155"/>
      <c r="E79" s="155"/>
      <c r="F79" s="156" t="s">
        <v>563</v>
      </c>
      <c r="G79" s="157" t="s">
        <v>569</v>
      </c>
      <c r="H79" s="157" t="s">
        <v>379</v>
      </c>
      <c r="I79" s="155" t="s">
        <v>696</v>
      </c>
      <c r="J79" s="155"/>
      <c r="K79" s="155"/>
      <c r="L79" s="156"/>
      <c r="M79" s="155"/>
      <c r="N79" s="155"/>
    </row>
    <row r="80" spans="1:14" ht="45">
      <c r="A80" s="155">
        <v>79</v>
      </c>
      <c r="B80" s="155" t="s">
        <v>689</v>
      </c>
      <c r="C80" s="155" t="s">
        <v>690</v>
      </c>
      <c r="D80" s="155"/>
      <c r="E80" s="155"/>
      <c r="F80" s="156" t="s">
        <v>563</v>
      </c>
      <c r="G80" s="157" t="s">
        <v>564</v>
      </c>
      <c r="H80" s="157" t="s">
        <v>379</v>
      </c>
      <c r="I80" s="155" t="s">
        <v>697</v>
      </c>
      <c r="J80" s="155"/>
      <c r="K80" s="155"/>
      <c r="L80" s="156"/>
      <c r="M80" s="155"/>
      <c r="N80" s="155"/>
    </row>
    <row r="81" spans="1:14" ht="135">
      <c r="A81" s="155">
        <v>80</v>
      </c>
      <c r="B81" s="155" t="s">
        <v>689</v>
      </c>
      <c r="C81" s="155" t="s">
        <v>690</v>
      </c>
      <c r="D81" s="155"/>
      <c r="E81" s="155"/>
      <c r="F81" s="156" t="s">
        <v>563</v>
      </c>
      <c r="G81" s="157" t="s">
        <v>564</v>
      </c>
      <c r="H81" s="157" t="s">
        <v>379</v>
      </c>
      <c r="I81" s="155" t="s">
        <v>698</v>
      </c>
      <c r="J81" s="155"/>
      <c r="K81" s="155"/>
      <c r="L81" s="156"/>
      <c r="M81" s="155"/>
      <c r="N81" s="155"/>
    </row>
    <row r="82" spans="1:14" ht="45">
      <c r="A82" s="155">
        <v>81</v>
      </c>
      <c r="B82" s="155" t="s">
        <v>689</v>
      </c>
      <c r="C82" s="155" t="s">
        <v>690</v>
      </c>
      <c r="D82" s="155"/>
      <c r="E82" s="155"/>
      <c r="F82" s="156" t="s">
        <v>563</v>
      </c>
      <c r="G82" s="157" t="s">
        <v>569</v>
      </c>
      <c r="H82" s="157" t="s">
        <v>379</v>
      </c>
      <c r="I82" s="155" t="s">
        <v>699</v>
      </c>
      <c r="J82" s="155"/>
      <c r="K82" s="155"/>
      <c r="L82" s="156"/>
      <c r="M82" s="155"/>
      <c r="N82" s="155"/>
    </row>
    <row r="83" spans="1:14" ht="56.25">
      <c r="A83" s="155">
        <v>82</v>
      </c>
      <c r="B83" s="155" t="s">
        <v>689</v>
      </c>
      <c r="C83" s="155" t="s">
        <v>700</v>
      </c>
      <c r="D83" s="155"/>
      <c r="E83" s="155"/>
      <c r="F83" s="156" t="s">
        <v>563</v>
      </c>
      <c r="G83" s="157" t="s">
        <v>569</v>
      </c>
      <c r="H83" s="157" t="s">
        <v>373</v>
      </c>
      <c r="I83" s="155" t="s">
        <v>701</v>
      </c>
      <c r="J83" s="155"/>
      <c r="K83" s="155"/>
      <c r="L83" s="156"/>
      <c r="M83" s="155"/>
      <c r="N83" s="155"/>
    </row>
    <row r="84" spans="1:14" ht="90">
      <c r="A84" s="155">
        <v>83</v>
      </c>
      <c r="B84" s="155" t="s">
        <v>689</v>
      </c>
      <c r="C84" s="155" t="s">
        <v>700</v>
      </c>
      <c r="D84" s="155"/>
      <c r="E84" s="155"/>
      <c r="F84" s="156" t="s">
        <v>563</v>
      </c>
      <c r="G84" s="157" t="s">
        <v>564</v>
      </c>
      <c r="H84" s="157" t="s">
        <v>379</v>
      </c>
      <c r="I84" s="155" t="s">
        <v>702</v>
      </c>
      <c r="J84" s="155"/>
      <c r="K84" s="155"/>
      <c r="L84" s="156"/>
      <c r="M84" s="155"/>
      <c r="N84" s="155"/>
    </row>
    <row r="85" spans="1:14" ht="33.75">
      <c r="A85" s="155">
        <v>84</v>
      </c>
      <c r="B85" s="155" t="s">
        <v>689</v>
      </c>
      <c r="C85" s="155" t="s">
        <v>700</v>
      </c>
      <c r="D85" s="155"/>
      <c r="E85" s="155"/>
      <c r="F85" s="156" t="s">
        <v>563</v>
      </c>
      <c r="G85" s="157" t="s">
        <v>564</v>
      </c>
      <c r="H85" s="157" t="s">
        <v>379</v>
      </c>
      <c r="I85" s="155" t="s">
        <v>703</v>
      </c>
      <c r="J85" s="155"/>
      <c r="K85" s="155"/>
      <c r="L85" s="156"/>
      <c r="M85" s="155"/>
      <c r="N85" s="155"/>
    </row>
    <row r="86" spans="1:14" ht="33.75">
      <c r="A86" s="155">
        <v>85</v>
      </c>
      <c r="B86" s="155" t="s">
        <v>689</v>
      </c>
      <c r="C86" s="155" t="s">
        <v>700</v>
      </c>
      <c r="D86" s="155"/>
      <c r="E86" s="155"/>
      <c r="F86" s="156" t="s">
        <v>563</v>
      </c>
      <c r="G86" s="157" t="s">
        <v>564</v>
      </c>
      <c r="H86" s="157" t="s">
        <v>379</v>
      </c>
      <c r="I86" s="155" t="s">
        <v>704</v>
      </c>
      <c r="J86" s="155"/>
      <c r="K86" s="155"/>
      <c r="L86" s="156"/>
      <c r="M86" s="155"/>
      <c r="N86" s="155"/>
    </row>
    <row r="87" spans="1:14" ht="22.5">
      <c r="A87" s="155">
        <v>86</v>
      </c>
      <c r="B87" s="155" t="s">
        <v>689</v>
      </c>
      <c r="C87" s="155" t="s">
        <v>700</v>
      </c>
      <c r="D87" s="155"/>
      <c r="E87" s="155"/>
      <c r="F87" s="156" t="s">
        <v>563</v>
      </c>
      <c r="G87" s="157" t="s">
        <v>569</v>
      </c>
      <c r="H87" s="157" t="s">
        <v>373</v>
      </c>
      <c r="I87" s="155" t="s">
        <v>705</v>
      </c>
      <c r="J87" s="155"/>
      <c r="K87" s="155"/>
      <c r="L87" s="156"/>
      <c r="M87" s="155"/>
      <c r="N87" s="155"/>
    </row>
    <row r="88" spans="1:14">
      <c r="A88" s="155">
        <v>87</v>
      </c>
      <c r="B88" s="155" t="s">
        <v>689</v>
      </c>
      <c r="C88" s="155" t="s">
        <v>706</v>
      </c>
      <c r="D88" s="155"/>
      <c r="E88" s="155"/>
      <c r="F88" s="156" t="s">
        <v>563</v>
      </c>
      <c r="G88" s="157" t="s">
        <v>569</v>
      </c>
      <c r="H88" s="157" t="s">
        <v>373</v>
      </c>
      <c r="I88" s="155" t="s">
        <v>707</v>
      </c>
      <c r="J88" s="155"/>
      <c r="K88" s="155"/>
      <c r="L88" s="156"/>
      <c r="M88" s="155"/>
      <c r="N88" s="155"/>
    </row>
    <row r="89" spans="1:14" ht="22.5">
      <c r="A89" s="155">
        <v>88</v>
      </c>
      <c r="B89" s="155" t="s">
        <v>689</v>
      </c>
      <c r="C89" s="155" t="s">
        <v>706</v>
      </c>
      <c r="D89" s="155"/>
      <c r="E89" s="155"/>
      <c r="F89" s="156" t="s">
        <v>563</v>
      </c>
      <c r="G89" s="157" t="s">
        <v>569</v>
      </c>
      <c r="H89" s="157" t="s">
        <v>373</v>
      </c>
      <c r="I89" s="155" t="s">
        <v>708</v>
      </c>
      <c r="J89" s="155"/>
      <c r="K89" s="155"/>
      <c r="L89" s="156"/>
      <c r="M89" s="155"/>
      <c r="N89" s="155"/>
    </row>
    <row r="90" spans="1:14" ht="33.75">
      <c r="A90" s="155">
        <v>89</v>
      </c>
      <c r="B90" s="155" t="s">
        <v>689</v>
      </c>
      <c r="C90" s="155" t="s">
        <v>706</v>
      </c>
      <c r="D90" s="155"/>
      <c r="E90" s="155"/>
      <c r="F90" s="156" t="s">
        <v>563</v>
      </c>
      <c r="G90" s="157" t="s">
        <v>564</v>
      </c>
      <c r="H90" s="157" t="s">
        <v>379</v>
      </c>
      <c r="I90" s="155" t="s">
        <v>709</v>
      </c>
      <c r="J90" s="155"/>
      <c r="K90" s="155"/>
      <c r="L90" s="156"/>
      <c r="M90" s="155"/>
      <c r="N90" s="155"/>
    </row>
    <row r="91" spans="1:14" ht="22.5">
      <c r="A91" s="155">
        <v>90</v>
      </c>
      <c r="B91" s="155" t="s">
        <v>689</v>
      </c>
      <c r="C91" s="155" t="s">
        <v>706</v>
      </c>
      <c r="D91" s="155"/>
      <c r="E91" s="155"/>
      <c r="F91" s="156" t="s">
        <v>615</v>
      </c>
      <c r="G91" s="157" t="s">
        <v>564</v>
      </c>
      <c r="H91" s="157"/>
      <c r="I91" s="155" t="s">
        <v>710</v>
      </c>
      <c r="J91" s="155"/>
      <c r="K91" s="155"/>
      <c r="L91" s="156"/>
      <c r="M91" s="155"/>
      <c r="N91" s="155"/>
    </row>
    <row r="92" spans="1:14" ht="22.5">
      <c r="A92" s="155">
        <v>91</v>
      </c>
      <c r="B92" s="155" t="s">
        <v>689</v>
      </c>
      <c r="C92" s="155" t="s">
        <v>706</v>
      </c>
      <c r="D92" s="155"/>
      <c r="E92" s="155"/>
      <c r="F92" s="156" t="s">
        <v>563</v>
      </c>
      <c r="G92" s="157" t="s">
        <v>564</v>
      </c>
      <c r="H92" s="157" t="s">
        <v>379</v>
      </c>
      <c r="I92" s="155" t="s">
        <v>711</v>
      </c>
      <c r="J92" s="155"/>
      <c r="K92" s="155"/>
      <c r="L92" s="156"/>
      <c r="M92" s="155"/>
      <c r="N92" s="155"/>
    </row>
    <row r="93" spans="1:14" ht="33.75">
      <c r="A93" s="155">
        <v>92</v>
      </c>
      <c r="B93" s="155" t="s">
        <v>689</v>
      </c>
      <c r="C93" s="155" t="s">
        <v>706</v>
      </c>
      <c r="D93" s="155"/>
      <c r="E93" s="155"/>
      <c r="F93" s="156" t="s">
        <v>563</v>
      </c>
      <c r="G93" s="157" t="s">
        <v>564</v>
      </c>
      <c r="H93" s="157" t="s">
        <v>379</v>
      </c>
      <c r="I93" s="155" t="s">
        <v>712</v>
      </c>
      <c r="J93" s="155"/>
      <c r="K93" s="155"/>
      <c r="L93" s="156"/>
      <c r="M93" s="155"/>
      <c r="N93" s="155"/>
    </row>
    <row r="94" spans="1:14" ht="22.5">
      <c r="A94" s="155">
        <v>93</v>
      </c>
      <c r="B94" s="155" t="s">
        <v>689</v>
      </c>
      <c r="C94" s="155" t="s">
        <v>706</v>
      </c>
      <c r="D94" s="155"/>
      <c r="E94" s="155"/>
      <c r="F94" s="156" t="s">
        <v>563</v>
      </c>
      <c r="G94" s="157" t="s">
        <v>564</v>
      </c>
      <c r="H94" s="157" t="s">
        <v>379</v>
      </c>
      <c r="I94" s="155" t="s">
        <v>713</v>
      </c>
      <c r="J94" s="155"/>
      <c r="K94" s="155"/>
      <c r="L94" s="156"/>
      <c r="M94" s="155"/>
      <c r="N94" s="155"/>
    </row>
    <row r="95" spans="1:14" ht="22.5">
      <c r="A95" s="155">
        <v>94</v>
      </c>
      <c r="B95" s="155" t="s">
        <v>689</v>
      </c>
      <c r="C95" s="155" t="s">
        <v>706</v>
      </c>
      <c r="D95" s="155"/>
      <c r="E95" s="155"/>
      <c r="F95" s="156" t="s">
        <v>615</v>
      </c>
      <c r="G95" s="157" t="s">
        <v>564</v>
      </c>
      <c r="H95" s="157"/>
      <c r="I95" s="155" t="s">
        <v>714</v>
      </c>
      <c r="J95" s="155"/>
      <c r="K95" s="155"/>
      <c r="L95" s="156"/>
      <c r="M95" s="155"/>
      <c r="N95" s="155"/>
    </row>
    <row r="96" spans="1:14" ht="22.5">
      <c r="A96" s="155">
        <v>95</v>
      </c>
      <c r="B96" s="155" t="s">
        <v>689</v>
      </c>
      <c r="C96" s="155" t="s">
        <v>706</v>
      </c>
      <c r="D96" s="155"/>
      <c r="E96" s="155"/>
      <c r="F96" s="156" t="s">
        <v>563</v>
      </c>
      <c r="G96" s="157" t="s">
        <v>564</v>
      </c>
      <c r="H96" s="157" t="s">
        <v>379</v>
      </c>
      <c r="I96" s="155" t="s">
        <v>715</v>
      </c>
      <c r="J96" s="155"/>
      <c r="K96" s="155"/>
      <c r="L96" s="156"/>
      <c r="M96" s="155"/>
      <c r="N96" s="155"/>
    </row>
    <row r="97" spans="1:14" ht="22.5">
      <c r="A97" s="155">
        <v>96</v>
      </c>
      <c r="B97" s="155" t="s">
        <v>689</v>
      </c>
      <c r="C97" s="155" t="s">
        <v>706</v>
      </c>
      <c r="D97" s="155"/>
      <c r="E97" s="155"/>
      <c r="F97" s="156" t="s">
        <v>563</v>
      </c>
      <c r="G97" s="157" t="s">
        <v>564</v>
      </c>
      <c r="H97" s="157" t="s">
        <v>379</v>
      </c>
      <c r="I97" s="155" t="s">
        <v>716</v>
      </c>
      <c r="J97" s="155"/>
      <c r="K97" s="155"/>
      <c r="L97" s="156"/>
      <c r="M97" s="155"/>
      <c r="N97" s="155"/>
    </row>
    <row r="98" spans="1:14" ht="33.75">
      <c r="A98" s="155">
        <v>97</v>
      </c>
      <c r="B98" s="155" t="s">
        <v>689</v>
      </c>
      <c r="C98" s="155" t="s">
        <v>706</v>
      </c>
      <c r="D98" s="155"/>
      <c r="E98" s="155"/>
      <c r="F98" s="156" t="s">
        <v>563</v>
      </c>
      <c r="G98" s="157" t="s">
        <v>564</v>
      </c>
      <c r="H98" s="157" t="s">
        <v>379</v>
      </c>
      <c r="I98" s="155" t="s">
        <v>717</v>
      </c>
      <c r="J98" s="155"/>
      <c r="K98" s="155"/>
      <c r="L98" s="156"/>
      <c r="M98" s="155"/>
      <c r="N98" s="155"/>
    </row>
    <row r="99" spans="1:14" ht="33.75">
      <c r="A99" s="155">
        <v>98</v>
      </c>
      <c r="B99" s="155" t="s">
        <v>689</v>
      </c>
      <c r="C99" s="155" t="s">
        <v>706</v>
      </c>
      <c r="D99" s="155"/>
      <c r="E99" s="155"/>
      <c r="F99" s="156" t="s">
        <v>563</v>
      </c>
      <c r="G99" s="157" t="s">
        <v>564</v>
      </c>
      <c r="H99" s="157" t="s">
        <v>379</v>
      </c>
      <c r="I99" s="155" t="s">
        <v>718</v>
      </c>
      <c r="J99" s="155"/>
      <c r="K99" s="155"/>
      <c r="L99" s="156"/>
      <c r="M99" s="155"/>
      <c r="N99" s="155"/>
    </row>
    <row r="100" spans="1:14" ht="33.75">
      <c r="A100" s="155">
        <v>99</v>
      </c>
      <c r="B100" s="155" t="s">
        <v>689</v>
      </c>
      <c r="C100" s="155" t="s">
        <v>706</v>
      </c>
      <c r="D100" s="155"/>
      <c r="E100" s="155"/>
      <c r="F100" s="156" t="s">
        <v>563</v>
      </c>
      <c r="G100" s="157" t="s">
        <v>564</v>
      </c>
      <c r="H100" s="157" t="s">
        <v>379</v>
      </c>
      <c r="I100" s="155" t="s">
        <v>719</v>
      </c>
      <c r="J100" s="155"/>
      <c r="K100" s="155"/>
      <c r="L100" s="156"/>
      <c r="M100" s="155"/>
      <c r="N100" s="155"/>
    </row>
    <row r="101" spans="1:14" ht="33.75">
      <c r="A101" s="155">
        <v>100</v>
      </c>
      <c r="B101" s="155" t="s">
        <v>689</v>
      </c>
      <c r="C101" s="155" t="s">
        <v>706</v>
      </c>
      <c r="D101" s="155"/>
      <c r="E101" s="155"/>
      <c r="F101" s="156" t="s">
        <v>563</v>
      </c>
      <c r="G101" s="157" t="s">
        <v>564</v>
      </c>
      <c r="H101" s="157" t="s">
        <v>379</v>
      </c>
      <c r="I101" s="155" t="s">
        <v>720</v>
      </c>
      <c r="J101" s="155"/>
      <c r="K101" s="155"/>
      <c r="L101" s="156"/>
      <c r="M101" s="155"/>
      <c r="N101" s="155"/>
    </row>
    <row r="102" spans="1:14" ht="33.75">
      <c r="A102" s="155">
        <v>101</v>
      </c>
      <c r="B102" s="155" t="s">
        <v>689</v>
      </c>
      <c r="C102" s="155" t="s">
        <v>706</v>
      </c>
      <c r="D102" s="155"/>
      <c r="E102" s="155"/>
      <c r="F102" s="156" t="s">
        <v>563</v>
      </c>
      <c r="G102" s="157" t="s">
        <v>564</v>
      </c>
      <c r="H102" s="157" t="s">
        <v>379</v>
      </c>
      <c r="I102" s="155" t="s">
        <v>721</v>
      </c>
      <c r="J102" s="155"/>
      <c r="K102" s="155"/>
      <c r="L102" s="156"/>
      <c r="M102" s="155"/>
      <c r="N102" s="155"/>
    </row>
    <row r="103" spans="1:14" ht="45">
      <c r="A103" s="155">
        <v>102</v>
      </c>
      <c r="B103" s="155" t="s">
        <v>689</v>
      </c>
      <c r="C103" s="155" t="s">
        <v>706</v>
      </c>
      <c r="D103" s="155"/>
      <c r="E103" s="155"/>
      <c r="F103" s="156" t="s">
        <v>615</v>
      </c>
      <c r="G103" s="157" t="s">
        <v>564</v>
      </c>
      <c r="H103" s="157"/>
      <c r="I103" s="155" t="s">
        <v>722</v>
      </c>
      <c r="J103" s="155"/>
      <c r="K103" s="155"/>
      <c r="L103" s="156"/>
      <c r="M103" s="155"/>
      <c r="N103" s="155"/>
    </row>
    <row r="104" spans="1:14" ht="33.75">
      <c r="A104" s="155">
        <v>103</v>
      </c>
      <c r="B104" s="155" t="s">
        <v>689</v>
      </c>
      <c r="C104" s="155" t="s">
        <v>706</v>
      </c>
      <c r="D104" s="155"/>
      <c r="E104" s="155"/>
      <c r="F104" s="156" t="s">
        <v>563</v>
      </c>
      <c r="G104" s="157" t="s">
        <v>564</v>
      </c>
      <c r="H104" s="157" t="s">
        <v>379</v>
      </c>
      <c r="I104" s="155" t="s">
        <v>723</v>
      </c>
      <c r="J104" s="155"/>
      <c r="K104" s="155"/>
      <c r="L104" s="156"/>
      <c r="M104" s="155"/>
      <c r="N104" s="155"/>
    </row>
    <row r="105" spans="1:14" ht="33.75">
      <c r="A105" s="155">
        <v>104</v>
      </c>
      <c r="B105" s="155" t="s">
        <v>689</v>
      </c>
      <c r="C105" s="155" t="s">
        <v>706</v>
      </c>
      <c r="D105" s="155"/>
      <c r="E105" s="155"/>
      <c r="F105" s="156" t="s">
        <v>563</v>
      </c>
      <c r="G105" s="157" t="s">
        <v>564</v>
      </c>
      <c r="H105" s="157" t="s">
        <v>379</v>
      </c>
      <c r="I105" s="155" t="s">
        <v>724</v>
      </c>
      <c r="J105" s="155"/>
      <c r="K105" s="155"/>
      <c r="L105" s="156"/>
      <c r="M105" s="155"/>
      <c r="N105" s="155"/>
    </row>
    <row r="106" spans="1:14" ht="45">
      <c r="A106" s="155">
        <v>105</v>
      </c>
      <c r="B106" s="155" t="s">
        <v>689</v>
      </c>
      <c r="C106" s="155" t="s">
        <v>706</v>
      </c>
      <c r="D106" s="155"/>
      <c r="E106" s="155"/>
      <c r="F106" s="156" t="s">
        <v>615</v>
      </c>
      <c r="G106" s="157" t="s">
        <v>564</v>
      </c>
      <c r="H106" s="157"/>
      <c r="I106" s="155" t="s">
        <v>725</v>
      </c>
      <c r="J106" s="155"/>
      <c r="K106" s="155"/>
      <c r="L106" s="156"/>
      <c r="M106" s="155"/>
      <c r="N106" s="155"/>
    </row>
    <row r="107" spans="1:14" ht="33.75">
      <c r="A107" s="155">
        <v>106</v>
      </c>
      <c r="B107" s="155" t="s">
        <v>689</v>
      </c>
      <c r="C107" s="155" t="s">
        <v>706</v>
      </c>
      <c r="D107" s="155"/>
      <c r="E107" s="155"/>
      <c r="F107" s="156" t="s">
        <v>563</v>
      </c>
      <c r="G107" s="157" t="s">
        <v>564</v>
      </c>
      <c r="H107" s="157" t="s">
        <v>379</v>
      </c>
      <c r="I107" s="155" t="s">
        <v>726</v>
      </c>
      <c r="J107" s="155"/>
      <c r="K107" s="155"/>
      <c r="L107" s="156"/>
      <c r="M107" s="155"/>
      <c r="N107" s="155"/>
    </row>
    <row r="108" spans="1:14" ht="33.75">
      <c r="A108" s="155">
        <v>107</v>
      </c>
      <c r="B108" s="155" t="s">
        <v>689</v>
      </c>
      <c r="C108" s="155" t="s">
        <v>706</v>
      </c>
      <c r="D108" s="155"/>
      <c r="E108" s="155"/>
      <c r="F108" s="156" t="s">
        <v>563</v>
      </c>
      <c r="G108" s="157" t="s">
        <v>564</v>
      </c>
      <c r="H108" s="157" t="s">
        <v>379</v>
      </c>
      <c r="I108" s="155" t="s">
        <v>727</v>
      </c>
      <c r="J108" s="155"/>
      <c r="K108" s="155"/>
      <c r="L108" s="156"/>
      <c r="M108" s="155"/>
      <c r="N108" s="155"/>
    </row>
    <row r="109" spans="1:14" ht="45">
      <c r="A109" s="155">
        <v>108</v>
      </c>
      <c r="B109" s="155" t="s">
        <v>689</v>
      </c>
      <c r="C109" s="155" t="s">
        <v>706</v>
      </c>
      <c r="D109" s="155"/>
      <c r="E109" s="155"/>
      <c r="F109" s="156" t="s">
        <v>615</v>
      </c>
      <c r="G109" s="157" t="s">
        <v>564</v>
      </c>
      <c r="H109" s="157"/>
      <c r="I109" s="155" t="s">
        <v>728</v>
      </c>
      <c r="J109" s="155"/>
      <c r="K109" s="155"/>
      <c r="L109" s="156"/>
      <c r="M109" s="155"/>
      <c r="N109" s="155"/>
    </row>
    <row r="110" spans="1:14" ht="67.5">
      <c r="A110" s="155">
        <v>109</v>
      </c>
      <c r="B110" s="155" t="s">
        <v>689</v>
      </c>
      <c r="C110" s="155" t="s">
        <v>706</v>
      </c>
      <c r="D110" s="155"/>
      <c r="E110" s="155"/>
      <c r="F110" s="156" t="s">
        <v>563</v>
      </c>
      <c r="G110" s="157" t="s">
        <v>564</v>
      </c>
      <c r="H110" s="157" t="s">
        <v>379</v>
      </c>
      <c r="I110" s="155" t="s">
        <v>729</v>
      </c>
      <c r="J110" s="155"/>
      <c r="K110" s="155"/>
      <c r="L110" s="156"/>
      <c r="M110" s="155"/>
      <c r="N110" s="155"/>
    </row>
    <row r="111" spans="1:14" ht="56.25">
      <c r="A111" s="155">
        <v>110</v>
      </c>
      <c r="B111" s="155" t="s">
        <v>689</v>
      </c>
      <c r="C111" s="155" t="s">
        <v>706</v>
      </c>
      <c r="D111" s="155"/>
      <c r="E111" s="155"/>
      <c r="F111" s="156" t="s">
        <v>563</v>
      </c>
      <c r="G111" s="157" t="s">
        <v>564</v>
      </c>
      <c r="H111" s="157" t="s">
        <v>379</v>
      </c>
      <c r="I111" s="155" t="s">
        <v>730</v>
      </c>
      <c r="J111" s="155"/>
      <c r="K111" s="155"/>
      <c r="L111" s="156"/>
      <c r="M111" s="155"/>
      <c r="N111" s="155"/>
    </row>
    <row r="112" spans="1:14" ht="22.5">
      <c r="A112" s="155">
        <v>111</v>
      </c>
      <c r="B112" s="155" t="s">
        <v>689</v>
      </c>
      <c r="C112" s="155" t="s">
        <v>706</v>
      </c>
      <c r="D112" s="155"/>
      <c r="E112" s="155"/>
      <c r="F112" s="156" t="s">
        <v>563</v>
      </c>
      <c r="G112" s="157" t="s">
        <v>564</v>
      </c>
      <c r="H112" s="157" t="s">
        <v>373</v>
      </c>
      <c r="I112" s="155" t="s">
        <v>731</v>
      </c>
      <c r="J112" s="155"/>
      <c r="K112" s="155"/>
      <c r="L112" s="156"/>
      <c r="M112" s="155"/>
      <c r="N112" s="155"/>
    </row>
    <row r="113" spans="1:14" ht="22.5">
      <c r="A113" s="155">
        <v>112</v>
      </c>
      <c r="B113" s="155" t="s">
        <v>689</v>
      </c>
      <c r="C113" s="155" t="s">
        <v>706</v>
      </c>
      <c r="D113" s="155"/>
      <c r="E113" s="155"/>
      <c r="F113" s="156" t="s">
        <v>563</v>
      </c>
      <c r="G113" s="157" t="s">
        <v>564</v>
      </c>
      <c r="H113" s="157" t="s">
        <v>373</v>
      </c>
      <c r="I113" s="155" t="s">
        <v>732</v>
      </c>
      <c r="J113" s="155"/>
      <c r="K113" s="155"/>
      <c r="L113" s="156"/>
      <c r="M113" s="155"/>
      <c r="N113" s="155"/>
    </row>
    <row r="114" spans="1:14" ht="22.5">
      <c r="A114" s="155">
        <v>113</v>
      </c>
      <c r="B114" s="155" t="s">
        <v>689</v>
      </c>
      <c r="C114" s="155" t="s">
        <v>706</v>
      </c>
      <c r="D114" s="155"/>
      <c r="E114" s="155"/>
      <c r="F114" s="156" t="s">
        <v>563</v>
      </c>
      <c r="G114" s="157" t="s">
        <v>564</v>
      </c>
      <c r="H114" s="157" t="s">
        <v>373</v>
      </c>
      <c r="I114" s="155" t="s">
        <v>733</v>
      </c>
      <c r="J114" s="155"/>
      <c r="K114" s="155"/>
      <c r="L114" s="156"/>
      <c r="M114" s="155"/>
      <c r="N114" s="155"/>
    </row>
    <row r="115" spans="1:14" ht="22.5">
      <c r="A115" s="155">
        <v>114</v>
      </c>
      <c r="B115" s="155" t="s">
        <v>689</v>
      </c>
      <c r="C115" s="155" t="s">
        <v>706</v>
      </c>
      <c r="D115" s="155"/>
      <c r="E115" s="155"/>
      <c r="F115" s="156" t="s">
        <v>563</v>
      </c>
      <c r="G115" s="157" t="s">
        <v>564</v>
      </c>
      <c r="H115" s="157" t="s">
        <v>373</v>
      </c>
      <c r="I115" s="155" t="s">
        <v>734</v>
      </c>
      <c r="J115" s="155"/>
      <c r="K115" s="155"/>
      <c r="L115" s="156"/>
      <c r="M115" s="155"/>
      <c r="N115" s="155"/>
    </row>
    <row r="116" spans="1:14" ht="22.5">
      <c r="A116" s="155">
        <v>115</v>
      </c>
      <c r="B116" s="155" t="s">
        <v>689</v>
      </c>
      <c r="C116" s="155" t="s">
        <v>706</v>
      </c>
      <c r="D116" s="155"/>
      <c r="E116" s="155"/>
      <c r="F116" s="156" t="s">
        <v>563</v>
      </c>
      <c r="G116" s="157" t="s">
        <v>564</v>
      </c>
      <c r="H116" s="157" t="s">
        <v>373</v>
      </c>
      <c r="I116" s="155" t="s">
        <v>735</v>
      </c>
      <c r="J116" s="155"/>
      <c r="K116" s="155"/>
      <c r="L116" s="156"/>
      <c r="M116" s="155"/>
      <c r="N116" s="155"/>
    </row>
    <row r="117" spans="1:14">
      <c r="A117" s="155">
        <v>116</v>
      </c>
      <c r="B117" s="155" t="s">
        <v>689</v>
      </c>
      <c r="C117" s="155" t="s">
        <v>706</v>
      </c>
      <c r="D117" s="155" t="s">
        <v>736</v>
      </c>
      <c r="E117" s="155"/>
      <c r="F117" s="156" t="s">
        <v>563</v>
      </c>
      <c r="G117" s="157" t="s">
        <v>564</v>
      </c>
      <c r="H117" s="157" t="s">
        <v>373</v>
      </c>
      <c r="I117" s="155" t="s">
        <v>737</v>
      </c>
      <c r="J117" s="155"/>
      <c r="K117" s="155"/>
      <c r="L117" s="156"/>
      <c r="M117" s="155"/>
      <c r="N117" s="155"/>
    </row>
    <row r="118" spans="1:14">
      <c r="A118" s="155">
        <v>117</v>
      </c>
      <c r="B118" s="155" t="s">
        <v>689</v>
      </c>
      <c r="C118" s="155" t="s">
        <v>706</v>
      </c>
      <c r="D118" s="155" t="s">
        <v>736</v>
      </c>
      <c r="E118" s="155"/>
      <c r="F118" s="156" t="s">
        <v>563</v>
      </c>
      <c r="G118" s="157" t="s">
        <v>564</v>
      </c>
      <c r="H118" s="157" t="s">
        <v>373</v>
      </c>
      <c r="I118" s="155" t="s">
        <v>738</v>
      </c>
      <c r="J118" s="155"/>
      <c r="K118" s="155"/>
      <c r="L118" s="156"/>
      <c r="M118" s="155"/>
      <c r="N118" s="155"/>
    </row>
    <row r="119" spans="1:14">
      <c r="A119" s="155">
        <v>118</v>
      </c>
      <c r="B119" s="155" t="s">
        <v>689</v>
      </c>
      <c r="C119" s="155" t="s">
        <v>706</v>
      </c>
      <c r="D119" s="155" t="s">
        <v>736</v>
      </c>
      <c r="E119" s="155"/>
      <c r="F119" s="156" t="s">
        <v>563</v>
      </c>
      <c r="G119" s="157" t="s">
        <v>569</v>
      </c>
      <c r="H119" s="157" t="s">
        <v>373</v>
      </c>
      <c r="I119" s="155" t="s">
        <v>739</v>
      </c>
      <c r="J119" s="155"/>
      <c r="K119" s="155"/>
      <c r="L119" s="156"/>
      <c r="M119" s="155"/>
      <c r="N119" s="155"/>
    </row>
    <row r="120" spans="1:14" ht="33.75">
      <c r="A120" s="155">
        <v>119</v>
      </c>
      <c r="B120" s="155" t="s">
        <v>689</v>
      </c>
      <c r="C120" s="155" t="s">
        <v>740</v>
      </c>
      <c r="D120" s="155"/>
      <c r="E120" s="155"/>
      <c r="F120" s="156" t="s">
        <v>563</v>
      </c>
      <c r="G120" s="157" t="s">
        <v>569</v>
      </c>
      <c r="H120" s="157" t="s">
        <v>379</v>
      </c>
      <c r="I120" s="155" t="s">
        <v>741</v>
      </c>
      <c r="J120" s="155"/>
      <c r="K120" s="155"/>
      <c r="L120" s="156"/>
      <c r="M120" s="155"/>
      <c r="N120" s="155"/>
    </row>
    <row r="121" spans="1:14" ht="33.75">
      <c r="A121" s="155">
        <v>120</v>
      </c>
      <c r="B121" s="155" t="s">
        <v>689</v>
      </c>
      <c r="C121" s="155" t="s">
        <v>740</v>
      </c>
      <c r="D121" s="155"/>
      <c r="E121" s="155"/>
      <c r="F121" s="156" t="s">
        <v>563</v>
      </c>
      <c r="G121" s="157" t="s">
        <v>569</v>
      </c>
      <c r="H121" s="157" t="s">
        <v>379</v>
      </c>
      <c r="I121" s="155" t="s">
        <v>742</v>
      </c>
      <c r="J121" s="155"/>
      <c r="K121" s="155"/>
      <c r="L121" s="156"/>
      <c r="M121" s="155"/>
      <c r="N121" s="155"/>
    </row>
    <row r="122" spans="1:14" ht="45">
      <c r="A122" s="155">
        <v>121</v>
      </c>
      <c r="B122" s="155" t="s">
        <v>689</v>
      </c>
      <c r="C122" s="155" t="s">
        <v>740</v>
      </c>
      <c r="D122" s="155"/>
      <c r="E122" s="155"/>
      <c r="F122" s="156" t="s">
        <v>563</v>
      </c>
      <c r="G122" s="157" t="s">
        <v>566</v>
      </c>
      <c r="H122" s="157" t="s">
        <v>379</v>
      </c>
      <c r="I122" s="155" t="s">
        <v>743</v>
      </c>
      <c r="J122" s="155"/>
      <c r="K122" s="155"/>
      <c r="L122" s="156"/>
      <c r="M122" s="155"/>
      <c r="N122" s="155"/>
    </row>
    <row r="123" spans="1:14" ht="22.5">
      <c r="A123" s="155">
        <v>122</v>
      </c>
      <c r="B123" s="155" t="s">
        <v>689</v>
      </c>
      <c r="C123" s="155" t="s">
        <v>740</v>
      </c>
      <c r="D123" s="155"/>
      <c r="E123" s="155"/>
      <c r="F123" s="156" t="s">
        <v>563</v>
      </c>
      <c r="G123" s="157" t="s">
        <v>564</v>
      </c>
      <c r="H123" s="157" t="s">
        <v>379</v>
      </c>
      <c r="I123" s="155" t="s">
        <v>744</v>
      </c>
      <c r="J123" s="155"/>
      <c r="K123" s="155"/>
      <c r="L123" s="156"/>
      <c r="M123" s="155"/>
      <c r="N123" s="155"/>
    </row>
    <row r="124" spans="1:14" ht="22.5">
      <c r="A124" s="155">
        <v>123</v>
      </c>
      <c r="B124" s="155" t="s">
        <v>689</v>
      </c>
      <c r="C124" s="155" t="s">
        <v>745</v>
      </c>
      <c r="D124" s="155"/>
      <c r="E124" s="155"/>
      <c r="F124" s="156" t="s">
        <v>563</v>
      </c>
      <c r="G124" s="157" t="s">
        <v>569</v>
      </c>
      <c r="H124" s="157" t="s">
        <v>379</v>
      </c>
      <c r="I124" s="155" t="s">
        <v>746</v>
      </c>
      <c r="J124" s="155"/>
      <c r="K124" s="155"/>
      <c r="L124" s="156"/>
      <c r="M124" s="155"/>
      <c r="N124" s="155"/>
    </row>
    <row r="125" spans="1:14" ht="22.5">
      <c r="A125" s="155">
        <v>124</v>
      </c>
      <c r="B125" s="155" t="s">
        <v>689</v>
      </c>
      <c r="C125" s="155" t="s">
        <v>745</v>
      </c>
      <c r="D125" s="155"/>
      <c r="E125" s="155"/>
      <c r="F125" s="156" t="s">
        <v>563</v>
      </c>
      <c r="G125" s="157" t="s">
        <v>569</v>
      </c>
      <c r="H125" s="157" t="s">
        <v>377</v>
      </c>
      <c r="I125" s="155" t="s">
        <v>747</v>
      </c>
      <c r="J125" s="155"/>
      <c r="K125" s="155"/>
      <c r="L125" s="156"/>
      <c r="M125" s="155"/>
      <c r="N125" s="155"/>
    </row>
    <row r="126" spans="1:14" ht="33.75">
      <c r="A126" s="155">
        <v>125</v>
      </c>
      <c r="B126" s="155" t="s">
        <v>689</v>
      </c>
      <c r="C126" s="155" t="s">
        <v>745</v>
      </c>
      <c r="D126" s="155"/>
      <c r="E126" s="155"/>
      <c r="F126" s="156" t="s">
        <v>563</v>
      </c>
      <c r="G126" s="157" t="s">
        <v>569</v>
      </c>
      <c r="H126" s="157" t="s">
        <v>379</v>
      </c>
      <c r="I126" s="155" t="s">
        <v>748</v>
      </c>
      <c r="J126" s="155"/>
      <c r="K126" s="155"/>
      <c r="L126" s="156"/>
      <c r="M126" s="155"/>
      <c r="N126" s="155"/>
    </row>
    <row r="127" spans="1:14" ht="22.5">
      <c r="A127" s="155">
        <v>126</v>
      </c>
      <c r="B127" s="155" t="s">
        <v>689</v>
      </c>
      <c r="C127" s="155" t="s">
        <v>745</v>
      </c>
      <c r="D127" s="155"/>
      <c r="E127" s="155"/>
      <c r="F127" s="156" t="s">
        <v>563</v>
      </c>
      <c r="G127" s="157" t="s">
        <v>569</v>
      </c>
      <c r="H127" s="157" t="s">
        <v>379</v>
      </c>
      <c r="I127" s="155" t="s">
        <v>749</v>
      </c>
      <c r="J127" s="155"/>
      <c r="K127" s="155"/>
      <c r="L127" s="156"/>
      <c r="M127" s="155"/>
      <c r="N127" s="155"/>
    </row>
    <row r="128" spans="1:14" ht="22.5">
      <c r="A128" s="155">
        <v>127</v>
      </c>
      <c r="B128" s="155" t="s">
        <v>689</v>
      </c>
      <c r="C128" s="155" t="s">
        <v>745</v>
      </c>
      <c r="D128" s="155" t="s">
        <v>750</v>
      </c>
      <c r="E128" s="155"/>
      <c r="F128" s="156" t="s">
        <v>563</v>
      </c>
      <c r="G128" s="157" t="s">
        <v>564</v>
      </c>
      <c r="H128" s="157" t="s">
        <v>379</v>
      </c>
      <c r="I128" s="155" t="s">
        <v>751</v>
      </c>
      <c r="J128" s="155"/>
      <c r="K128" s="155"/>
      <c r="L128" s="156"/>
      <c r="M128" s="155"/>
      <c r="N128" s="155"/>
    </row>
    <row r="129" spans="1:14" ht="22.5">
      <c r="A129" s="155">
        <v>128</v>
      </c>
      <c r="B129" s="155" t="s">
        <v>689</v>
      </c>
      <c r="C129" s="155" t="s">
        <v>745</v>
      </c>
      <c r="D129" s="155" t="s">
        <v>750</v>
      </c>
      <c r="E129" s="155"/>
      <c r="F129" s="156" t="s">
        <v>615</v>
      </c>
      <c r="G129" s="157" t="s">
        <v>569</v>
      </c>
      <c r="H129" s="157"/>
      <c r="I129" s="155" t="s">
        <v>752</v>
      </c>
      <c r="J129" s="155"/>
      <c r="K129" s="155"/>
      <c r="L129" s="156"/>
      <c r="M129" s="155"/>
      <c r="N129" s="155"/>
    </row>
    <row r="130" spans="1:14" ht="33.75">
      <c r="A130" s="155">
        <v>129</v>
      </c>
      <c r="B130" s="155" t="s">
        <v>689</v>
      </c>
      <c r="C130" s="155" t="s">
        <v>753</v>
      </c>
      <c r="D130" s="155"/>
      <c r="E130" s="155"/>
      <c r="F130" s="156" t="s">
        <v>563</v>
      </c>
      <c r="G130" s="157" t="s">
        <v>569</v>
      </c>
      <c r="H130" s="157" t="s">
        <v>379</v>
      </c>
      <c r="I130" s="155" t="s">
        <v>754</v>
      </c>
      <c r="J130" s="155"/>
      <c r="K130" s="155"/>
      <c r="L130" s="156"/>
      <c r="M130" s="155"/>
      <c r="N130" s="155"/>
    </row>
    <row r="131" spans="1:14" ht="33.75">
      <c r="A131" s="155">
        <v>130</v>
      </c>
      <c r="B131" s="155" t="s">
        <v>689</v>
      </c>
      <c r="C131" s="155" t="s">
        <v>753</v>
      </c>
      <c r="D131" s="155"/>
      <c r="E131" s="155"/>
      <c r="F131" s="156" t="s">
        <v>563</v>
      </c>
      <c r="G131" s="157" t="s">
        <v>564</v>
      </c>
      <c r="H131" s="157" t="s">
        <v>379</v>
      </c>
      <c r="I131" s="155" t="s">
        <v>755</v>
      </c>
      <c r="J131" s="155"/>
      <c r="K131" s="155"/>
      <c r="L131" s="156"/>
      <c r="M131" s="155"/>
      <c r="N131" s="155"/>
    </row>
    <row r="132" spans="1:14" ht="45">
      <c r="A132" s="155">
        <v>131</v>
      </c>
      <c r="B132" s="155" t="s">
        <v>689</v>
      </c>
      <c r="C132" s="155" t="s">
        <v>753</v>
      </c>
      <c r="D132" s="155"/>
      <c r="E132" s="155"/>
      <c r="F132" s="156" t="s">
        <v>563</v>
      </c>
      <c r="G132" s="157" t="s">
        <v>564</v>
      </c>
      <c r="H132" s="157" t="s">
        <v>379</v>
      </c>
      <c r="I132" s="155" t="s">
        <v>756</v>
      </c>
      <c r="J132" s="155"/>
      <c r="K132" s="155"/>
      <c r="L132" s="156"/>
      <c r="M132" s="155"/>
      <c r="N132" s="155"/>
    </row>
    <row r="133" spans="1:14">
      <c r="A133" s="155">
        <v>132</v>
      </c>
      <c r="B133" s="155" t="s">
        <v>689</v>
      </c>
      <c r="C133" s="155" t="s">
        <v>753</v>
      </c>
      <c r="D133" s="155"/>
      <c r="E133" s="155"/>
      <c r="F133" s="156" t="s">
        <v>563</v>
      </c>
      <c r="G133" s="157" t="s">
        <v>564</v>
      </c>
      <c r="H133" s="157" t="s">
        <v>373</v>
      </c>
      <c r="I133" s="155" t="s">
        <v>757</v>
      </c>
      <c r="J133" s="155"/>
      <c r="K133" s="155"/>
      <c r="L133" s="156"/>
      <c r="M133" s="155"/>
      <c r="N133" s="155"/>
    </row>
    <row r="134" spans="1:14">
      <c r="A134" s="155">
        <v>133</v>
      </c>
      <c r="B134" s="155" t="s">
        <v>689</v>
      </c>
      <c r="C134" s="155" t="s">
        <v>753</v>
      </c>
      <c r="D134" s="155"/>
      <c r="E134" s="155"/>
      <c r="F134" s="156" t="s">
        <v>563</v>
      </c>
      <c r="G134" s="157" t="s">
        <v>564</v>
      </c>
      <c r="H134" s="157" t="s">
        <v>379</v>
      </c>
      <c r="I134" s="155" t="s">
        <v>758</v>
      </c>
      <c r="J134" s="155"/>
      <c r="K134" s="155"/>
      <c r="L134" s="156"/>
      <c r="M134" s="155"/>
      <c r="N134" s="155"/>
    </row>
    <row r="135" spans="1:14" ht="33.75">
      <c r="A135" s="155">
        <v>134</v>
      </c>
      <c r="B135" s="155" t="s">
        <v>689</v>
      </c>
      <c r="C135" s="155" t="s">
        <v>753</v>
      </c>
      <c r="D135" s="155"/>
      <c r="E135" s="155"/>
      <c r="F135" s="156" t="s">
        <v>563</v>
      </c>
      <c r="G135" s="157" t="s">
        <v>569</v>
      </c>
      <c r="H135" s="157" t="s">
        <v>379</v>
      </c>
      <c r="I135" s="155" t="s">
        <v>759</v>
      </c>
      <c r="J135" s="155"/>
      <c r="K135" s="155"/>
      <c r="L135" s="156"/>
      <c r="M135" s="155"/>
      <c r="N135" s="155"/>
    </row>
    <row r="136" spans="1:14" ht="22.5">
      <c r="A136" s="155">
        <v>135</v>
      </c>
      <c r="B136" s="155" t="s">
        <v>689</v>
      </c>
      <c r="C136" s="155" t="s">
        <v>753</v>
      </c>
      <c r="D136" s="155"/>
      <c r="E136" s="155"/>
      <c r="F136" s="156" t="s">
        <v>563</v>
      </c>
      <c r="G136" s="157" t="s">
        <v>564</v>
      </c>
      <c r="H136" s="157" t="s">
        <v>379</v>
      </c>
      <c r="I136" s="155" t="s">
        <v>760</v>
      </c>
      <c r="J136" s="155"/>
      <c r="K136" s="155"/>
      <c r="L136" s="156"/>
      <c r="M136" s="155"/>
      <c r="N136" s="155"/>
    </row>
    <row r="137" spans="1:14" ht="22.5">
      <c r="A137" s="155">
        <v>136</v>
      </c>
      <c r="B137" s="155" t="s">
        <v>689</v>
      </c>
      <c r="C137" s="155" t="s">
        <v>753</v>
      </c>
      <c r="D137" s="155"/>
      <c r="E137" s="155"/>
      <c r="F137" s="156" t="s">
        <v>563</v>
      </c>
      <c r="G137" s="157" t="s">
        <v>569</v>
      </c>
      <c r="H137" s="157" t="s">
        <v>379</v>
      </c>
      <c r="I137" s="155" t="s">
        <v>761</v>
      </c>
      <c r="J137" s="155"/>
      <c r="K137" s="155"/>
      <c r="L137" s="156"/>
      <c r="M137" s="155"/>
      <c r="N137" s="155"/>
    </row>
    <row r="138" spans="1:14" ht="33.75">
      <c r="A138" s="155">
        <v>137</v>
      </c>
      <c r="B138" s="155" t="s">
        <v>689</v>
      </c>
      <c r="C138" s="155" t="s">
        <v>753</v>
      </c>
      <c r="D138" s="155" t="s">
        <v>762</v>
      </c>
      <c r="E138" s="155"/>
      <c r="F138" s="156" t="s">
        <v>563</v>
      </c>
      <c r="G138" s="157" t="s">
        <v>564</v>
      </c>
      <c r="H138" s="157" t="s">
        <v>379</v>
      </c>
      <c r="I138" s="155" t="s">
        <v>763</v>
      </c>
      <c r="J138" s="155"/>
      <c r="K138" s="155"/>
      <c r="L138" s="156"/>
      <c r="M138" s="155"/>
      <c r="N138" s="155"/>
    </row>
    <row r="139" spans="1:14" ht="22.5">
      <c r="A139" s="155">
        <v>138</v>
      </c>
      <c r="B139" s="155" t="s">
        <v>689</v>
      </c>
      <c r="C139" s="155" t="s">
        <v>753</v>
      </c>
      <c r="D139" s="155" t="s">
        <v>661</v>
      </c>
      <c r="E139" s="155"/>
      <c r="F139" s="156" t="s">
        <v>563</v>
      </c>
      <c r="G139" s="157" t="s">
        <v>564</v>
      </c>
      <c r="H139" s="157" t="s">
        <v>379</v>
      </c>
      <c r="I139" s="155" t="s">
        <v>764</v>
      </c>
      <c r="J139" s="155"/>
      <c r="K139" s="155"/>
      <c r="L139" s="156"/>
      <c r="M139" s="155"/>
      <c r="N139" s="155"/>
    </row>
    <row r="140" spans="1:14" ht="22.5">
      <c r="A140" s="155">
        <v>139</v>
      </c>
      <c r="B140" s="155" t="s">
        <v>689</v>
      </c>
      <c r="C140" s="155" t="s">
        <v>753</v>
      </c>
      <c r="D140" s="155" t="s">
        <v>661</v>
      </c>
      <c r="E140" s="155"/>
      <c r="F140" s="156" t="s">
        <v>563</v>
      </c>
      <c r="G140" s="157" t="s">
        <v>569</v>
      </c>
      <c r="H140" s="157" t="s">
        <v>373</v>
      </c>
      <c r="I140" s="155" t="s">
        <v>765</v>
      </c>
      <c r="J140" s="155"/>
      <c r="K140" s="155"/>
      <c r="L140" s="156"/>
      <c r="M140" s="155"/>
      <c r="N140" s="155"/>
    </row>
    <row r="141" spans="1:14" ht="56.25">
      <c r="A141" s="155">
        <v>140</v>
      </c>
      <c r="B141" s="155" t="s">
        <v>689</v>
      </c>
      <c r="C141" s="155" t="s">
        <v>753</v>
      </c>
      <c r="D141" s="155" t="s">
        <v>661</v>
      </c>
      <c r="E141" s="155"/>
      <c r="F141" s="156" t="s">
        <v>563</v>
      </c>
      <c r="G141" s="157" t="s">
        <v>564</v>
      </c>
      <c r="H141" s="157" t="s">
        <v>379</v>
      </c>
      <c r="I141" s="155" t="s">
        <v>766</v>
      </c>
      <c r="J141" s="155"/>
      <c r="K141" s="155"/>
      <c r="L141" s="156"/>
      <c r="M141" s="155"/>
      <c r="N141" s="155"/>
    </row>
    <row r="142" spans="1:14" ht="33.75">
      <c r="A142" s="155">
        <v>141</v>
      </c>
      <c r="B142" s="155" t="s">
        <v>689</v>
      </c>
      <c r="C142" s="155" t="s">
        <v>753</v>
      </c>
      <c r="D142" s="155" t="s">
        <v>767</v>
      </c>
      <c r="E142" s="155"/>
      <c r="F142" s="156" t="s">
        <v>563</v>
      </c>
      <c r="G142" s="157" t="s">
        <v>569</v>
      </c>
      <c r="H142" s="157" t="s">
        <v>379</v>
      </c>
      <c r="I142" s="155" t="s">
        <v>768</v>
      </c>
      <c r="J142" s="155"/>
      <c r="K142" s="155"/>
      <c r="L142" s="156"/>
      <c r="M142" s="155"/>
      <c r="N142" s="155"/>
    </row>
    <row r="143" spans="1:14" ht="33.75">
      <c r="A143" s="155">
        <v>142</v>
      </c>
      <c r="B143" s="155" t="s">
        <v>689</v>
      </c>
      <c r="C143" s="155" t="s">
        <v>753</v>
      </c>
      <c r="D143" s="155" t="s">
        <v>767</v>
      </c>
      <c r="E143" s="155"/>
      <c r="F143" s="156" t="s">
        <v>563</v>
      </c>
      <c r="G143" s="157" t="s">
        <v>564</v>
      </c>
      <c r="H143" s="157" t="s">
        <v>379</v>
      </c>
      <c r="I143" s="155" t="s">
        <v>769</v>
      </c>
      <c r="J143" s="155"/>
      <c r="K143" s="155"/>
      <c r="L143" s="156"/>
      <c r="M143" s="155"/>
      <c r="N143" s="155"/>
    </row>
    <row r="144" spans="1:14" ht="33.75">
      <c r="A144" s="155">
        <v>143</v>
      </c>
      <c r="B144" s="155" t="s">
        <v>689</v>
      </c>
      <c r="C144" s="155" t="s">
        <v>753</v>
      </c>
      <c r="D144" s="155" t="s">
        <v>767</v>
      </c>
      <c r="E144" s="155"/>
      <c r="F144" s="156" t="s">
        <v>563</v>
      </c>
      <c r="G144" s="157" t="s">
        <v>564</v>
      </c>
      <c r="H144" s="157" t="s">
        <v>379</v>
      </c>
      <c r="I144" s="155" t="s">
        <v>770</v>
      </c>
      <c r="J144" s="155"/>
      <c r="K144" s="155"/>
      <c r="L144" s="156"/>
      <c r="M144" s="155"/>
      <c r="N144" s="155"/>
    </row>
    <row r="145" spans="1:14" ht="67.5">
      <c r="A145" s="155">
        <v>144</v>
      </c>
      <c r="B145" s="155" t="s">
        <v>689</v>
      </c>
      <c r="C145" s="155" t="s">
        <v>753</v>
      </c>
      <c r="D145" s="155" t="s">
        <v>767</v>
      </c>
      <c r="E145" s="155"/>
      <c r="F145" s="156" t="s">
        <v>563</v>
      </c>
      <c r="G145" s="157" t="s">
        <v>564</v>
      </c>
      <c r="H145" s="157" t="s">
        <v>379</v>
      </c>
      <c r="I145" s="155" t="s">
        <v>771</v>
      </c>
      <c r="J145" s="155"/>
      <c r="K145" s="155"/>
      <c r="L145" s="156"/>
      <c r="M145" s="155"/>
      <c r="N145" s="155"/>
    </row>
    <row r="146" spans="1:14" ht="78.75">
      <c r="A146" s="155">
        <v>145</v>
      </c>
      <c r="B146" s="155" t="s">
        <v>689</v>
      </c>
      <c r="C146" s="155" t="s">
        <v>753</v>
      </c>
      <c r="D146" s="155" t="s">
        <v>767</v>
      </c>
      <c r="E146" s="155"/>
      <c r="F146" s="156" t="s">
        <v>563</v>
      </c>
      <c r="G146" s="157" t="s">
        <v>564</v>
      </c>
      <c r="H146" s="157" t="s">
        <v>379</v>
      </c>
      <c r="I146" s="155" t="s">
        <v>772</v>
      </c>
      <c r="J146" s="155"/>
      <c r="K146" s="155"/>
      <c r="L146" s="156"/>
      <c r="M146" s="155"/>
      <c r="N146" s="155"/>
    </row>
    <row r="147" spans="1:14" ht="33.75">
      <c r="A147" s="155">
        <v>146</v>
      </c>
      <c r="B147" s="155" t="s">
        <v>689</v>
      </c>
      <c r="C147" s="155" t="s">
        <v>753</v>
      </c>
      <c r="D147" s="155" t="s">
        <v>767</v>
      </c>
      <c r="E147" s="155"/>
      <c r="F147" s="156" t="s">
        <v>563</v>
      </c>
      <c r="G147" s="157" t="s">
        <v>569</v>
      </c>
      <c r="H147" s="157" t="s">
        <v>379</v>
      </c>
      <c r="I147" s="155" t="s">
        <v>773</v>
      </c>
      <c r="J147" s="155"/>
      <c r="K147" s="155"/>
      <c r="L147" s="156"/>
      <c r="M147" s="155"/>
      <c r="N147" s="155"/>
    </row>
    <row r="148" spans="1:14" ht="45">
      <c r="A148" s="155">
        <v>147</v>
      </c>
      <c r="B148" s="155" t="s">
        <v>689</v>
      </c>
      <c r="C148" s="155" t="s">
        <v>753</v>
      </c>
      <c r="D148" s="155" t="s">
        <v>767</v>
      </c>
      <c r="E148" s="155"/>
      <c r="F148" s="156" t="s">
        <v>563</v>
      </c>
      <c r="G148" s="157" t="s">
        <v>564</v>
      </c>
      <c r="H148" s="157" t="s">
        <v>379</v>
      </c>
      <c r="I148" s="155" t="s">
        <v>774</v>
      </c>
      <c r="J148" s="155"/>
      <c r="K148" s="155"/>
      <c r="L148" s="156"/>
      <c r="M148" s="155"/>
      <c r="N148" s="155"/>
    </row>
    <row r="149" spans="1:14" ht="33.75">
      <c r="A149" s="155">
        <v>148</v>
      </c>
      <c r="B149" s="155" t="s">
        <v>689</v>
      </c>
      <c r="C149" s="155" t="s">
        <v>753</v>
      </c>
      <c r="D149" s="155" t="s">
        <v>767</v>
      </c>
      <c r="E149" s="155"/>
      <c r="F149" s="156" t="s">
        <v>563</v>
      </c>
      <c r="G149" s="157" t="s">
        <v>564</v>
      </c>
      <c r="H149" s="157" t="s">
        <v>379</v>
      </c>
      <c r="I149" s="155" t="s">
        <v>775</v>
      </c>
      <c r="J149" s="155"/>
      <c r="K149" s="155"/>
      <c r="L149" s="156"/>
      <c r="M149" s="155"/>
      <c r="N149" s="155"/>
    </row>
    <row r="150" spans="1:14" ht="45">
      <c r="A150" s="155">
        <v>149</v>
      </c>
      <c r="B150" s="155" t="s">
        <v>689</v>
      </c>
      <c r="C150" s="155" t="s">
        <v>753</v>
      </c>
      <c r="D150" s="155" t="s">
        <v>767</v>
      </c>
      <c r="E150" s="155"/>
      <c r="F150" s="156" t="s">
        <v>563</v>
      </c>
      <c r="G150" s="157" t="s">
        <v>564</v>
      </c>
      <c r="H150" s="157" t="s">
        <v>373</v>
      </c>
      <c r="I150" s="155" t="s">
        <v>776</v>
      </c>
      <c r="J150" s="155"/>
      <c r="K150" s="155"/>
      <c r="L150" s="156"/>
      <c r="M150" s="155"/>
      <c r="N150" s="155"/>
    </row>
    <row r="151" spans="1:14" ht="33.75">
      <c r="A151" s="155">
        <v>150</v>
      </c>
      <c r="B151" s="155" t="s">
        <v>689</v>
      </c>
      <c r="C151" s="155" t="s">
        <v>753</v>
      </c>
      <c r="D151" s="155" t="s">
        <v>767</v>
      </c>
      <c r="E151" s="155"/>
      <c r="F151" s="156" t="s">
        <v>563</v>
      </c>
      <c r="G151" s="157" t="s">
        <v>564</v>
      </c>
      <c r="H151" s="157" t="s">
        <v>379</v>
      </c>
      <c r="I151" s="155" t="s">
        <v>777</v>
      </c>
      <c r="J151" s="155"/>
      <c r="K151" s="155"/>
      <c r="L151" s="156"/>
      <c r="M151" s="155"/>
      <c r="N151" s="155"/>
    </row>
    <row r="152" spans="1:14" ht="33.75">
      <c r="A152" s="155">
        <v>151</v>
      </c>
      <c r="B152" s="155" t="s">
        <v>689</v>
      </c>
      <c r="C152" s="155" t="s">
        <v>753</v>
      </c>
      <c r="D152" s="155" t="s">
        <v>778</v>
      </c>
      <c r="E152" s="155"/>
      <c r="F152" s="156" t="s">
        <v>563</v>
      </c>
      <c r="G152" s="157" t="s">
        <v>564</v>
      </c>
      <c r="H152" s="157" t="s">
        <v>379</v>
      </c>
      <c r="I152" s="155" t="s">
        <v>779</v>
      </c>
      <c r="J152" s="155"/>
      <c r="K152" s="155"/>
      <c r="L152" s="156"/>
      <c r="M152" s="155"/>
      <c r="N152" s="155"/>
    </row>
    <row r="153" spans="1:14">
      <c r="A153" s="155">
        <v>152</v>
      </c>
      <c r="B153" s="155" t="s">
        <v>689</v>
      </c>
      <c r="C153" s="155" t="s">
        <v>753</v>
      </c>
      <c r="D153" s="155" t="s">
        <v>778</v>
      </c>
      <c r="E153" s="155"/>
      <c r="F153" s="156" t="s">
        <v>563</v>
      </c>
      <c r="G153" s="157" t="s">
        <v>564</v>
      </c>
      <c r="H153" s="157" t="s">
        <v>373</v>
      </c>
      <c r="I153" s="155" t="s">
        <v>780</v>
      </c>
      <c r="J153" s="155"/>
      <c r="K153" s="155"/>
      <c r="L153" s="156"/>
      <c r="M153" s="155"/>
      <c r="N153" s="155"/>
    </row>
    <row r="154" spans="1:14" ht="22.5">
      <c r="A154" s="155">
        <v>153</v>
      </c>
      <c r="B154" s="155" t="s">
        <v>689</v>
      </c>
      <c r="C154" s="155" t="s">
        <v>753</v>
      </c>
      <c r="D154" s="155" t="s">
        <v>778</v>
      </c>
      <c r="E154" s="155"/>
      <c r="F154" s="156" t="s">
        <v>563</v>
      </c>
      <c r="G154" s="157" t="s">
        <v>564</v>
      </c>
      <c r="H154" s="157" t="s">
        <v>373</v>
      </c>
      <c r="I154" s="155" t="s">
        <v>781</v>
      </c>
      <c r="J154" s="155"/>
      <c r="K154" s="155"/>
      <c r="L154" s="156"/>
      <c r="M154" s="155"/>
      <c r="N154" s="155"/>
    </row>
    <row r="155" spans="1:14" ht="22.5">
      <c r="A155" s="155">
        <v>154</v>
      </c>
      <c r="B155" s="155" t="s">
        <v>689</v>
      </c>
      <c r="C155" s="155" t="s">
        <v>753</v>
      </c>
      <c r="D155" s="155" t="s">
        <v>782</v>
      </c>
      <c r="E155" s="155"/>
      <c r="F155" s="156" t="s">
        <v>563</v>
      </c>
      <c r="G155" s="157" t="s">
        <v>569</v>
      </c>
      <c r="H155" s="157" t="s">
        <v>373</v>
      </c>
      <c r="I155" s="155" t="s">
        <v>783</v>
      </c>
      <c r="J155" s="155"/>
      <c r="K155" s="155"/>
      <c r="L155" s="156"/>
      <c r="M155" s="155"/>
      <c r="N155" s="155"/>
    </row>
    <row r="156" spans="1:14" ht="22.5">
      <c r="A156" s="155">
        <v>155</v>
      </c>
      <c r="B156" s="155" t="s">
        <v>689</v>
      </c>
      <c r="C156" s="155" t="s">
        <v>753</v>
      </c>
      <c r="D156" s="155" t="s">
        <v>782</v>
      </c>
      <c r="E156" s="155"/>
      <c r="F156" s="156" t="s">
        <v>563</v>
      </c>
      <c r="G156" s="157" t="s">
        <v>569</v>
      </c>
      <c r="H156" s="157" t="s">
        <v>373</v>
      </c>
      <c r="I156" s="155" t="s">
        <v>784</v>
      </c>
      <c r="J156" s="155"/>
      <c r="K156" s="155"/>
      <c r="L156" s="156"/>
      <c r="M156" s="155"/>
      <c r="N156" s="155"/>
    </row>
    <row r="157" spans="1:14" ht="33.75">
      <c r="A157" s="155">
        <v>156</v>
      </c>
      <c r="B157" s="155" t="s">
        <v>689</v>
      </c>
      <c r="C157" s="155" t="s">
        <v>753</v>
      </c>
      <c r="D157" s="155" t="s">
        <v>782</v>
      </c>
      <c r="E157" s="155"/>
      <c r="F157" s="156" t="s">
        <v>563</v>
      </c>
      <c r="G157" s="157" t="s">
        <v>569</v>
      </c>
      <c r="H157" s="157" t="s">
        <v>379</v>
      </c>
      <c r="I157" s="155" t="s">
        <v>785</v>
      </c>
      <c r="J157" s="155"/>
      <c r="K157" s="155"/>
      <c r="L157" s="156"/>
      <c r="M157" s="155"/>
      <c r="N157" s="155"/>
    </row>
    <row r="158" spans="1:14" ht="22.5">
      <c r="A158" s="155">
        <v>157</v>
      </c>
      <c r="B158" s="155" t="s">
        <v>689</v>
      </c>
      <c r="C158" s="155" t="s">
        <v>753</v>
      </c>
      <c r="D158" s="155" t="s">
        <v>782</v>
      </c>
      <c r="E158" s="155"/>
      <c r="F158" s="156" t="s">
        <v>563</v>
      </c>
      <c r="G158" s="157" t="s">
        <v>564</v>
      </c>
      <c r="H158" s="157" t="s">
        <v>379</v>
      </c>
      <c r="I158" s="155" t="s">
        <v>786</v>
      </c>
      <c r="J158" s="155"/>
      <c r="K158" s="155"/>
      <c r="L158" s="156"/>
      <c r="M158" s="155"/>
      <c r="N158" s="155"/>
    </row>
    <row r="159" spans="1:14" ht="22.5">
      <c r="A159" s="155">
        <v>158</v>
      </c>
      <c r="B159" s="155" t="s">
        <v>689</v>
      </c>
      <c r="C159" s="155" t="s">
        <v>753</v>
      </c>
      <c r="D159" s="155" t="s">
        <v>782</v>
      </c>
      <c r="E159" s="155"/>
      <c r="F159" s="156" t="s">
        <v>563</v>
      </c>
      <c r="G159" s="157" t="s">
        <v>564</v>
      </c>
      <c r="H159" s="157" t="s">
        <v>379</v>
      </c>
      <c r="I159" s="155" t="s">
        <v>787</v>
      </c>
      <c r="J159" s="155"/>
      <c r="K159" s="155"/>
      <c r="L159" s="156"/>
      <c r="M159" s="155"/>
      <c r="N159" s="155"/>
    </row>
    <row r="160" spans="1:14" ht="45">
      <c r="A160" s="155">
        <v>159</v>
      </c>
      <c r="B160" s="155" t="s">
        <v>689</v>
      </c>
      <c r="C160" s="155" t="s">
        <v>753</v>
      </c>
      <c r="D160" s="155" t="s">
        <v>782</v>
      </c>
      <c r="E160" s="155"/>
      <c r="F160" s="156" t="s">
        <v>563</v>
      </c>
      <c r="G160" s="157" t="s">
        <v>564</v>
      </c>
      <c r="H160" s="157" t="s">
        <v>379</v>
      </c>
      <c r="I160" s="155" t="s">
        <v>788</v>
      </c>
      <c r="J160" s="155"/>
      <c r="K160" s="155"/>
      <c r="L160" s="156"/>
      <c r="M160" s="155"/>
      <c r="N160" s="155"/>
    </row>
    <row r="161" spans="1:14" ht="56.25">
      <c r="A161" s="155">
        <v>160</v>
      </c>
      <c r="B161" s="155" t="s">
        <v>689</v>
      </c>
      <c r="C161" s="155" t="s">
        <v>753</v>
      </c>
      <c r="D161" s="155"/>
      <c r="E161" s="155"/>
      <c r="F161" s="156" t="s">
        <v>563</v>
      </c>
      <c r="G161" s="157" t="s">
        <v>564</v>
      </c>
      <c r="H161" s="157" t="s">
        <v>379</v>
      </c>
      <c r="I161" s="155" t="s">
        <v>789</v>
      </c>
      <c r="J161" s="155"/>
      <c r="K161" s="155"/>
      <c r="L161" s="156"/>
      <c r="M161" s="155"/>
      <c r="N161" s="155"/>
    </row>
    <row r="162" spans="1:14" ht="33.75">
      <c r="A162" s="155">
        <v>161</v>
      </c>
      <c r="B162" s="155" t="s">
        <v>689</v>
      </c>
      <c r="C162" s="155" t="s">
        <v>753</v>
      </c>
      <c r="D162" s="155"/>
      <c r="E162" s="155"/>
      <c r="F162" s="156" t="s">
        <v>563</v>
      </c>
      <c r="G162" s="157" t="s">
        <v>564</v>
      </c>
      <c r="H162" s="157" t="s">
        <v>373</v>
      </c>
      <c r="I162" s="155" t="s">
        <v>790</v>
      </c>
      <c r="J162" s="155"/>
      <c r="K162" s="155"/>
      <c r="L162" s="156"/>
      <c r="M162" s="155"/>
      <c r="N162" s="155"/>
    </row>
    <row r="163" spans="1:14" ht="45">
      <c r="A163" s="155">
        <v>162</v>
      </c>
      <c r="B163" s="155" t="s">
        <v>689</v>
      </c>
      <c r="C163" s="155" t="s">
        <v>753</v>
      </c>
      <c r="D163" s="155"/>
      <c r="E163" s="155"/>
      <c r="F163" s="156" t="s">
        <v>563</v>
      </c>
      <c r="G163" s="157" t="s">
        <v>564</v>
      </c>
      <c r="H163" s="157" t="s">
        <v>373</v>
      </c>
      <c r="I163" s="155" t="s">
        <v>791</v>
      </c>
      <c r="J163" s="155"/>
      <c r="K163" s="155"/>
      <c r="L163" s="156"/>
      <c r="M163" s="155"/>
      <c r="N163" s="155"/>
    </row>
    <row r="164" spans="1:14" ht="33.75">
      <c r="A164" s="155">
        <v>163</v>
      </c>
      <c r="B164" s="155" t="s">
        <v>689</v>
      </c>
      <c r="C164" s="155" t="s">
        <v>753</v>
      </c>
      <c r="D164" s="155"/>
      <c r="E164" s="155"/>
      <c r="F164" s="156" t="s">
        <v>563</v>
      </c>
      <c r="G164" s="157" t="s">
        <v>569</v>
      </c>
      <c r="H164" s="157" t="s">
        <v>379</v>
      </c>
      <c r="I164" s="155" t="s">
        <v>792</v>
      </c>
      <c r="J164" s="155"/>
      <c r="K164" s="155"/>
      <c r="L164" s="156"/>
      <c r="M164" s="155"/>
      <c r="N164" s="155"/>
    </row>
    <row r="165" spans="1:14">
      <c r="A165" s="155">
        <v>164</v>
      </c>
      <c r="B165" s="155" t="s">
        <v>689</v>
      </c>
      <c r="C165" s="155" t="s">
        <v>753</v>
      </c>
      <c r="D165" s="155"/>
      <c r="E165" s="155"/>
      <c r="F165" s="156" t="s">
        <v>563</v>
      </c>
      <c r="G165" s="157" t="s">
        <v>564</v>
      </c>
      <c r="H165" s="157" t="s">
        <v>379</v>
      </c>
      <c r="I165" s="155" t="s">
        <v>793</v>
      </c>
      <c r="J165" s="155"/>
      <c r="K165" s="155"/>
      <c r="L165" s="156"/>
      <c r="M165" s="155"/>
      <c r="N165" s="155"/>
    </row>
    <row r="166" spans="1:14" ht="45">
      <c r="A166" s="155">
        <v>165</v>
      </c>
      <c r="B166" s="155" t="s">
        <v>689</v>
      </c>
      <c r="C166" s="155" t="s">
        <v>753</v>
      </c>
      <c r="D166" s="155"/>
      <c r="E166" s="155"/>
      <c r="F166" s="156" t="s">
        <v>563</v>
      </c>
      <c r="G166" s="157" t="s">
        <v>566</v>
      </c>
      <c r="H166" s="157" t="s">
        <v>379</v>
      </c>
      <c r="I166" s="155" t="s">
        <v>794</v>
      </c>
      <c r="J166" s="155"/>
      <c r="K166" s="155"/>
      <c r="L166" s="156"/>
      <c r="M166" s="155"/>
      <c r="N166" s="155"/>
    </row>
    <row r="167" spans="1:14" ht="22.5">
      <c r="A167" s="155">
        <v>166</v>
      </c>
      <c r="B167" s="155" t="s">
        <v>689</v>
      </c>
      <c r="C167" s="155" t="s">
        <v>753</v>
      </c>
      <c r="D167" s="155"/>
      <c r="E167" s="155"/>
      <c r="F167" s="156" t="s">
        <v>615</v>
      </c>
      <c r="G167" s="157" t="s">
        <v>569</v>
      </c>
      <c r="H167" s="157"/>
      <c r="I167" s="155" t="s">
        <v>795</v>
      </c>
      <c r="J167" s="155"/>
      <c r="K167" s="155"/>
      <c r="L167" s="156"/>
      <c r="M167" s="155"/>
      <c r="N167" s="155"/>
    </row>
    <row r="168" spans="1:14" ht="22.5">
      <c r="A168" s="155">
        <v>167</v>
      </c>
      <c r="B168" s="155" t="s">
        <v>689</v>
      </c>
      <c r="C168" s="155" t="s">
        <v>753</v>
      </c>
      <c r="D168" s="155"/>
      <c r="E168" s="155"/>
      <c r="F168" s="156" t="s">
        <v>563</v>
      </c>
      <c r="G168" s="157" t="s">
        <v>564</v>
      </c>
      <c r="H168" s="157" t="s">
        <v>379</v>
      </c>
      <c r="I168" s="155" t="s">
        <v>796</v>
      </c>
      <c r="J168" s="155"/>
      <c r="K168" s="155"/>
      <c r="L168" s="156"/>
      <c r="M168" s="155"/>
      <c r="N168" s="155"/>
    </row>
    <row r="169" spans="1:14" ht="45">
      <c r="A169" s="155">
        <v>168</v>
      </c>
      <c r="B169" s="155" t="s">
        <v>689</v>
      </c>
      <c r="C169" s="155" t="s">
        <v>753</v>
      </c>
      <c r="D169" s="155"/>
      <c r="E169" s="155"/>
      <c r="F169" s="156" t="s">
        <v>563</v>
      </c>
      <c r="G169" s="157" t="s">
        <v>564</v>
      </c>
      <c r="H169" s="157" t="s">
        <v>373</v>
      </c>
      <c r="I169" s="155" t="s">
        <v>797</v>
      </c>
      <c r="J169" s="155"/>
      <c r="K169" s="155"/>
      <c r="L169" s="156"/>
      <c r="M169" s="155"/>
      <c r="N169" s="155"/>
    </row>
    <row r="170" spans="1:14" ht="45">
      <c r="A170" s="155">
        <v>169</v>
      </c>
      <c r="B170" s="155" t="s">
        <v>689</v>
      </c>
      <c r="C170" s="155" t="s">
        <v>753</v>
      </c>
      <c r="D170" s="155"/>
      <c r="E170" s="155"/>
      <c r="F170" s="156" t="s">
        <v>563</v>
      </c>
      <c r="G170" s="157" t="s">
        <v>564</v>
      </c>
      <c r="H170" s="157" t="s">
        <v>373</v>
      </c>
      <c r="I170" s="155" t="s">
        <v>798</v>
      </c>
      <c r="J170" s="155"/>
      <c r="K170" s="155"/>
      <c r="L170" s="156"/>
      <c r="M170" s="155"/>
      <c r="N170" s="155"/>
    </row>
    <row r="171" spans="1:14" ht="45">
      <c r="A171" s="155">
        <v>170</v>
      </c>
      <c r="B171" s="155" t="s">
        <v>689</v>
      </c>
      <c r="C171" s="155" t="s">
        <v>753</v>
      </c>
      <c r="D171" s="155"/>
      <c r="E171" s="155"/>
      <c r="F171" s="156" t="s">
        <v>615</v>
      </c>
      <c r="G171" s="157" t="s">
        <v>564</v>
      </c>
      <c r="H171" s="157"/>
      <c r="I171" s="155" t="s">
        <v>799</v>
      </c>
      <c r="J171" s="155"/>
      <c r="K171" s="155"/>
      <c r="L171" s="156"/>
      <c r="M171" s="155"/>
      <c r="N171" s="155"/>
    </row>
    <row r="172" spans="1:14" ht="33.75">
      <c r="A172" s="155">
        <v>171</v>
      </c>
      <c r="B172" s="155" t="s">
        <v>689</v>
      </c>
      <c r="C172" s="155" t="s">
        <v>753</v>
      </c>
      <c r="D172" s="155"/>
      <c r="E172" s="155"/>
      <c r="F172" s="156" t="s">
        <v>615</v>
      </c>
      <c r="G172" s="157" t="s">
        <v>564</v>
      </c>
      <c r="H172" s="157"/>
      <c r="I172" s="155" t="s">
        <v>800</v>
      </c>
      <c r="J172" s="155"/>
      <c r="K172" s="155"/>
      <c r="L172" s="156"/>
      <c r="M172" s="155"/>
      <c r="N172" s="155"/>
    </row>
    <row r="173" spans="1:14" ht="33.75">
      <c r="A173" s="155">
        <v>172</v>
      </c>
      <c r="B173" s="155" t="s">
        <v>689</v>
      </c>
      <c r="C173" s="155" t="s">
        <v>753</v>
      </c>
      <c r="D173" s="155"/>
      <c r="E173" s="155"/>
      <c r="F173" s="156" t="s">
        <v>563</v>
      </c>
      <c r="G173" s="157" t="s">
        <v>564</v>
      </c>
      <c r="H173" s="157" t="s">
        <v>379</v>
      </c>
      <c r="I173" s="155" t="s">
        <v>801</v>
      </c>
      <c r="J173" s="155"/>
      <c r="K173" s="155"/>
      <c r="L173" s="156"/>
      <c r="M173" s="155"/>
      <c r="N173" s="155"/>
    </row>
    <row r="174" spans="1:14" ht="135">
      <c r="A174" s="155">
        <v>173</v>
      </c>
      <c r="B174" s="155" t="s">
        <v>689</v>
      </c>
      <c r="C174" s="155" t="s">
        <v>753</v>
      </c>
      <c r="D174" s="155"/>
      <c r="E174" s="155"/>
      <c r="F174" s="156" t="s">
        <v>563</v>
      </c>
      <c r="G174" s="157" t="s">
        <v>564</v>
      </c>
      <c r="H174" s="157" t="s">
        <v>379</v>
      </c>
      <c r="I174" s="155" t="s">
        <v>802</v>
      </c>
      <c r="J174" s="155"/>
      <c r="K174" s="155"/>
      <c r="L174" s="156"/>
      <c r="M174" s="155"/>
      <c r="N174" s="155"/>
    </row>
    <row r="175" spans="1:14" ht="90">
      <c r="A175" s="155">
        <v>174</v>
      </c>
      <c r="B175" s="155" t="s">
        <v>689</v>
      </c>
      <c r="C175" s="155" t="s">
        <v>753</v>
      </c>
      <c r="D175" s="155"/>
      <c r="E175" s="155"/>
      <c r="F175" s="156" t="s">
        <v>563</v>
      </c>
      <c r="G175" s="157" t="s">
        <v>564</v>
      </c>
      <c r="H175" s="157" t="s">
        <v>379</v>
      </c>
      <c r="I175" s="155" t="s">
        <v>803</v>
      </c>
      <c r="J175" s="155"/>
      <c r="K175" s="155"/>
      <c r="L175" s="156"/>
      <c r="M175" s="155"/>
      <c r="N175" s="155"/>
    </row>
    <row r="176" spans="1:14" ht="22.5">
      <c r="A176" s="155">
        <v>175</v>
      </c>
      <c r="B176" s="155" t="s">
        <v>689</v>
      </c>
      <c r="C176" s="155" t="s">
        <v>753</v>
      </c>
      <c r="D176" s="155"/>
      <c r="E176" s="155"/>
      <c r="F176" s="156" t="s">
        <v>563</v>
      </c>
      <c r="G176" s="157" t="s">
        <v>564</v>
      </c>
      <c r="H176" s="157" t="s">
        <v>373</v>
      </c>
      <c r="I176" s="155" t="s">
        <v>804</v>
      </c>
      <c r="J176" s="155"/>
      <c r="K176" s="155"/>
      <c r="L176" s="156"/>
      <c r="M176" s="155"/>
      <c r="N176" s="155"/>
    </row>
    <row r="177" spans="1:14" ht="22.5">
      <c r="A177" s="155">
        <v>176</v>
      </c>
      <c r="B177" s="155" t="s">
        <v>689</v>
      </c>
      <c r="C177" s="155" t="s">
        <v>753</v>
      </c>
      <c r="D177" s="155" t="s">
        <v>805</v>
      </c>
      <c r="E177" s="155"/>
      <c r="F177" s="156" t="s">
        <v>563</v>
      </c>
      <c r="G177" s="157" t="s">
        <v>564</v>
      </c>
      <c r="H177" s="157" t="s">
        <v>373</v>
      </c>
      <c r="I177" s="155" t="s">
        <v>806</v>
      </c>
      <c r="J177" s="155"/>
      <c r="K177" s="155"/>
      <c r="L177" s="156"/>
      <c r="M177" s="155"/>
      <c r="N177" s="155"/>
    </row>
    <row r="178" spans="1:14" ht="22.5">
      <c r="A178" s="155">
        <v>177</v>
      </c>
      <c r="B178" s="155" t="s">
        <v>689</v>
      </c>
      <c r="C178" s="155" t="s">
        <v>753</v>
      </c>
      <c r="D178" s="155" t="s">
        <v>805</v>
      </c>
      <c r="E178" s="155"/>
      <c r="F178" s="156" t="s">
        <v>563</v>
      </c>
      <c r="G178" s="157" t="s">
        <v>564</v>
      </c>
      <c r="H178" s="157" t="s">
        <v>373</v>
      </c>
      <c r="I178" s="155" t="s">
        <v>807</v>
      </c>
      <c r="J178" s="155"/>
      <c r="K178" s="155"/>
      <c r="L178" s="156"/>
      <c r="M178" s="155"/>
      <c r="N178" s="155"/>
    </row>
    <row r="179" spans="1:14" ht="22.5">
      <c r="A179" s="155">
        <v>178</v>
      </c>
      <c r="B179" s="155" t="s">
        <v>689</v>
      </c>
      <c r="C179" s="155" t="s">
        <v>753</v>
      </c>
      <c r="D179" s="155" t="s">
        <v>805</v>
      </c>
      <c r="E179" s="155"/>
      <c r="F179" s="156" t="s">
        <v>563</v>
      </c>
      <c r="G179" s="157" t="s">
        <v>569</v>
      </c>
      <c r="H179" s="157" t="s">
        <v>379</v>
      </c>
      <c r="I179" s="155" t="s">
        <v>808</v>
      </c>
      <c r="J179" s="155"/>
      <c r="K179" s="155"/>
      <c r="L179" s="156"/>
      <c r="M179" s="155"/>
      <c r="N179" s="155"/>
    </row>
    <row r="180" spans="1:14" ht="45">
      <c r="A180" s="155">
        <v>179</v>
      </c>
      <c r="B180" s="155" t="s">
        <v>689</v>
      </c>
      <c r="C180" s="155" t="s">
        <v>753</v>
      </c>
      <c r="D180" s="155" t="s">
        <v>805</v>
      </c>
      <c r="E180" s="155"/>
      <c r="F180" s="156" t="s">
        <v>615</v>
      </c>
      <c r="G180" s="157" t="s">
        <v>569</v>
      </c>
      <c r="H180" s="157"/>
      <c r="I180" s="155" t="s">
        <v>809</v>
      </c>
      <c r="J180" s="155"/>
      <c r="K180" s="155"/>
      <c r="L180" s="156"/>
      <c r="M180" s="155"/>
      <c r="N180" s="155"/>
    </row>
    <row r="181" spans="1:14" ht="33.75">
      <c r="A181" s="155">
        <v>180</v>
      </c>
      <c r="B181" s="155" t="s">
        <v>689</v>
      </c>
      <c r="C181" s="155" t="s">
        <v>753</v>
      </c>
      <c r="D181" s="155" t="s">
        <v>805</v>
      </c>
      <c r="E181" s="155"/>
      <c r="F181" s="156" t="s">
        <v>615</v>
      </c>
      <c r="G181" s="157" t="s">
        <v>564</v>
      </c>
      <c r="H181" s="157"/>
      <c r="I181" s="155" t="s">
        <v>810</v>
      </c>
      <c r="J181" s="155"/>
      <c r="K181" s="155"/>
      <c r="L181" s="156"/>
      <c r="M181" s="155"/>
      <c r="N181" s="155"/>
    </row>
    <row r="182" spans="1:14" ht="45">
      <c r="A182" s="155">
        <v>181</v>
      </c>
      <c r="B182" s="155" t="s">
        <v>689</v>
      </c>
      <c r="C182" s="155" t="s">
        <v>753</v>
      </c>
      <c r="D182" s="155" t="s">
        <v>805</v>
      </c>
      <c r="E182" s="155"/>
      <c r="F182" s="156" t="s">
        <v>615</v>
      </c>
      <c r="G182" s="157" t="s">
        <v>564</v>
      </c>
      <c r="H182" s="157"/>
      <c r="I182" s="155" t="s">
        <v>811</v>
      </c>
      <c r="J182" s="155"/>
      <c r="K182" s="155"/>
      <c r="L182" s="156"/>
      <c r="M182" s="155"/>
      <c r="N182" s="155"/>
    </row>
    <row r="183" spans="1:14" ht="33.75">
      <c r="A183" s="155">
        <v>182</v>
      </c>
      <c r="B183" s="155" t="s">
        <v>689</v>
      </c>
      <c r="C183" s="155" t="s">
        <v>753</v>
      </c>
      <c r="D183" s="155" t="s">
        <v>805</v>
      </c>
      <c r="E183" s="155"/>
      <c r="F183" s="156" t="s">
        <v>615</v>
      </c>
      <c r="G183" s="157" t="s">
        <v>564</v>
      </c>
      <c r="H183" s="157"/>
      <c r="I183" s="155" t="s">
        <v>812</v>
      </c>
      <c r="J183" s="155"/>
      <c r="K183" s="155"/>
      <c r="L183" s="156"/>
      <c r="M183" s="155"/>
      <c r="N183" s="155"/>
    </row>
    <row r="184" spans="1:14" ht="33.75">
      <c r="A184" s="155">
        <v>183</v>
      </c>
      <c r="B184" s="155" t="s">
        <v>689</v>
      </c>
      <c r="C184" s="155" t="s">
        <v>753</v>
      </c>
      <c r="D184" s="155" t="s">
        <v>805</v>
      </c>
      <c r="E184" s="155"/>
      <c r="F184" s="156" t="s">
        <v>563</v>
      </c>
      <c r="G184" s="157" t="s">
        <v>564</v>
      </c>
      <c r="H184" s="157" t="s">
        <v>379</v>
      </c>
      <c r="I184" s="155" t="s">
        <v>813</v>
      </c>
      <c r="J184" s="155"/>
      <c r="K184" s="155"/>
      <c r="L184" s="156"/>
      <c r="M184" s="155"/>
      <c r="N184" s="155"/>
    </row>
    <row r="185" spans="1:14" ht="22.5">
      <c r="A185" s="155">
        <v>184</v>
      </c>
      <c r="B185" s="155" t="s">
        <v>689</v>
      </c>
      <c r="C185" s="155" t="s">
        <v>753</v>
      </c>
      <c r="D185" s="155" t="s">
        <v>805</v>
      </c>
      <c r="E185" s="155"/>
      <c r="F185" s="156" t="s">
        <v>563</v>
      </c>
      <c r="G185" s="157" t="s">
        <v>564</v>
      </c>
      <c r="H185" s="157" t="s">
        <v>373</v>
      </c>
      <c r="I185" s="155" t="s">
        <v>814</v>
      </c>
      <c r="J185" s="155"/>
      <c r="K185" s="155"/>
      <c r="L185" s="156"/>
      <c r="M185" s="155"/>
      <c r="N185" s="155"/>
    </row>
    <row r="186" spans="1:14" ht="22.5">
      <c r="A186" s="155">
        <v>185</v>
      </c>
      <c r="B186" s="155" t="s">
        <v>689</v>
      </c>
      <c r="C186" s="155" t="s">
        <v>753</v>
      </c>
      <c r="D186" s="155" t="s">
        <v>805</v>
      </c>
      <c r="E186" s="155"/>
      <c r="F186" s="156" t="s">
        <v>563</v>
      </c>
      <c r="G186" s="157" t="s">
        <v>564</v>
      </c>
      <c r="H186" s="157" t="s">
        <v>373</v>
      </c>
      <c r="I186" s="155" t="s">
        <v>815</v>
      </c>
      <c r="J186" s="155"/>
      <c r="K186" s="155"/>
      <c r="L186" s="156"/>
      <c r="M186" s="155"/>
      <c r="N186" s="155"/>
    </row>
    <row r="187" spans="1:14" ht="33.75">
      <c r="A187" s="155">
        <v>186</v>
      </c>
      <c r="B187" s="155" t="s">
        <v>689</v>
      </c>
      <c r="C187" s="155" t="s">
        <v>753</v>
      </c>
      <c r="D187" s="155" t="s">
        <v>816</v>
      </c>
      <c r="E187" s="155"/>
      <c r="F187" s="156" t="s">
        <v>563</v>
      </c>
      <c r="G187" s="157" t="s">
        <v>564</v>
      </c>
      <c r="H187" s="157" t="s">
        <v>373</v>
      </c>
      <c r="I187" s="155" t="s">
        <v>817</v>
      </c>
      <c r="J187" s="155"/>
      <c r="K187" s="155"/>
      <c r="L187" s="156"/>
      <c r="M187" s="155"/>
      <c r="N187" s="155"/>
    </row>
    <row r="188" spans="1:14" ht="33.75">
      <c r="A188" s="155">
        <v>187</v>
      </c>
      <c r="B188" s="155" t="s">
        <v>689</v>
      </c>
      <c r="C188" s="155" t="s">
        <v>753</v>
      </c>
      <c r="D188" s="155" t="s">
        <v>816</v>
      </c>
      <c r="E188" s="155"/>
      <c r="F188" s="156" t="s">
        <v>563</v>
      </c>
      <c r="G188" s="157" t="s">
        <v>564</v>
      </c>
      <c r="H188" s="157" t="s">
        <v>379</v>
      </c>
      <c r="I188" s="155" t="s">
        <v>818</v>
      </c>
      <c r="J188" s="155"/>
      <c r="K188" s="155"/>
      <c r="L188" s="156"/>
      <c r="M188" s="155"/>
      <c r="N188" s="155"/>
    </row>
    <row r="189" spans="1:14" ht="33.75">
      <c r="A189" s="155">
        <v>188</v>
      </c>
      <c r="B189" s="155" t="s">
        <v>689</v>
      </c>
      <c r="C189" s="155" t="s">
        <v>753</v>
      </c>
      <c r="D189" s="155" t="s">
        <v>816</v>
      </c>
      <c r="E189" s="155"/>
      <c r="F189" s="156" t="s">
        <v>563</v>
      </c>
      <c r="G189" s="157" t="s">
        <v>569</v>
      </c>
      <c r="H189" s="157" t="s">
        <v>379</v>
      </c>
      <c r="I189" s="155" t="s">
        <v>819</v>
      </c>
      <c r="J189" s="155"/>
      <c r="K189" s="155"/>
      <c r="L189" s="156"/>
      <c r="M189" s="155"/>
      <c r="N189" s="155"/>
    </row>
    <row r="190" spans="1:14" ht="33.75">
      <c r="A190" s="155">
        <v>189</v>
      </c>
      <c r="B190" s="155" t="s">
        <v>689</v>
      </c>
      <c r="C190" s="155" t="s">
        <v>753</v>
      </c>
      <c r="D190" s="155" t="s">
        <v>816</v>
      </c>
      <c r="E190" s="155"/>
      <c r="F190" s="156" t="s">
        <v>563</v>
      </c>
      <c r="G190" s="157" t="s">
        <v>564</v>
      </c>
      <c r="H190" s="157" t="s">
        <v>373</v>
      </c>
      <c r="I190" s="155" t="s">
        <v>820</v>
      </c>
      <c r="J190" s="155"/>
      <c r="K190" s="155"/>
      <c r="L190" s="156"/>
      <c r="M190" s="155"/>
      <c r="N190" s="155"/>
    </row>
    <row r="191" spans="1:14" ht="33.75">
      <c r="A191" s="155">
        <v>190</v>
      </c>
      <c r="B191" s="155" t="s">
        <v>689</v>
      </c>
      <c r="C191" s="155" t="s">
        <v>753</v>
      </c>
      <c r="D191" s="155" t="s">
        <v>816</v>
      </c>
      <c r="E191" s="155"/>
      <c r="F191" s="156" t="s">
        <v>563</v>
      </c>
      <c r="G191" s="157" t="s">
        <v>564</v>
      </c>
      <c r="H191" s="157" t="s">
        <v>379</v>
      </c>
      <c r="I191" s="155" t="s">
        <v>821</v>
      </c>
      <c r="J191" s="155"/>
      <c r="K191" s="155"/>
      <c r="L191" s="156"/>
      <c r="M191" s="155"/>
      <c r="N191" s="155"/>
    </row>
    <row r="192" spans="1:14" ht="67.5">
      <c r="A192" s="155">
        <v>191</v>
      </c>
      <c r="B192" s="155" t="s">
        <v>689</v>
      </c>
      <c r="C192" s="155" t="s">
        <v>753</v>
      </c>
      <c r="D192" s="155" t="s">
        <v>816</v>
      </c>
      <c r="E192" s="155"/>
      <c r="F192" s="156" t="s">
        <v>563</v>
      </c>
      <c r="G192" s="157" t="s">
        <v>569</v>
      </c>
      <c r="H192" s="157" t="s">
        <v>379</v>
      </c>
      <c r="I192" s="155" t="s">
        <v>822</v>
      </c>
      <c r="J192" s="155"/>
      <c r="K192" s="155"/>
      <c r="L192" s="156"/>
      <c r="M192" s="155"/>
      <c r="N192" s="155"/>
    </row>
    <row r="193" spans="1:14" ht="67.5">
      <c r="A193" s="155">
        <v>192</v>
      </c>
      <c r="B193" s="155" t="s">
        <v>689</v>
      </c>
      <c r="C193" s="155" t="s">
        <v>753</v>
      </c>
      <c r="D193" s="155" t="s">
        <v>823</v>
      </c>
      <c r="E193" s="155"/>
      <c r="F193" s="156" t="s">
        <v>563</v>
      </c>
      <c r="G193" s="157" t="s">
        <v>564</v>
      </c>
      <c r="H193" s="157" t="s">
        <v>379</v>
      </c>
      <c r="I193" s="155" t="s">
        <v>824</v>
      </c>
      <c r="J193" s="155"/>
      <c r="K193" s="155"/>
      <c r="L193" s="156"/>
      <c r="M193" s="155"/>
      <c r="N193" s="155"/>
    </row>
    <row r="194" spans="1:14" ht="67.5">
      <c r="A194" s="155">
        <v>193</v>
      </c>
      <c r="B194" s="155" t="s">
        <v>689</v>
      </c>
      <c r="C194" s="155" t="s">
        <v>753</v>
      </c>
      <c r="D194" s="155" t="s">
        <v>823</v>
      </c>
      <c r="E194" s="155"/>
      <c r="F194" s="156" t="s">
        <v>563</v>
      </c>
      <c r="G194" s="157" t="s">
        <v>564</v>
      </c>
      <c r="H194" s="157" t="s">
        <v>379</v>
      </c>
      <c r="I194" s="155" t="s">
        <v>825</v>
      </c>
      <c r="J194" s="155"/>
      <c r="K194" s="155"/>
      <c r="L194" s="156"/>
      <c r="M194" s="155"/>
      <c r="N194" s="155"/>
    </row>
    <row r="195" spans="1:14" ht="22.5">
      <c r="A195" s="155">
        <v>194</v>
      </c>
      <c r="B195" s="155" t="s">
        <v>689</v>
      </c>
      <c r="C195" s="155" t="s">
        <v>753</v>
      </c>
      <c r="D195" s="155" t="s">
        <v>826</v>
      </c>
      <c r="E195" s="155" t="s">
        <v>827</v>
      </c>
      <c r="F195" s="156" t="s">
        <v>563</v>
      </c>
      <c r="G195" s="157" t="s">
        <v>564</v>
      </c>
      <c r="H195" s="157" t="s">
        <v>379</v>
      </c>
      <c r="I195" s="155" t="s">
        <v>828</v>
      </c>
      <c r="J195" s="158" t="s">
        <v>829</v>
      </c>
      <c r="K195" s="155"/>
      <c r="L195" s="156"/>
      <c r="M195" s="155"/>
      <c r="N195" s="155"/>
    </row>
    <row r="196" spans="1:14" ht="33.75">
      <c r="A196" s="155">
        <v>195</v>
      </c>
      <c r="B196" s="155" t="s">
        <v>689</v>
      </c>
      <c r="C196" s="155" t="s">
        <v>753</v>
      </c>
      <c r="D196" s="155" t="s">
        <v>826</v>
      </c>
      <c r="E196" s="155" t="s">
        <v>827</v>
      </c>
      <c r="F196" s="156" t="s">
        <v>563</v>
      </c>
      <c r="G196" s="157" t="s">
        <v>564</v>
      </c>
      <c r="H196" s="157" t="s">
        <v>379</v>
      </c>
      <c r="I196" s="155" t="s">
        <v>830</v>
      </c>
      <c r="J196" s="158" t="s">
        <v>829</v>
      </c>
      <c r="K196" s="155"/>
      <c r="L196" s="156"/>
      <c r="M196" s="155"/>
      <c r="N196" s="155"/>
    </row>
    <row r="197" spans="1:14" ht="33.75">
      <c r="A197" s="155">
        <v>196</v>
      </c>
      <c r="B197" s="155" t="s">
        <v>689</v>
      </c>
      <c r="C197" s="155" t="s">
        <v>753</v>
      </c>
      <c r="D197" s="155" t="s">
        <v>826</v>
      </c>
      <c r="E197" s="155" t="s">
        <v>827</v>
      </c>
      <c r="F197" s="156" t="s">
        <v>563</v>
      </c>
      <c r="G197" s="157" t="s">
        <v>569</v>
      </c>
      <c r="H197" s="157" t="s">
        <v>379</v>
      </c>
      <c r="I197" s="155" t="s">
        <v>831</v>
      </c>
      <c r="J197" s="158" t="s">
        <v>829</v>
      </c>
      <c r="K197" s="155"/>
      <c r="L197" s="156"/>
      <c r="M197" s="155"/>
      <c r="N197" s="155"/>
    </row>
    <row r="198" spans="1:14" ht="45">
      <c r="A198" s="155">
        <v>197</v>
      </c>
      <c r="B198" s="155" t="s">
        <v>689</v>
      </c>
      <c r="C198" s="155" t="s">
        <v>753</v>
      </c>
      <c r="D198" s="155" t="s">
        <v>826</v>
      </c>
      <c r="E198" s="155" t="s">
        <v>827</v>
      </c>
      <c r="F198" s="156" t="s">
        <v>563</v>
      </c>
      <c r="G198" s="157" t="s">
        <v>564</v>
      </c>
      <c r="H198" s="157" t="s">
        <v>379</v>
      </c>
      <c r="I198" s="155" t="s">
        <v>832</v>
      </c>
      <c r="J198" s="158" t="s">
        <v>829</v>
      </c>
      <c r="K198" s="155"/>
      <c r="L198" s="156"/>
      <c r="M198" s="155"/>
      <c r="N198" s="155"/>
    </row>
    <row r="199" spans="1:14" ht="56.25">
      <c r="A199" s="155">
        <v>198</v>
      </c>
      <c r="B199" s="155" t="s">
        <v>689</v>
      </c>
      <c r="C199" s="155" t="s">
        <v>753</v>
      </c>
      <c r="D199" s="155" t="s">
        <v>826</v>
      </c>
      <c r="E199" s="155" t="s">
        <v>827</v>
      </c>
      <c r="F199" s="156" t="s">
        <v>563</v>
      </c>
      <c r="G199" s="157" t="s">
        <v>564</v>
      </c>
      <c r="H199" s="157" t="s">
        <v>379</v>
      </c>
      <c r="I199" s="155" t="s">
        <v>833</v>
      </c>
      <c r="J199" s="158" t="s">
        <v>829</v>
      </c>
      <c r="K199" s="155"/>
      <c r="L199" s="156"/>
      <c r="M199" s="155"/>
      <c r="N199" s="155"/>
    </row>
    <row r="200" spans="1:14" ht="33.75">
      <c r="A200" s="155">
        <v>199</v>
      </c>
      <c r="B200" s="155" t="s">
        <v>689</v>
      </c>
      <c r="C200" s="155" t="s">
        <v>753</v>
      </c>
      <c r="D200" s="155" t="s">
        <v>826</v>
      </c>
      <c r="E200" s="155" t="s">
        <v>827</v>
      </c>
      <c r="F200" s="156" t="s">
        <v>563</v>
      </c>
      <c r="G200" s="157" t="s">
        <v>564</v>
      </c>
      <c r="H200" s="157" t="s">
        <v>379</v>
      </c>
      <c r="I200" s="155" t="s">
        <v>834</v>
      </c>
      <c r="J200" s="158" t="s">
        <v>829</v>
      </c>
      <c r="K200" s="155"/>
      <c r="L200" s="156"/>
      <c r="M200" s="155"/>
      <c r="N200" s="155"/>
    </row>
    <row r="201" spans="1:14" ht="33.75">
      <c r="A201" s="155">
        <v>200</v>
      </c>
      <c r="B201" s="155" t="s">
        <v>689</v>
      </c>
      <c r="C201" s="155" t="s">
        <v>753</v>
      </c>
      <c r="D201" s="155" t="s">
        <v>826</v>
      </c>
      <c r="E201" s="155" t="s">
        <v>827</v>
      </c>
      <c r="F201" s="156" t="s">
        <v>563</v>
      </c>
      <c r="G201" s="157" t="s">
        <v>564</v>
      </c>
      <c r="H201" s="157" t="s">
        <v>379</v>
      </c>
      <c r="I201" s="155" t="s">
        <v>835</v>
      </c>
      <c r="J201" s="158" t="s">
        <v>829</v>
      </c>
      <c r="K201" s="155"/>
      <c r="L201" s="156"/>
      <c r="M201" s="155"/>
      <c r="N201" s="155"/>
    </row>
    <row r="202" spans="1:14" ht="33.75">
      <c r="A202" s="155">
        <v>201</v>
      </c>
      <c r="B202" s="155" t="s">
        <v>689</v>
      </c>
      <c r="C202" s="155" t="s">
        <v>753</v>
      </c>
      <c r="D202" s="155" t="s">
        <v>826</v>
      </c>
      <c r="E202" s="155" t="s">
        <v>827</v>
      </c>
      <c r="F202" s="156" t="s">
        <v>563</v>
      </c>
      <c r="G202" s="157" t="s">
        <v>564</v>
      </c>
      <c r="H202" s="157" t="s">
        <v>379</v>
      </c>
      <c r="I202" s="155" t="s">
        <v>836</v>
      </c>
      <c r="J202" s="158" t="s">
        <v>829</v>
      </c>
      <c r="K202" s="155"/>
      <c r="L202" s="156"/>
      <c r="M202" s="155"/>
      <c r="N202" s="155"/>
    </row>
    <row r="203" spans="1:14" ht="45">
      <c r="A203" s="155">
        <v>202</v>
      </c>
      <c r="B203" s="155" t="s">
        <v>689</v>
      </c>
      <c r="C203" s="155" t="s">
        <v>753</v>
      </c>
      <c r="D203" s="155" t="s">
        <v>826</v>
      </c>
      <c r="E203" s="155" t="s">
        <v>827</v>
      </c>
      <c r="F203" s="156" t="s">
        <v>615</v>
      </c>
      <c r="G203" s="157" t="s">
        <v>564</v>
      </c>
      <c r="H203" s="157"/>
      <c r="I203" s="155" t="s">
        <v>837</v>
      </c>
      <c r="J203" s="158" t="s">
        <v>829</v>
      </c>
      <c r="K203" s="155"/>
      <c r="L203" s="156"/>
      <c r="M203" s="155"/>
      <c r="N203" s="155"/>
    </row>
    <row r="204" spans="1:14" ht="33.75">
      <c r="A204" s="155">
        <v>203</v>
      </c>
      <c r="B204" s="155" t="s">
        <v>689</v>
      </c>
      <c r="C204" s="155" t="s">
        <v>753</v>
      </c>
      <c r="D204" s="155" t="s">
        <v>826</v>
      </c>
      <c r="E204" s="155" t="s">
        <v>827</v>
      </c>
      <c r="F204" s="156" t="s">
        <v>615</v>
      </c>
      <c r="G204" s="157" t="s">
        <v>564</v>
      </c>
      <c r="H204" s="157"/>
      <c r="I204" s="155" t="s">
        <v>838</v>
      </c>
      <c r="J204" s="158" t="s">
        <v>829</v>
      </c>
      <c r="K204" s="155"/>
      <c r="L204" s="156"/>
      <c r="M204" s="155"/>
      <c r="N204" s="155"/>
    </row>
    <row r="205" spans="1:14" ht="33.75">
      <c r="A205" s="155">
        <v>204</v>
      </c>
      <c r="B205" s="155" t="s">
        <v>689</v>
      </c>
      <c r="C205" s="155" t="s">
        <v>753</v>
      </c>
      <c r="D205" s="155" t="s">
        <v>826</v>
      </c>
      <c r="E205" s="155" t="s">
        <v>827</v>
      </c>
      <c r="F205" s="156" t="s">
        <v>615</v>
      </c>
      <c r="G205" s="157" t="s">
        <v>564</v>
      </c>
      <c r="H205" s="157"/>
      <c r="I205" s="155" t="s">
        <v>839</v>
      </c>
      <c r="J205" s="158" t="s">
        <v>829</v>
      </c>
      <c r="K205" s="155"/>
      <c r="L205" s="156"/>
      <c r="M205" s="155"/>
      <c r="N205" s="155"/>
    </row>
    <row r="206" spans="1:14" ht="33.75">
      <c r="A206" s="155">
        <v>205</v>
      </c>
      <c r="B206" s="155" t="s">
        <v>689</v>
      </c>
      <c r="C206" s="155" t="s">
        <v>753</v>
      </c>
      <c r="D206" s="155" t="s">
        <v>826</v>
      </c>
      <c r="E206" s="155" t="s">
        <v>827</v>
      </c>
      <c r="F206" s="156" t="s">
        <v>563</v>
      </c>
      <c r="G206" s="157" t="s">
        <v>564</v>
      </c>
      <c r="H206" s="157" t="s">
        <v>379</v>
      </c>
      <c r="I206" s="155" t="s">
        <v>840</v>
      </c>
      <c r="J206" s="158" t="s">
        <v>829</v>
      </c>
      <c r="K206" s="155"/>
      <c r="L206" s="156"/>
      <c r="M206" s="155"/>
      <c r="N206" s="155"/>
    </row>
    <row r="207" spans="1:14" ht="22.5">
      <c r="A207" s="155">
        <v>206</v>
      </c>
      <c r="B207" s="155" t="s">
        <v>689</v>
      </c>
      <c r="C207" s="155" t="s">
        <v>753</v>
      </c>
      <c r="D207" s="155" t="s">
        <v>826</v>
      </c>
      <c r="E207" s="155" t="s">
        <v>827</v>
      </c>
      <c r="F207" s="156" t="s">
        <v>563</v>
      </c>
      <c r="G207" s="157" t="s">
        <v>564</v>
      </c>
      <c r="H207" s="157" t="s">
        <v>373</v>
      </c>
      <c r="I207" s="155" t="s">
        <v>841</v>
      </c>
      <c r="J207" s="158" t="s">
        <v>829</v>
      </c>
      <c r="K207" s="155"/>
      <c r="L207" s="156"/>
      <c r="M207" s="155"/>
      <c r="N207" s="155"/>
    </row>
    <row r="208" spans="1:14" ht="101.25">
      <c r="A208" s="155">
        <v>207</v>
      </c>
      <c r="B208" s="155" t="s">
        <v>689</v>
      </c>
      <c r="C208" s="155" t="s">
        <v>753</v>
      </c>
      <c r="D208" s="155" t="s">
        <v>826</v>
      </c>
      <c r="E208" s="155" t="s">
        <v>842</v>
      </c>
      <c r="F208" s="156" t="s">
        <v>563</v>
      </c>
      <c r="G208" s="157" t="s">
        <v>564</v>
      </c>
      <c r="H208" s="157" t="s">
        <v>379</v>
      </c>
      <c r="I208" s="155" t="s">
        <v>141</v>
      </c>
      <c r="J208" s="155"/>
      <c r="K208" s="155"/>
      <c r="L208" s="156"/>
      <c r="M208" s="155"/>
      <c r="N208" s="155"/>
    </row>
    <row r="209" spans="1:14" ht="22.5">
      <c r="A209" s="155">
        <v>208</v>
      </c>
      <c r="B209" s="155" t="s">
        <v>689</v>
      </c>
      <c r="C209" s="155" t="s">
        <v>753</v>
      </c>
      <c r="D209" s="155" t="s">
        <v>826</v>
      </c>
      <c r="E209" s="155" t="s">
        <v>842</v>
      </c>
      <c r="F209" s="156" t="s">
        <v>563</v>
      </c>
      <c r="G209" s="157" t="s">
        <v>564</v>
      </c>
      <c r="H209" s="157" t="s">
        <v>379</v>
      </c>
      <c r="I209" s="155" t="s">
        <v>142</v>
      </c>
      <c r="J209" s="155"/>
      <c r="K209" s="155"/>
      <c r="L209" s="156"/>
      <c r="M209" s="155"/>
      <c r="N209" s="155"/>
    </row>
    <row r="210" spans="1:14" ht="22.5">
      <c r="A210" s="155">
        <v>209</v>
      </c>
      <c r="B210" s="155" t="s">
        <v>689</v>
      </c>
      <c r="C210" s="155" t="s">
        <v>753</v>
      </c>
      <c r="D210" s="155" t="s">
        <v>826</v>
      </c>
      <c r="E210" s="155" t="s">
        <v>842</v>
      </c>
      <c r="F210" s="156" t="s">
        <v>563</v>
      </c>
      <c r="G210" s="157" t="s">
        <v>569</v>
      </c>
      <c r="H210" s="157" t="s">
        <v>379</v>
      </c>
      <c r="I210" s="155" t="s">
        <v>143</v>
      </c>
      <c r="J210" s="155"/>
      <c r="K210" s="155"/>
      <c r="L210" s="156"/>
      <c r="M210" s="155"/>
      <c r="N210" s="155"/>
    </row>
    <row r="211" spans="1:14" ht="33.75">
      <c r="A211" s="155">
        <v>210</v>
      </c>
      <c r="B211" s="155" t="s">
        <v>689</v>
      </c>
      <c r="C211" s="155" t="s">
        <v>753</v>
      </c>
      <c r="D211" s="155" t="s">
        <v>826</v>
      </c>
      <c r="E211" s="155" t="s">
        <v>842</v>
      </c>
      <c r="F211" s="156" t="s">
        <v>563</v>
      </c>
      <c r="G211" s="157" t="s">
        <v>564</v>
      </c>
      <c r="H211" s="157" t="s">
        <v>379</v>
      </c>
      <c r="I211" s="155" t="s">
        <v>144</v>
      </c>
      <c r="J211" s="155"/>
      <c r="K211" s="155"/>
      <c r="L211" s="156"/>
      <c r="M211" s="155"/>
      <c r="N211" s="155"/>
    </row>
    <row r="212" spans="1:14" ht="56.25">
      <c r="A212" s="155">
        <v>211</v>
      </c>
      <c r="B212" s="155" t="s">
        <v>689</v>
      </c>
      <c r="C212" s="155" t="s">
        <v>753</v>
      </c>
      <c r="D212" s="155" t="s">
        <v>826</v>
      </c>
      <c r="E212" s="155" t="s">
        <v>842</v>
      </c>
      <c r="F212" s="156" t="s">
        <v>563</v>
      </c>
      <c r="G212" s="157" t="s">
        <v>564</v>
      </c>
      <c r="H212" s="157" t="s">
        <v>379</v>
      </c>
      <c r="I212" s="155" t="s">
        <v>145</v>
      </c>
      <c r="J212" s="155"/>
      <c r="K212" s="155"/>
      <c r="L212" s="156"/>
      <c r="M212" s="155"/>
      <c r="N212" s="155"/>
    </row>
    <row r="213" spans="1:14" ht="22.5">
      <c r="A213" s="155">
        <v>212</v>
      </c>
      <c r="B213" s="155" t="s">
        <v>689</v>
      </c>
      <c r="C213" s="155" t="s">
        <v>753</v>
      </c>
      <c r="D213" s="155" t="s">
        <v>826</v>
      </c>
      <c r="E213" s="155" t="s">
        <v>842</v>
      </c>
      <c r="F213" s="156" t="s">
        <v>563</v>
      </c>
      <c r="G213" s="157" t="s">
        <v>564</v>
      </c>
      <c r="H213" s="157" t="s">
        <v>379</v>
      </c>
      <c r="I213" s="155" t="s">
        <v>146</v>
      </c>
      <c r="J213" s="155"/>
      <c r="K213" s="155"/>
      <c r="L213" s="156"/>
      <c r="M213" s="155"/>
      <c r="N213" s="155"/>
    </row>
    <row r="214" spans="1:14" ht="33.75">
      <c r="A214" s="155">
        <v>213</v>
      </c>
      <c r="B214" s="155" t="s">
        <v>689</v>
      </c>
      <c r="C214" s="155" t="s">
        <v>753</v>
      </c>
      <c r="D214" s="155" t="s">
        <v>826</v>
      </c>
      <c r="E214" s="155" t="s">
        <v>842</v>
      </c>
      <c r="F214" s="156" t="s">
        <v>563</v>
      </c>
      <c r="G214" s="157" t="s">
        <v>564</v>
      </c>
      <c r="H214" s="157" t="s">
        <v>379</v>
      </c>
      <c r="I214" s="155" t="s">
        <v>147</v>
      </c>
      <c r="J214" s="155"/>
      <c r="K214" s="155"/>
      <c r="L214" s="156"/>
      <c r="M214" s="155"/>
      <c r="N214" s="155"/>
    </row>
    <row r="215" spans="1:14" ht="22.5">
      <c r="A215" s="155">
        <v>214</v>
      </c>
      <c r="B215" s="155" t="s">
        <v>689</v>
      </c>
      <c r="C215" s="155" t="s">
        <v>753</v>
      </c>
      <c r="D215" s="155" t="s">
        <v>826</v>
      </c>
      <c r="E215" s="155" t="s">
        <v>148</v>
      </c>
      <c r="F215" s="156" t="s">
        <v>563</v>
      </c>
      <c r="G215" s="157" t="s">
        <v>569</v>
      </c>
      <c r="H215" s="157" t="s">
        <v>373</v>
      </c>
      <c r="I215" s="155" t="s">
        <v>149</v>
      </c>
      <c r="J215" s="155"/>
      <c r="K215" s="155"/>
      <c r="L215" s="156"/>
      <c r="M215" s="155"/>
      <c r="N215" s="155"/>
    </row>
    <row r="216" spans="1:14" ht="22.5">
      <c r="A216" s="155">
        <v>215</v>
      </c>
      <c r="B216" s="155" t="s">
        <v>689</v>
      </c>
      <c r="C216" s="155" t="s">
        <v>753</v>
      </c>
      <c r="D216" s="155" t="s">
        <v>826</v>
      </c>
      <c r="E216" s="155" t="s">
        <v>148</v>
      </c>
      <c r="F216" s="156" t="s">
        <v>563</v>
      </c>
      <c r="G216" s="157" t="s">
        <v>564</v>
      </c>
      <c r="H216" s="157" t="s">
        <v>379</v>
      </c>
      <c r="I216" s="155" t="s">
        <v>150</v>
      </c>
      <c r="J216" s="155"/>
      <c r="K216" s="155"/>
      <c r="L216" s="156"/>
      <c r="M216" s="155"/>
      <c r="N216" s="155"/>
    </row>
    <row r="217" spans="1:14" ht="22.5">
      <c r="A217" s="155">
        <v>216</v>
      </c>
      <c r="B217" s="155" t="s">
        <v>689</v>
      </c>
      <c r="C217" s="155" t="s">
        <v>753</v>
      </c>
      <c r="D217" s="155" t="s">
        <v>826</v>
      </c>
      <c r="E217" s="155" t="s">
        <v>148</v>
      </c>
      <c r="F217" s="156" t="s">
        <v>563</v>
      </c>
      <c r="G217" s="157" t="s">
        <v>569</v>
      </c>
      <c r="H217" s="157" t="s">
        <v>379</v>
      </c>
      <c r="I217" s="155" t="s">
        <v>151</v>
      </c>
      <c r="J217" s="155"/>
      <c r="K217" s="155"/>
      <c r="L217" s="156"/>
      <c r="M217" s="155"/>
      <c r="N217" s="155"/>
    </row>
    <row r="218" spans="1:14" ht="67.5">
      <c r="A218" s="155">
        <v>217</v>
      </c>
      <c r="B218" s="155" t="s">
        <v>689</v>
      </c>
      <c r="C218" s="155" t="s">
        <v>753</v>
      </c>
      <c r="D218" s="155" t="s">
        <v>826</v>
      </c>
      <c r="E218" s="155" t="s">
        <v>148</v>
      </c>
      <c r="F218" s="156" t="s">
        <v>563</v>
      </c>
      <c r="G218" s="157" t="s">
        <v>564</v>
      </c>
      <c r="H218" s="157" t="s">
        <v>379</v>
      </c>
      <c r="I218" s="155" t="s">
        <v>152</v>
      </c>
      <c r="J218" s="155"/>
      <c r="K218" s="155"/>
      <c r="L218" s="156"/>
      <c r="M218" s="155"/>
      <c r="N218" s="157"/>
    </row>
    <row r="219" spans="1:14" ht="45">
      <c r="A219" s="155">
        <v>218</v>
      </c>
      <c r="B219" s="155" t="s">
        <v>689</v>
      </c>
      <c r="C219" s="155" t="s">
        <v>753</v>
      </c>
      <c r="D219" s="155" t="s">
        <v>826</v>
      </c>
      <c r="E219" s="155" t="s">
        <v>148</v>
      </c>
      <c r="F219" s="156" t="s">
        <v>615</v>
      </c>
      <c r="G219" s="157" t="s">
        <v>564</v>
      </c>
      <c r="H219" s="157"/>
      <c r="I219" s="155" t="s">
        <v>153</v>
      </c>
      <c r="J219" s="155"/>
      <c r="K219" s="155"/>
      <c r="L219" s="156"/>
      <c r="M219" s="155"/>
      <c r="N219" s="155"/>
    </row>
    <row r="220" spans="1:14" ht="33.75">
      <c r="A220" s="155">
        <v>219</v>
      </c>
      <c r="B220" s="155" t="s">
        <v>689</v>
      </c>
      <c r="C220" s="155" t="s">
        <v>753</v>
      </c>
      <c r="D220" s="155" t="s">
        <v>826</v>
      </c>
      <c r="E220" s="155" t="s">
        <v>148</v>
      </c>
      <c r="F220" s="156" t="s">
        <v>615</v>
      </c>
      <c r="G220" s="157" t="s">
        <v>564</v>
      </c>
      <c r="H220" s="157"/>
      <c r="I220" s="155" t="s">
        <v>154</v>
      </c>
      <c r="J220" s="155"/>
      <c r="K220" s="155"/>
      <c r="L220" s="156"/>
      <c r="M220" s="155"/>
      <c r="N220" s="155"/>
    </row>
    <row r="221" spans="1:14" ht="33.75">
      <c r="A221" s="155">
        <v>220</v>
      </c>
      <c r="B221" s="155" t="s">
        <v>689</v>
      </c>
      <c r="C221" s="155" t="s">
        <v>753</v>
      </c>
      <c r="D221" s="155" t="s">
        <v>826</v>
      </c>
      <c r="E221" s="155" t="s">
        <v>148</v>
      </c>
      <c r="F221" s="156" t="s">
        <v>615</v>
      </c>
      <c r="G221" s="157" t="s">
        <v>564</v>
      </c>
      <c r="H221" s="157"/>
      <c r="I221" s="155" t="s">
        <v>155</v>
      </c>
      <c r="J221" s="155"/>
      <c r="K221" s="155"/>
      <c r="L221" s="156"/>
      <c r="M221" s="155"/>
      <c r="N221" s="155"/>
    </row>
    <row r="222" spans="1:14" ht="22.5">
      <c r="A222" s="155">
        <v>221</v>
      </c>
      <c r="B222" s="155" t="s">
        <v>689</v>
      </c>
      <c r="C222" s="155" t="s">
        <v>753</v>
      </c>
      <c r="D222" s="155" t="s">
        <v>826</v>
      </c>
      <c r="E222" s="155" t="s">
        <v>148</v>
      </c>
      <c r="F222" s="156" t="s">
        <v>615</v>
      </c>
      <c r="G222" s="157" t="s">
        <v>564</v>
      </c>
      <c r="H222" s="157"/>
      <c r="I222" s="155" t="s">
        <v>156</v>
      </c>
      <c r="J222" s="155"/>
      <c r="K222" s="155"/>
      <c r="L222" s="156"/>
      <c r="M222" s="155"/>
      <c r="N222" s="155"/>
    </row>
    <row r="223" spans="1:14" ht="22.5">
      <c r="A223" s="155">
        <v>222</v>
      </c>
      <c r="B223" s="155" t="s">
        <v>689</v>
      </c>
      <c r="C223" s="155" t="s">
        <v>753</v>
      </c>
      <c r="D223" s="155" t="s">
        <v>826</v>
      </c>
      <c r="E223" s="155" t="s">
        <v>148</v>
      </c>
      <c r="F223" s="156" t="s">
        <v>563</v>
      </c>
      <c r="G223" s="157" t="s">
        <v>564</v>
      </c>
      <c r="H223" s="157" t="s">
        <v>379</v>
      </c>
      <c r="I223" s="155" t="s">
        <v>157</v>
      </c>
      <c r="J223" s="155"/>
      <c r="K223" s="155"/>
      <c r="L223" s="156"/>
      <c r="M223" s="155"/>
      <c r="N223" s="155"/>
    </row>
    <row r="224" spans="1:14" ht="22.5">
      <c r="A224" s="155">
        <v>223</v>
      </c>
      <c r="B224" s="155" t="s">
        <v>689</v>
      </c>
      <c r="C224" s="155" t="s">
        <v>753</v>
      </c>
      <c r="D224" s="155" t="s">
        <v>826</v>
      </c>
      <c r="E224" s="155" t="s">
        <v>148</v>
      </c>
      <c r="F224" s="156" t="s">
        <v>563</v>
      </c>
      <c r="G224" s="157" t="s">
        <v>564</v>
      </c>
      <c r="H224" s="157" t="s">
        <v>373</v>
      </c>
      <c r="I224" s="155" t="s">
        <v>158</v>
      </c>
      <c r="J224" s="155"/>
      <c r="K224" s="155"/>
      <c r="L224" s="156"/>
      <c r="M224" s="155"/>
      <c r="N224" s="155"/>
    </row>
    <row r="225" spans="1:14" ht="22.5">
      <c r="A225" s="155">
        <v>224</v>
      </c>
      <c r="B225" s="155" t="s">
        <v>689</v>
      </c>
      <c r="C225" s="155" t="s">
        <v>753</v>
      </c>
      <c r="D225" s="155" t="s">
        <v>826</v>
      </c>
      <c r="E225" s="155" t="s">
        <v>159</v>
      </c>
      <c r="F225" s="156" t="s">
        <v>615</v>
      </c>
      <c r="G225" s="157" t="s">
        <v>564</v>
      </c>
      <c r="H225" s="157"/>
      <c r="I225" s="155" t="s">
        <v>160</v>
      </c>
      <c r="J225" s="155"/>
      <c r="K225" s="155"/>
      <c r="L225" s="156"/>
      <c r="M225" s="155"/>
      <c r="N225" s="155"/>
    </row>
    <row r="226" spans="1:14" ht="22.5">
      <c r="A226" s="155">
        <v>225</v>
      </c>
      <c r="B226" s="155" t="s">
        <v>689</v>
      </c>
      <c r="C226" s="155" t="s">
        <v>753</v>
      </c>
      <c r="D226" s="155" t="s">
        <v>826</v>
      </c>
      <c r="E226" s="155" t="s">
        <v>159</v>
      </c>
      <c r="F226" s="156" t="s">
        <v>563</v>
      </c>
      <c r="G226" s="157" t="s">
        <v>564</v>
      </c>
      <c r="H226" s="157" t="s">
        <v>379</v>
      </c>
      <c r="I226" s="155" t="s">
        <v>161</v>
      </c>
      <c r="J226" s="155"/>
      <c r="K226" s="155"/>
      <c r="L226" s="156"/>
      <c r="M226" s="155"/>
      <c r="N226" s="155"/>
    </row>
    <row r="227" spans="1:14" ht="22.5">
      <c r="A227" s="155">
        <v>226</v>
      </c>
      <c r="B227" s="155" t="s">
        <v>689</v>
      </c>
      <c r="C227" s="155" t="s">
        <v>753</v>
      </c>
      <c r="D227" s="155" t="s">
        <v>826</v>
      </c>
      <c r="E227" s="155" t="s">
        <v>159</v>
      </c>
      <c r="F227" s="156" t="s">
        <v>563</v>
      </c>
      <c r="G227" s="157" t="s">
        <v>564</v>
      </c>
      <c r="H227" s="157" t="s">
        <v>379</v>
      </c>
      <c r="I227" s="155" t="s">
        <v>162</v>
      </c>
      <c r="J227" s="155"/>
      <c r="K227" s="155"/>
      <c r="L227" s="156"/>
      <c r="M227" s="155"/>
      <c r="N227" s="155"/>
    </row>
    <row r="228" spans="1:14" ht="22.5">
      <c r="A228" s="155">
        <v>227</v>
      </c>
      <c r="B228" s="155" t="s">
        <v>689</v>
      </c>
      <c r="C228" s="155" t="s">
        <v>753</v>
      </c>
      <c r="D228" s="155" t="s">
        <v>826</v>
      </c>
      <c r="E228" s="155" t="s">
        <v>159</v>
      </c>
      <c r="F228" s="156" t="s">
        <v>563</v>
      </c>
      <c r="G228" s="157" t="s">
        <v>569</v>
      </c>
      <c r="H228" s="157" t="s">
        <v>379</v>
      </c>
      <c r="I228" s="155" t="s">
        <v>163</v>
      </c>
      <c r="J228" s="155"/>
      <c r="K228" s="155"/>
      <c r="L228" s="156"/>
      <c r="M228" s="155"/>
      <c r="N228" s="155"/>
    </row>
    <row r="229" spans="1:14" ht="45">
      <c r="A229" s="155">
        <v>228</v>
      </c>
      <c r="B229" s="155" t="s">
        <v>689</v>
      </c>
      <c r="C229" s="155" t="s">
        <v>753</v>
      </c>
      <c r="D229" s="155" t="s">
        <v>826</v>
      </c>
      <c r="E229" s="155" t="s">
        <v>159</v>
      </c>
      <c r="F229" s="156" t="s">
        <v>563</v>
      </c>
      <c r="G229" s="157" t="s">
        <v>564</v>
      </c>
      <c r="H229" s="157" t="s">
        <v>379</v>
      </c>
      <c r="I229" s="155" t="s">
        <v>164</v>
      </c>
      <c r="J229" s="155"/>
      <c r="K229" s="155"/>
      <c r="L229" s="156"/>
      <c r="M229" s="155"/>
      <c r="N229" s="155"/>
    </row>
    <row r="230" spans="1:14" ht="22.5">
      <c r="A230" s="155">
        <v>229</v>
      </c>
      <c r="B230" s="155" t="s">
        <v>689</v>
      </c>
      <c r="C230" s="155" t="s">
        <v>753</v>
      </c>
      <c r="D230" s="155" t="s">
        <v>826</v>
      </c>
      <c r="E230" s="155" t="s">
        <v>159</v>
      </c>
      <c r="F230" s="156" t="s">
        <v>615</v>
      </c>
      <c r="G230" s="157" t="s">
        <v>564</v>
      </c>
      <c r="H230" s="157"/>
      <c r="I230" s="155" t="s">
        <v>165</v>
      </c>
      <c r="J230" s="155"/>
      <c r="K230" s="155"/>
      <c r="L230" s="156"/>
      <c r="M230" s="155"/>
      <c r="N230" s="155"/>
    </row>
    <row r="231" spans="1:14" ht="45">
      <c r="A231" s="155">
        <v>230</v>
      </c>
      <c r="B231" s="155" t="s">
        <v>689</v>
      </c>
      <c r="C231" s="155" t="s">
        <v>753</v>
      </c>
      <c r="D231" s="155" t="s">
        <v>826</v>
      </c>
      <c r="E231" s="155" t="s">
        <v>159</v>
      </c>
      <c r="F231" s="156" t="s">
        <v>615</v>
      </c>
      <c r="G231" s="157" t="s">
        <v>564</v>
      </c>
      <c r="H231" s="157"/>
      <c r="I231" s="155" t="s">
        <v>166</v>
      </c>
      <c r="J231" s="155"/>
      <c r="K231" s="155"/>
      <c r="L231" s="156"/>
      <c r="M231" s="155"/>
      <c r="N231" s="155"/>
    </row>
    <row r="232" spans="1:14" ht="33.75">
      <c r="A232" s="155">
        <v>231</v>
      </c>
      <c r="B232" s="155" t="s">
        <v>689</v>
      </c>
      <c r="C232" s="155" t="s">
        <v>753</v>
      </c>
      <c r="D232" s="155" t="s">
        <v>826</v>
      </c>
      <c r="E232" s="155" t="s">
        <v>159</v>
      </c>
      <c r="F232" s="156" t="s">
        <v>615</v>
      </c>
      <c r="G232" s="157" t="s">
        <v>564</v>
      </c>
      <c r="H232" s="157"/>
      <c r="I232" s="155" t="s">
        <v>167</v>
      </c>
      <c r="J232" s="155"/>
      <c r="K232" s="155"/>
      <c r="L232" s="156"/>
      <c r="M232" s="155"/>
      <c r="N232" s="155"/>
    </row>
    <row r="233" spans="1:14" ht="33.75">
      <c r="A233" s="155">
        <v>232</v>
      </c>
      <c r="B233" s="155" t="s">
        <v>689</v>
      </c>
      <c r="C233" s="155" t="s">
        <v>753</v>
      </c>
      <c r="D233" s="155" t="s">
        <v>826</v>
      </c>
      <c r="E233" s="155" t="s">
        <v>159</v>
      </c>
      <c r="F233" s="156" t="s">
        <v>615</v>
      </c>
      <c r="G233" s="157" t="s">
        <v>564</v>
      </c>
      <c r="H233" s="157"/>
      <c r="I233" s="155" t="s">
        <v>168</v>
      </c>
      <c r="J233" s="155"/>
      <c r="K233" s="155"/>
      <c r="L233" s="156"/>
      <c r="M233" s="155"/>
      <c r="N233" s="155"/>
    </row>
    <row r="234" spans="1:14" ht="22.5">
      <c r="A234" s="155">
        <v>233</v>
      </c>
      <c r="B234" s="155" t="s">
        <v>689</v>
      </c>
      <c r="C234" s="155" t="s">
        <v>753</v>
      </c>
      <c r="D234" s="155" t="s">
        <v>826</v>
      </c>
      <c r="E234" s="155" t="s">
        <v>159</v>
      </c>
      <c r="F234" s="156" t="s">
        <v>563</v>
      </c>
      <c r="G234" s="157" t="s">
        <v>564</v>
      </c>
      <c r="H234" s="157" t="s">
        <v>373</v>
      </c>
      <c r="I234" s="186" t="s">
        <v>849</v>
      </c>
      <c r="J234" s="155"/>
      <c r="K234" s="155"/>
      <c r="L234" s="156"/>
      <c r="M234" s="155"/>
      <c r="N234" s="155"/>
    </row>
    <row r="235" spans="1:14" ht="22.5">
      <c r="A235" s="155">
        <v>234</v>
      </c>
      <c r="B235" s="155" t="s">
        <v>689</v>
      </c>
      <c r="C235" s="155" t="s">
        <v>753</v>
      </c>
      <c r="D235" s="155" t="s">
        <v>826</v>
      </c>
      <c r="E235" s="155" t="s">
        <v>170</v>
      </c>
      <c r="F235" s="156" t="s">
        <v>563</v>
      </c>
      <c r="G235" s="157" t="s">
        <v>564</v>
      </c>
      <c r="H235" s="157" t="s">
        <v>379</v>
      </c>
      <c r="I235" s="155" t="s">
        <v>171</v>
      </c>
      <c r="J235" s="155"/>
      <c r="K235" s="155"/>
      <c r="L235" s="156"/>
      <c r="M235" s="155"/>
      <c r="N235" s="155"/>
    </row>
    <row r="236" spans="1:14" ht="56.25">
      <c r="A236" s="155">
        <v>235</v>
      </c>
      <c r="B236" s="155" t="s">
        <v>689</v>
      </c>
      <c r="C236" s="155" t="s">
        <v>753</v>
      </c>
      <c r="D236" s="155" t="s">
        <v>826</v>
      </c>
      <c r="E236" s="155" t="s">
        <v>170</v>
      </c>
      <c r="F236" s="156" t="s">
        <v>563</v>
      </c>
      <c r="G236" s="157" t="s">
        <v>564</v>
      </c>
      <c r="H236" s="157" t="s">
        <v>379</v>
      </c>
      <c r="I236" s="155" t="s">
        <v>172</v>
      </c>
      <c r="J236" s="155"/>
      <c r="K236" s="155"/>
      <c r="L236" s="156"/>
      <c r="M236" s="155"/>
      <c r="N236" s="155"/>
    </row>
    <row r="237" spans="1:14" ht="33.75">
      <c r="A237" s="155">
        <v>236</v>
      </c>
      <c r="B237" s="155" t="s">
        <v>689</v>
      </c>
      <c r="C237" s="155" t="s">
        <v>753</v>
      </c>
      <c r="D237" s="155" t="s">
        <v>826</v>
      </c>
      <c r="E237" s="155" t="s">
        <v>170</v>
      </c>
      <c r="F237" s="156" t="s">
        <v>563</v>
      </c>
      <c r="G237" s="157" t="s">
        <v>569</v>
      </c>
      <c r="H237" s="157" t="s">
        <v>379</v>
      </c>
      <c r="I237" s="155" t="s">
        <v>173</v>
      </c>
      <c r="J237" s="155"/>
      <c r="K237" s="155"/>
      <c r="L237" s="156"/>
      <c r="M237" s="155"/>
      <c r="N237" s="155"/>
    </row>
    <row r="238" spans="1:14" ht="33.75">
      <c r="A238" s="155">
        <v>237</v>
      </c>
      <c r="B238" s="155" t="s">
        <v>689</v>
      </c>
      <c r="C238" s="155" t="s">
        <v>753</v>
      </c>
      <c r="D238" s="155" t="s">
        <v>826</v>
      </c>
      <c r="E238" s="155" t="s">
        <v>170</v>
      </c>
      <c r="F238" s="156" t="s">
        <v>563</v>
      </c>
      <c r="G238" s="157" t="s">
        <v>569</v>
      </c>
      <c r="H238" s="157" t="s">
        <v>379</v>
      </c>
      <c r="I238" s="155" t="s">
        <v>174</v>
      </c>
      <c r="J238" s="155"/>
      <c r="K238" s="155"/>
      <c r="L238" s="156"/>
      <c r="M238" s="155"/>
      <c r="N238" s="155"/>
    </row>
    <row r="239" spans="1:14" ht="33.75">
      <c r="A239" s="155">
        <v>238</v>
      </c>
      <c r="B239" s="155" t="s">
        <v>689</v>
      </c>
      <c r="C239" s="155" t="s">
        <v>753</v>
      </c>
      <c r="D239" s="155" t="s">
        <v>826</v>
      </c>
      <c r="E239" s="155" t="s">
        <v>170</v>
      </c>
      <c r="F239" s="156" t="s">
        <v>563</v>
      </c>
      <c r="G239" s="157" t="s">
        <v>564</v>
      </c>
      <c r="H239" s="157" t="s">
        <v>379</v>
      </c>
      <c r="I239" s="155" t="s">
        <v>175</v>
      </c>
      <c r="J239" s="155"/>
      <c r="K239" s="155"/>
      <c r="L239" s="156"/>
      <c r="M239" s="155"/>
      <c r="N239" s="155"/>
    </row>
    <row r="240" spans="1:14" ht="33.75">
      <c r="A240" s="155">
        <v>239</v>
      </c>
      <c r="B240" s="155" t="s">
        <v>689</v>
      </c>
      <c r="C240" s="155" t="s">
        <v>753</v>
      </c>
      <c r="D240" s="155" t="s">
        <v>826</v>
      </c>
      <c r="E240" s="155" t="s">
        <v>170</v>
      </c>
      <c r="F240" s="156" t="s">
        <v>563</v>
      </c>
      <c r="G240" s="157" t="s">
        <v>564</v>
      </c>
      <c r="H240" s="157" t="s">
        <v>379</v>
      </c>
      <c r="I240" s="155" t="s">
        <v>176</v>
      </c>
      <c r="J240" s="155"/>
      <c r="K240" s="155"/>
      <c r="L240" s="156"/>
      <c r="M240" s="155"/>
      <c r="N240" s="155"/>
    </row>
    <row r="241" spans="1:14" ht="33.75">
      <c r="A241" s="155">
        <v>240</v>
      </c>
      <c r="B241" s="155" t="s">
        <v>689</v>
      </c>
      <c r="C241" s="155" t="s">
        <v>753</v>
      </c>
      <c r="D241" s="155" t="s">
        <v>826</v>
      </c>
      <c r="E241" s="155" t="s">
        <v>170</v>
      </c>
      <c r="F241" s="156" t="s">
        <v>563</v>
      </c>
      <c r="G241" s="157" t="s">
        <v>564</v>
      </c>
      <c r="H241" s="157" t="s">
        <v>379</v>
      </c>
      <c r="I241" s="155" t="s">
        <v>177</v>
      </c>
      <c r="J241" s="155"/>
      <c r="K241" s="155"/>
      <c r="L241" s="156"/>
      <c r="M241" s="155"/>
      <c r="N241" s="155"/>
    </row>
    <row r="242" spans="1:14" ht="33.75">
      <c r="A242" s="155">
        <v>241</v>
      </c>
      <c r="B242" s="155" t="s">
        <v>689</v>
      </c>
      <c r="C242" s="155" t="s">
        <v>753</v>
      </c>
      <c r="D242" s="155" t="s">
        <v>826</v>
      </c>
      <c r="E242" s="155" t="s">
        <v>170</v>
      </c>
      <c r="F242" s="156" t="s">
        <v>563</v>
      </c>
      <c r="G242" s="157" t="s">
        <v>564</v>
      </c>
      <c r="H242" s="157" t="s">
        <v>379</v>
      </c>
      <c r="I242" s="155" t="s">
        <v>883</v>
      </c>
      <c r="J242" s="155"/>
      <c r="K242" s="155"/>
      <c r="L242" s="156"/>
      <c r="M242" s="155"/>
      <c r="N242" s="155"/>
    </row>
    <row r="243" spans="1:14" ht="45">
      <c r="A243" s="155">
        <v>242</v>
      </c>
      <c r="B243" s="155" t="s">
        <v>689</v>
      </c>
      <c r="C243" s="155" t="s">
        <v>753</v>
      </c>
      <c r="D243" s="155" t="s">
        <v>826</v>
      </c>
      <c r="E243" s="155" t="s">
        <v>170</v>
      </c>
      <c r="F243" s="156" t="s">
        <v>615</v>
      </c>
      <c r="G243" s="157" t="s">
        <v>564</v>
      </c>
      <c r="H243" s="157"/>
      <c r="I243" s="155" t="s">
        <v>884</v>
      </c>
      <c r="J243" s="155"/>
      <c r="K243" s="155"/>
      <c r="L243" s="156"/>
      <c r="M243" s="155"/>
      <c r="N243" s="155"/>
    </row>
    <row r="244" spans="1:14" ht="33.75">
      <c r="A244" s="155">
        <v>243</v>
      </c>
      <c r="B244" s="155" t="s">
        <v>689</v>
      </c>
      <c r="C244" s="155" t="s">
        <v>753</v>
      </c>
      <c r="D244" s="155" t="s">
        <v>826</v>
      </c>
      <c r="E244" s="155" t="s">
        <v>170</v>
      </c>
      <c r="F244" s="156" t="s">
        <v>615</v>
      </c>
      <c r="G244" s="157" t="s">
        <v>564</v>
      </c>
      <c r="H244" s="157"/>
      <c r="I244" s="155" t="s">
        <v>885</v>
      </c>
      <c r="J244" s="155"/>
      <c r="K244" s="155"/>
      <c r="L244" s="156"/>
      <c r="M244" s="155"/>
      <c r="N244" s="155"/>
    </row>
    <row r="245" spans="1:14" ht="33.75">
      <c r="A245" s="155">
        <v>244</v>
      </c>
      <c r="B245" s="155" t="s">
        <v>689</v>
      </c>
      <c r="C245" s="155" t="s">
        <v>753</v>
      </c>
      <c r="D245" s="155" t="s">
        <v>826</v>
      </c>
      <c r="E245" s="155" t="s">
        <v>170</v>
      </c>
      <c r="F245" s="156" t="s">
        <v>615</v>
      </c>
      <c r="G245" s="157" t="s">
        <v>564</v>
      </c>
      <c r="H245" s="157"/>
      <c r="I245" s="155" t="s">
        <v>886</v>
      </c>
      <c r="J245" s="155"/>
      <c r="K245" s="155"/>
      <c r="L245" s="156"/>
      <c r="M245" s="155"/>
      <c r="N245" s="155"/>
    </row>
    <row r="246" spans="1:14" ht="33.75">
      <c r="A246" s="155">
        <v>245</v>
      </c>
      <c r="B246" s="155" t="s">
        <v>689</v>
      </c>
      <c r="C246" s="155" t="s">
        <v>753</v>
      </c>
      <c r="D246" s="155" t="s">
        <v>826</v>
      </c>
      <c r="E246" s="155" t="s">
        <v>170</v>
      </c>
      <c r="F246" s="156" t="s">
        <v>563</v>
      </c>
      <c r="G246" s="157" t="s">
        <v>564</v>
      </c>
      <c r="H246" s="157" t="s">
        <v>379</v>
      </c>
      <c r="I246" s="155" t="s">
        <v>887</v>
      </c>
      <c r="J246" s="155"/>
      <c r="K246" s="155"/>
      <c r="L246" s="156"/>
      <c r="M246" s="155"/>
      <c r="N246" s="155"/>
    </row>
    <row r="247" spans="1:14" ht="22.5">
      <c r="A247" s="155">
        <v>246</v>
      </c>
      <c r="B247" s="155" t="s">
        <v>689</v>
      </c>
      <c r="C247" s="155" t="s">
        <v>753</v>
      </c>
      <c r="D247" s="155" t="s">
        <v>826</v>
      </c>
      <c r="E247" s="155" t="s">
        <v>170</v>
      </c>
      <c r="F247" s="156" t="s">
        <v>563</v>
      </c>
      <c r="G247" s="157" t="s">
        <v>564</v>
      </c>
      <c r="H247" s="157" t="s">
        <v>373</v>
      </c>
      <c r="I247" s="155" t="s">
        <v>169</v>
      </c>
      <c r="J247" s="155"/>
      <c r="K247" s="155"/>
      <c r="L247" s="156"/>
      <c r="M247" s="155"/>
      <c r="N247" s="155"/>
    </row>
    <row r="248" spans="1:14" ht="45">
      <c r="A248" s="155">
        <v>247</v>
      </c>
      <c r="B248" s="155" t="s">
        <v>689</v>
      </c>
      <c r="C248" s="155" t="s">
        <v>753</v>
      </c>
      <c r="D248" s="155" t="s">
        <v>888</v>
      </c>
      <c r="E248" s="155"/>
      <c r="F248" s="156" t="s">
        <v>563</v>
      </c>
      <c r="G248" s="157" t="s">
        <v>564</v>
      </c>
      <c r="H248" s="157" t="s">
        <v>379</v>
      </c>
      <c r="I248" s="155" t="s">
        <v>889</v>
      </c>
      <c r="J248" s="155"/>
      <c r="K248" s="155"/>
      <c r="L248" s="156"/>
      <c r="M248" s="155"/>
      <c r="N248" s="155"/>
    </row>
    <row r="249" spans="1:14" ht="45">
      <c r="A249" s="155">
        <v>248</v>
      </c>
      <c r="B249" s="155" t="s">
        <v>689</v>
      </c>
      <c r="C249" s="155" t="s">
        <v>753</v>
      </c>
      <c r="D249" s="155" t="s">
        <v>888</v>
      </c>
      <c r="E249" s="155"/>
      <c r="F249" s="156" t="s">
        <v>563</v>
      </c>
      <c r="G249" s="157" t="s">
        <v>564</v>
      </c>
      <c r="H249" s="157" t="s">
        <v>379</v>
      </c>
      <c r="I249" s="155" t="s">
        <v>890</v>
      </c>
      <c r="J249" s="155"/>
      <c r="K249" s="155"/>
      <c r="L249" s="156"/>
      <c r="M249" s="155"/>
      <c r="N249" s="155"/>
    </row>
    <row r="250" spans="1:14">
      <c r="A250" s="155">
        <v>249</v>
      </c>
      <c r="B250" s="155" t="s">
        <v>689</v>
      </c>
      <c r="C250" s="155" t="s">
        <v>753</v>
      </c>
      <c r="D250" s="155" t="s">
        <v>888</v>
      </c>
      <c r="E250" s="155"/>
      <c r="F250" s="156" t="s">
        <v>563</v>
      </c>
      <c r="G250" s="157" t="s">
        <v>564</v>
      </c>
      <c r="H250" s="157" t="s">
        <v>373</v>
      </c>
      <c r="I250" s="155" t="s">
        <v>891</v>
      </c>
      <c r="J250" s="155"/>
      <c r="K250" s="155"/>
      <c r="L250" s="156"/>
      <c r="M250" s="155"/>
      <c r="N250" s="155"/>
    </row>
    <row r="251" spans="1:14">
      <c r="A251" s="155">
        <v>250</v>
      </c>
      <c r="B251" s="155" t="s">
        <v>689</v>
      </c>
      <c r="C251" s="155" t="s">
        <v>753</v>
      </c>
      <c r="D251" s="155" t="s">
        <v>888</v>
      </c>
      <c r="E251" s="155"/>
      <c r="F251" s="156" t="s">
        <v>563</v>
      </c>
      <c r="G251" s="157" t="s">
        <v>564</v>
      </c>
      <c r="H251" s="157" t="s">
        <v>373</v>
      </c>
      <c r="I251" s="155" t="s">
        <v>892</v>
      </c>
      <c r="J251" s="155"/>
      <c r="K251" s="155"/>
      <c r="L251" s="156"/>
      <c r="M251" s="155"/>
      <c r="N251" s="155"/>
    </row>
    <row r="252" spans="1:14" ht="33.75">
      <c r="A252" s="155">
        <v>251</v>
      </c>
      <c r="B252" s="155" t="s">
        <v>689</v>
      </c>
      <c r="C252" s="155" t="s">
        <v>753</v>
      </c>
      <c r="D252" s="155" t="s">
        <v>888</v>
      </c>
      <c r="E252" s="155"/>
      <c r="F252" s="156" t="s">
        <v>563</v>
      </c>
      <c r="G252" s="157" t="s">
        <v>569</v>
      </c>
      <c r="H252" s="157" t="s">
        <v>379</v>
      </c>
      <c r="I252" s="155" t="s">
        <v>893</v>
      </c>
      <c r="J252" s="155"/>
      <c r="K252" s="155"/>
      <c r="L252" s="156"/>
      <c r="M252" s="155"/>
      <c r="N252" s="155"/>
    </row>
    <row r="253" spans="1:14">
      <c r="A253" s="155">
        <v>252</v>
      </c>
      <c r="B253" s="155" t="s">
        <v>689</v>
      </c>
      <c r="C253" s="155" t="s">
        <v>753</v>
      </c>
      <c r="D253" s="155" t="s">
        <v>888</v>
      </c>
      <c r="E253" s="155"/>
      <c r="F253" s="156" t="s">
        <v>563</v>
      </c>
      <c r="G253" s="157" t="s">
        <v>569</v>
      </c>
      <c r="H253" s="157" t="s">
        <v>373</v>
      </c>
      <c r="I253" s="155" t="s">
        <v>894</v>
      </c>
      <c r="J253" s="155"/>
      <c r="K253" s="155"/>
      <c r="L253" s="156"/>
      <c r="M253" s="155"/>
      <c r="N253" s="155"/>
    </row>
    <row r="254" spans="1:14">
      <c r="A254" s="155">
        <v>253</v>
      </c>
      <c r="B254" s="155" t="s">
        <v>689</v>
      </c>
      <c r="C254" s="155" t="s">
        <v>753</v>
      </c>
      <c r="D254" s="155" t="s">
        <v>888</v>
      </c>
      <c r="E254" s="155"/>
      <c r="F254" s="156" t="s">
        <v>563</v>
      </c>
      <c r="G254" s="157" t="s">
        <v>564</v>
      </c>
      <c r="H254" s="157" t="s">
        <v>379</v>
      </c>
      <c r="I254" s="155" t="s">
        <v>895</v>
      </c>
      <c r="J254" s="155"/>
      <c r="K254" s="155"/>
      <c r="L254" s="156"/>
      <c r="M254" s="155"/>
      <c r="N254" s="155"/>
    </row>
    <row r="255" spans="1:14" ht="22.5">
      <c r="A255" s="155">
        <v>254</v>
      </c>
      <c r="B255" s="155" t="s">
        <v>689</v>
      </c>
      <c r="C255" s="155" t="s">
        <v>753</v>
      </c>
      <c r="D255" s="155" t="s">
        <v>888</v>
      </c>
      <c r="E255" s="155"/>
      <c r="F255" s="156" t="s">
        <v>563</v>
      </c>
      <c r="G255" s="157" t="s">
        <v>569</v>
      </c>
      <c r="H255" s="157" t="s">
        <v>379</v>
      </c>
      <c r="I255" s="155" t="s">
        <v>896</v>
      </c>
      <c r="J255" s="155"/>
      <c r="K255" s="155"/>
      <c r="L255" s="156"/>
      <c r="M255" s="155"/>
      <c r="N255" s="155"/>
    </row>
    <row r="256" spans="1:14" ht="22.5">
      <c r="A256" s="155">
        <v>255</v>
      </c>
      <c r="B256" s="155" t="s">
        <v>689</v>
      </c>
      <c r="C256" s="155" t="s">
        <v>753</v>
      </c>
      <c r="D256" s="155" t="s">
        <v>888</v>
      </c>
      <c r="E256" s="155"/>
      <c r="F256" s="156" t="s">
        <v>563</v>
      </c>
      <c r="G256" s="157" t="s">
        <v>566</v>
      </c>
      <c r="H256" s="157" t="s">
        <v>373</v>
      </c>
      <c r="I256" s="155" t="s">
        <v>897</v>
      </c>
      <c r="J256" s="155"/>
      <c r="K256" s="155"/>
      <c r="L256" s="156"/>
      <c r="M256" s="155"/>
      <c r="N256" s="155"/>
    </row>
    <row r="257" spans="1:14" ht="22.5">
      <c r="A257" s="155">
        <v>256</v>
      </c>
      <c r="B257" s="155" t="s">
        <v>689</v>
      </c>
      <c r="C257" s="155" t="s">
        <v>753</v>
      </c>
      <c r="D257" s="155" t="s">
        <v>888</v>
      </c>
      <c r="E257" s="155"/>
      <c r="F257" s="156" t="s">
        <v>563</v>
      </c>
      <c r="G257" s="157" t="s">
        <v>564</v>
      </c>
      <c r="H257" s="157" t="s">
        <v>379</v>
      </c>
      <c r="I257" s="155" t="s">
        <v>898</v>
      </c>
      <c r="J257" s="155"/>
      <c r="K257" s="155"/>
      <c r="L257" s="156"/>
      <c r="M257" s="155"/>
      <c r="N257" s="155"/>
    </row>
    <row r="258" spans="1:14" ht="22.5">
      <c r="A258" s="155">
        <v>257</v>
      </c>
      <c r="B258" s="155" t="s">
        <v>689</v>
      </c>
      <c r="C258" s="155" t="s">
        <v>753</v>
      </c>
      <c r="D258" s="155" t="s">
        <v>888</v>
      </c>
      <c r="E258" s="155"/>
      <c r="F258" s="156" t="s">
        <v>563</v>
      </c>
      <c r="G258" s="157" t="s">
        <v>569</v>
      </c>
      <c r="H258" s="157" t="s">
        <v>379</v>
      </c>
      <c r="I258" s="155" t="s">
        <v>899</v>
      </c>
      <c r="J258" s="155"/>
      <c r="K258" s="155"/>
      <c r="L258" s="156"/>
      <c r="M258" s="155"/>
      <c r="N258" s="155"/>
    </row>
    <row r="259" spans="1:14">
      <c r="A259" s="155">
        <v>258</v>
      </c>
      <c r="B259" s="155" t="s">
        <v>689</v>
      </c>
      <c r="C259" s="155" t="s">
        <v>753</v>
      </c>
      <c r="D259" s="155" t="s">
        <v>888</v>
      </c>
      <c r="E259" s="155"/>
      <c r="F259" s="156" t="s">
        <v>563</v>
      </c>
      <c r="G259" s="157" t="s">
        <v>564</v>
      </c>
      <c r="H259" s="157" t="s">
        <v>373</v>
      </c>
      <c r="I259" s="155" t="s">
        <v>900</v>
      </c>
      <c r="J259" s="155"/>
      <c r="K259" s="155"/>
      <c r="L259" s="156"/>
      <c r="M259" s="155"/>
      <c r="N259" s="155"/>
    </row>
    <row r="260" spans="1:14" ht="22.5">
      <c r="A260" s="155">
        <v>259</v>
      </c>
      <c r="B260" s="155" t="s">
        <v>689</v>
      </c>
      <c r="C260" s="155" t="s">
        <v>753</v>
      </c>
      <c r="D260" s="155" t="s">
        <v>888</v>
      </c>
      <c r="E260" s="155"/>
      <c r="F260" s="156" t="s">
        <v>563</v>
      </c>
      <c r="G260" s="157" t="s">
        <v>564</v>
      </c>
      <c r="H260" s="157" t="s">
        <v>373</v>
      </c>
      <c r="I260" s="155" t="s">
        <v>901</v>
      </c>
      <c r="J260" s="155"/>
      <c r="K260" s="155"/>
      <c r="L260" s="156"/>
      <c r="M260" s="155"/>
      <c r="N260" s="155"/>
    </row>
    <row r="261" spans="1:14" ht="22.5">
      <c r="A261" s="155">
        <v>260</v>
      </c>
      <c r="B261" s="155" t="s">
        <v>689</v>
      </c>
      <c r="C261" s="155" t="s">
        <v>753</v>
      </c>
      <c r="D261" s="155" t="s">
        <v>888</v>
      </c>
      <c r="E261" s="155"/>
      <c r="F261" s="156" t="s">
        <v>563</v>
      </c>
      <c r="G261" s="157" t="s">
        <v>569</v>
      </c>
      <c r="H261" s="157" t="s">
        <v>379</v>
      </c>
      <c r="I261" s="155" t="s">
        <v>902</v>
      </c>
      <c r="J261" s="155"/>
      <c r="K261" s="155"/>
      <c r="L261" s="156"/>
      <c r="M261" s="155"/>
      <c r="N261" s="155"/>
    </row>
    <row r="262" spans="1:14" ht="22.5">
      <c r="A262" s="155">
        <v>261</v>
      </c>
      <c r="B262" s="155" t="s">
        <v>689</v>
      </c>
      <c r="C262" s="155" t="s">
        <v>753</v>
      </c>
      <c r="D262" s="155" t="s">
        <v>888</v>
      </c>
      <c r="E262" s="155"/>
      <c r="F262" s="156" t="s">
        <v>563</v>
      </c>
      <c r="G262" s="157" t="s">
        <v>569</v>
      </c>
      <c r="H262" s="157" t="s">
        <v>379</v>
      </c>
      <c r="I262" s="155" t="s">
        <v>903</v>
      </c>
      <c r="J262" s="155"/>
      <c r="K262" s="155"/>
      <c r="L262" s="156"/>
      <c r="M262" s="155"/>
      <c r="N262" s="155"/>
    </row>
    <row r="263" spans="1:14" ht="33.75">
      <c r="A263" s="155">
        <v>262</v>
      </c>
      <c r="B263" s="155" t="s">
        <v>689</v>
      </c>
      <c r="C263" s="155" t="s">
        <v>753</v>
      </c>
      <c r="D263" s="155" t="s">
        <v>888</v>
      </c>
      <c r="E263" s="155"/>
      <c r="F263" s="156" t="s">
        <v>563</v>
      </c>
      <c r="G263" s="157" t="s">
        <v>564</v>
      </c>
      <c r="H263" s="157" t="s">
        <v>379</v>
      </c>
      <c r="I263" s="155" t="s">
        <v>904</v>
      </c>
      <c r="J263" s="155"/>
      <c r="K263" s="155"/>
      <c r="L263" s="156"/>
      <c r="M263" s="155"/>
      <c r="N263" s="155"/>
    </row>
    <row r="264" spans="1:14" ht="33.75">
      <c r="A264" s="155">
        <v>263</v>
      </c>
      <c r="B264" s="155" t="s">
        <v>689</v>
      </c>
      <c r="C264" s="155" t="s">
        <v>753</v>
      </c>
      <c r="D264" s="155" t="s">
        <v>888</v>
      </c>
      <c r="E264" s="155"/>
      <c r="F264" s="156" t="s">
        <v>563</v>
      </c>
      <c r="G264" s="157" t="s">
        <v>564</v>
      </c>
      <c r="H264" s="157" t="s">
        <v>379</v>
      </c>
      <c r="I264" s="155" t="s">
        <v>905</v>
      </c>
      <c r="J264" s="155"/>
      <c r="K264" s="155"/>
      <c r="L264" s="156"/>
      <c r="M264" s="155"/>
      <c r="N264" s="155"/>
    </row>
    <row r="265" spans="1:14" ht="33.75">
      <c r="A265" s="155">
        <v>264</v>
      </c>
      <c r="B265" s="155" t="s">
        <v>689</v>
      </c>
      <c r="C265" s="155" t="s">
        <v>753</v>
      </c>
      <c r="D265" s="155" t="s">
        <v>888</v>
      </c>
      <c r="E265" s="155"/>
      <c r="F265" s="156" t="s">
        <v>563</v>
      </c>
      <c r="G265" s="157" t="s">
        <v>564</v>
      </c>
      <c r="H265" s="157" t="s">
        <v>379</v>
      </c>
      <c r="I265" s="155" t="s">
        <v>906</v>
      </c>
      <c r="J265" s="155"/>
      <c r="K265" s="155"/>
      <c r="L265" s="156"/>
      <c r="M265" s="155"/>
      <c r="N265" s="155"/>
    </row>
    <row r="266" spans="1:14" ht="22.5">
      <c r="A266" s="155">
        <v>265</v>
      </c>
      <c r="B266" s="155" t="s">
        <v>689</v>
      </c>
      <c r="C266" s="155" t="s">
        <v>753</v>
      </c>
      <c r="D266" s="155" t="s">
        <v>888</v>
      </c>
      <c r="E266" s="155"/>
      <c r="F266" s="156" t="s">
        <v>615</v>
      </c>
      <c r="G266" s="157" t="s">
        <v>564</v>
      </c>
      <c r="H266" s="157"/>
      <c r="I266" s="155" t="s">
        <v>907</v>
      </c>
      <c r="J266" s="155"/>
      <c r="K266" s="155"/>
      <c r="L266" s="156"/>
      <c r="M266" s="155"/>
      <c r="N266" s="155"/>
    </row>
    <row r="267" spans="1:14" ht="33.75">
      <c r="A267" s="155">
        <v>266</v>
      </c>
      <c r="B267" s="155" t="s">
        <v>689</v>
      </c>
      <c r="C267" s="155" t="s">
        <v>753</v>
      </c>
      <c r="D267" s="155" t="s">
        <v>888</v>
      </c>
      <c r="E267" s="155"/>
      <c r="F267" s="156" t="s">
        <v>615</v>
      </c>
      <c r="G267" s="157" t="s">
        <v>564</v>
      </c>
      <c r="H267" s="157"/>
      <c r="I267" s="155" t="s">
        <v>908</v>
      </c>
      <c r="J267" s="155"/>
      <c r="K267" s="155"/>
      <c r="L267" s="156"/>
      <c r="M267" s="155"/>
      <c r="N267" s="155"/>
    </row>
    <row r="268" spans="1:14" ht="56.25">
      <c r="A268" s="155">
        <v>267</v>
      </c>
      <c r="B268" s="155" t="s">
        <v>689</v>
      </c>
      <c r="C268" s="155" t="s">
        <v>753</v>
      </c>
      <c r="D268" s="155" t="s">
        <v>888</v>
      </c>
      <c r="E268" s="155"/>
      <c r="F268" s="156" t="s">
        <v>563</v>
      </c>
      <c r="G268" s="157" t="s">
        <v>564</v>
      </c>
      <c r="H268" s="157" t="s">
        <v>379</v>
      </c>
      <c r="I268" s="155" t="s">
        <v>909</v>
      </c>
      <c r="J268" s="155"/>
      <c r="K268" s="155"/>
      <c r="L268" s="156"/>
      <c r="M268" s="155"/>
      <c r="N268" s="155"/>
    </row>
    <row r="269" spans="1:14" ht="45">
      <c r="A269" s="155">
        <v>268</v>
      </c>
      <c r="B269" s="155" t="s">
        <v>689</v>
      </c>
      <c r="C269" s="155" t="s">
        <v>753</v>
      </c>
      <c r="D269" s="155" t="s">
        <v>888</v>
      </c>
      <c r="E269" s="155"/>
      <c r="F269" s="156" t="s">
        <v>563</v>
      </c>
      <c r="G269" s="157" t="s">
        <v>564</v>
      </c>
      <c r="H269" s="157" t="s">
        <v>379</v>
      </c>
      <c r="I269" s="155" t="s">
        <v>910</v>
      </c>
      <c r="J269" s="155"/>
      <c r="K269" s="155"/>
      <c r="L269" s="156"/>
      <c r="M269" s="155"/>
      <c r="N269" s="155"/>
    </row>
    <row r="270" spans="1:14" ht="33.75">
      <c r="A270" s="155">
        <v>269</v>
      </c>
      <c r="B270" s="155" t="s">
        <v>689</v>
      </c>
      <c r="C270" s="155" t="s">
        <v>753</v>
      </c>
      <c r="D270" s="155" t="s">
        <v>888</v>
      </c>
      <c r="E270" s="155"/>
      <c r="F270" s="156" t="s">
        <v>563</v>
      </c>
      <c r="G270" s="157" t="s">
        <v>564</v>
      </c>
      <c r="H270" s="157" t="s">
        <v>379</v>
      </c>
      <c r="I270" s="155" t="s">
        <v>911</v>
      </c>
      <c r="J270" s="155"/>
      <c r="K270" s="155"/>
      <c r="L270" s="156"/>
      <c r="M270" s="155"/>
      <c r="N270" s="155"/>
    </row>
    <row r="271" spans="1:14" ht="22.5">
      <c r="A271" s="155">
        <v>270</v>
      </c>
      <c r="B271" s="155" t="s">
        <v>689</v>
      </c>
      <c r="C271" s="155" t="s">
        <v>753</v>
      </c>
      <c r="D271" s="155" t="s">
        <v>888</v>
      </c>
      <c r="E271" s="155"/>
      <c r="F271" s="156" t="s">
        <v>563</v>
      </c>
      <c r="G271" s="157" t="s">
        <v>564</v>
      </c>
      <c r="H271" s="157" t="s">
        <v>379</v>
      </c>
      <c r="I271" s="155" t="s">
        <v>912</v>
      </c>
      <c r="J271" s="155"/>
      <c r="K271" s="155"/>
      <c r="L271" s="156"/>
      <c r="M271" s="155"/>
      <c r="N271" s="155"/>
    </row>
    <row r="272" spans="1:14" ht="33.75">
      <c r="A272" s="155">
        <v>271</v>
      </c>
      <c r="B272" s="155" t="s">
        <v>689</v>
      </c>
      <c r="C272" s="155" t="s">
        <v>753</v>
      </c>
      <c r="D272" s="155" t="s">
        <v>888</v>
      </c>
      <c r="E272" s="155"/>
      <c r="F272" s="156" t="s">
        <v>563</v>
      </c>
      <c r="G272" s="157" t="s">
        <v>564</v>
      </c>
      <c r="H272" s="157" t="s">
        <v>379</v>
      </c>
      <c r="I272" s="155" t="s">
        <v>913</v>
      </c>
      <c r="J272" s="155"/>
      <c r="K272" s="155"/>
      <c r="L272" s="156"/>
      <c r="M272" s="155"/>
      <c r="N272" s="155"/>
    </row>
    <row r="273" spans="1:14" ht="33.75">
      <c r="A273" s="155">
        <v>272</v>
      </c>
      <c r="B273" s="155" t="s">
        <v>689</v>
      </c>
      <c r="C273" s="155" t="s">
        <v>753</v>
      </c>
      <c r="D273" s="155" t="s">
        <v>888</v>
      </c>
      <c r="E273" s="155"/>
      <c r="F273" s="156" t="s">
        <v>615</v>
      </c>
      <c r="G273" s="157" t="s">
        <v>564</v>
      </c>
      <c r="H273" s="157"/>
      <c r="I273" s="155" t="s">
        <v>914</v>
      </c>
      <c r="J273" s="155"/>
      <c r="K273" s="155"/>
      <c r="L273" s="156"/>
      <c r="M273" s="155"/>
      <c r="N273" s="155"/>
    </row>
    <row r="274" spans="1:14" ht="22.5">
      <c r="A274" s="155">
        <v>273</v>
      </c>
      <c r="B274" s="155" t="s">
        <v>689</v>
      </c>
      <c r="C274" s="155" t="s">
        <v>753</v>
      </c>
      <c r="D274" s="155" t="s">
        <v>888</v>
      </c>
      <c r="E274" s="155"/>
      <c r="F274" s="156" t="s">
        <v>615</v>
      </c>
      <c r="G274" s="157" t="s">
        <v>564</v>
      </c>
      <c r="H274" s="157"/>
      <c r="I274" s="155" t="s">
        <v>915</v>
      </c>
      <c r="J274" s="155"/>
      <c r="K274" s="155"/>
      <c r="L274" s="156"/>
      <c r="M274" s="155"/>
      <c r="N274" s="155"/>
    </row>
    <row r="275" spans="1:14" ht="22.5">
      <c r="A275" s="155">
        <v>274</v>
      </c>
      <c r="B275" s="155" t="s">
        <v>689</v>
      </c>
      <c r="C275" s="155" t="s">
        <v>753</v>
      </c>
      <c r="D275" s="155" t="s">
        <v>888</v>
      </c>
      <c r="E275" s="155"/>
      <c r="F275" s="156" t="s">
        <v>563</v>
      </c>
      <c r="G275" s="157" t="s">
        <v>564</v>
      </c>
      <c r="H275" s="157" t="s">
        <v>379</v>
      </c>
      <c r="I275" s="155" t="s">
        <v>916</v>
      </c>
      <c r="J275" s="155"/>
      <c r="K275" s="155"/>
      <c r="L275" s="156"/>
      <c r="M275" s="155"/>
      <c r="N275" s="155"/>
    </row>
    <row r="276" spans="1:14" ht="22.5">
      <c r="A276" s="155">
        <v>275</v>
      </c>
      <c r="B276" s="155" t="s">
        <v>689</v>
      </c>
      <c r="C276" s="155" t="s">
        <v>753</v>
      </c>
      <c r="D276" s="155" t="s">
        <v>888</v>
      </c>
      <c r="E276" s="155"/>
      <c r="F276" s="156" t="s">
        <v>563</v>
      </c>
      <c r="G276" s="157" t="s">
        <v>564</v>
      </c>
      <c r="H276" s="157" t="s">
        <v>379</v>
      </c>
      <c r="I276" s="155" t="s">
        <v>180</v>
      </c>
      <c r="J276" s="155"/>
      <c r="K276" s="155"/>
      <c r="L276" s="156"/>
      <c r="M276" s="155"/>
      <c r="N276" s="155"/>
    </row>
    <row r="277" spans="1:14" ht="45">
      <c r="A277" s="155">
        <v>276</v>
      </c>
      <c r="B277" s="155" t="s">
        <v>689</v>
      </c>
      <c r="C277" s="155" t="s">
        <v>753</v>
      </c>
      <c r="D277" s="155" t="s">
        <v>888</v>
      </c>
      <c r="E277" s="155"/>
      <c r="F277" s="156" t="s">
        <v>615</v>
      </c>
      <c r="G277" s="157" t="s">
        <v>564</v>
      </c>
      <c r="H277" s="157"/>
      <c r="I277" s="155" t="s">
        <v>181</v>
      </c>
      <c r="J277" s="155"/>
      <c r="K277" s="155"/>
      <c r="L277" s="156"/>
      <c r="M277" s="155"/>
      <c r="N277" s="155"/>
    </row>
    <row r="278" spans="1:14" ht="33.75">
      <c r="A278" s="155">
        <v>277</v>
      </c>
      <c r="B278" s="155" t="s">
        <v>689</v>
      </c>
      <c r="C278" s="155" t="s">
        <v>753</v>
      </c>
      <c r="D278" s="155" t="s">
        <v>888</v>
      </c>
      <c r="E278" s="155"/>
      <c r="F278" s="156" t="s">
        <v>615</v>
      </c>
      <c r="G278" s="157" t="s">
        <v>564</v>
      </c>
      <c r="H278" s="157"/>
      <c r="I278" s="155" t="s">
        <v>182</v>
      </c>
      <c r="J278" s="155"/>
      <c r="K278" s="155"/>
      <c r="L278" s="156"/>
      <c r="M278" s="155"/>
      <c r="N278" s="155"/>
    </row>
    <row r="279" spans="1:14" ht="22.5">
      <c r="A279" s="155">
        <v>278</v>
      </c>
      <c r="B279" s="155" t="s">
        <v>689</v>
      </c>
      <c r="C279" s="155" t="s">
        <v>753</v>
      </c>
      <c r="D279" s="155" t="s">
        <v>888</v>
      </c>
      <c r="E279" s="155"/>
      <c r="F279" s="156" t="s">
        <v>615</v>
      </c>
      <c r="G279" s="157" t="s">
        <v>564</v>
      </c>
      <c r="H279" s="157"/>
      <c r="I279" s="155" t="s">
        <v>183</v>
      </c>
      <c r="J279" s="155"/>
      <c r="K279" s="155"/>
      <c r="L279" s="156"/>
      <c r="M279" s="155"/>
      <c r="N279" s="155"/>
    </row>
    <row r="280" spans="1:14" ht="22.5">
      <c r="A280" s="155">
        <v>279</v>
      </c>
      <c r="B280" s="155" t="s">
        <v>689</v>
      </c>
      <c r="C280" s="155" t="s">
        <v>753</v>
      </c>
      <c r="D280" s="155" t="s">
        <v>888</v>
      </c>
      <c r="E280" s="155"/>
      <c r="F280" s="156" t="s">
        <v>563</v>
      </c>
      <c r="G280" s="157" t="s">
        <v>564</v>
      </c>
      <c r="H280" s="157" t="s">
        <v>379</v>
      </c>
      <c r="I280" s="155" t="s">
        <v>184</v>
      </c>
      <c r="J280" s="155"/>
      <c r="K280" s="155"/>
      <c r="L280" s="156"/>
      <c r="M280" s="155"/>
      <c r="N280" s="155"/>
    </row>
    <row r="281" spans="1:14" ht="22.5">
      <c r="A281" s="155">
        <v>280</v>
      </c>
      <c r="B281" s="155" t="s">
        <v>689</v>
      </c>
      <c r="C281" s="155" t="s">
        <v>753</v>
      </c>
      <c r="D281" s="155" t="s">
        <v>888</v>
      </c>
      <c r="E281" s="155"/>
      <c r="F281" s="156" t="s">
        <v>563</v>
      </c>
      <c r="G281" s="157" t="s">
        <v>564</v>
      </c>
      <c r="H281" s="157" t="s">
        <v>379</v>
      </c>
      <c r="I281" s="155" t="s">
        <v>185</v>
      </c>
      <c r="J281" s="155"/>
      <c r="K281" s="155"/>
      <c r="L281" s="156"/>
      <c r="M281" s="155"/>
      <c r="N281" s="155"/>
    </row>
    <row r="282" spans="1:14" ht="22.5">
      <c r="A282" s="155">
        <v>281</v>
      </c>
      <c r="B282" s="155" t="s">
        <v>689</v>
      </c>
      <c r="C282" s="155" t="s">
        <v>753</v>
      </c>
      <c r="D282" s="155" t="s">
        <v>888</v>
      </c>
      <c r="E282" s="155"/>
      <c r="F282" s="156" t="s">
        <v>615</v>
      </c>
      <c r="G282" s="157" t="s">
        <v>564</v>
      </c>
      <c r="H282" s="157"/>
      <c r="I282" s="155" t="s">
        <v>186</v>
      </c>
      <c r="J282" s="155"/>
      <c r="K282" s="155"/>
      <c r="L282" s="156"/>
      <c r="M282" s="155"/>
      <c r="N282" s="155"/>
    </row>
    <row r="283" spans="1:14" ht="146.25">
      <c r="A283" s="155">
        <v>282</v>
      </c>
      <c r="B283" s="155" t="s">
        <v>689</v>
      </c>
      <c r="C283" s="155" t="s">
        <v>753</v>
      </c>
      <c r="D283" s="155" t="s">
        <v>888</v>
      </c>
      <c r="E283" s="155"/>
      <c r="F283" s="156" t="s">
        <v>563</v>
      </c>
      <c r="G283" s="157" t="s">
        <v>564</v>
      </c>
      <c r="H283" s="157" t="s">
        <v>379</v>
      </c>
      <c r="I283" s="155" t="s">
        <v>187</v>
      </c>
      <c r="J283" s="155"/>
      <c r="K283" s="155"/>
      <c r="L283" s="156"/>
      <c r="M283" s="155"/>
      <c r="N283" s="155"/>
    </row>
    <row r="284" spans="1:14" ht="45">
      <c r="A284" s="155">
        <v>283</v>
      </c>
      <c r="B284" s="155" t="s">
        <v>689</v>
      </c>
      <c r="C284" s="155" t="s">
        <v>753</v>
      </c>
      <c r="D284" s="155" t="s">
        <v>888</v>
      </c>
      <c r="E284" s="155"/>
      <c r="F284" s="156" t="s">
        <v>563</v>
      </c>
      <c r="G284" s="157" t="s">
        <v>564</v>
      </c>
      <c r="H284" s="157" t="s">
        <v>379</v>
      </c>
      <c r="I284" s="155" t="s">
        <v>188</v>
      </c>
      <c r="J284" s="155"/>
      <c r="K284" s="155"/>
      <c r="L284" s="156"/>
      <c r="M284" s="155"/>
      <c r="N284" s="155"/>
    </row>
    <row r="285" spans="1:14" ht="33.75">
      <c r="A285" s="155">
        <v>284</v>
      </c>
      <c r="B285" s="155" t="s">
        <v>689</v>
      </c>
      <c r="C285" s="155" t="s">
        <v>753</v>
      </c>
      <c r="D285" s="155" t="s">
        <v>888</v>
      </c>
      <c r="E285" s="155"/>
      <c r="F285" s="156" t="s">
        <v>563</v>
      </c>
      <c r="G285" s="157" t="s">
        <v>564</v>
      </c>
      <c r="H285" s="157" t="s">
        <v>379</v>
      </c>
      <c r="I285" s="155" t="s">
        <v>189</v>
      </c>
      <c r="J285" s="155"/>
      <c r="K285" s="155"/>
      <c r="L285" s="156"/>
      <c r="M285" s="155"/>
      <c r="N285" s="155"/>
    </row>
    <row r="286" spans="1:14" ht="45">
      <c r="A286" s="155">
        <v>285</v>
      </c>
      <c r="B286" s="155" t="s">
        <v>689</v>
      </c>
      <c r="C286" s="155" t="s">
        <v>753</v>
      </c>
      <c r="D286" s="155" t="s">
        <v>888</v>
      </c>
      <c r="E286" s="155"/>
      <c r="F286" s="156" t="s">
        <v>563</v>
      </c>
      <c r="G286" s="157" t="s">
        <v>564</v>
      </c>
      <c r="H286" s="157" t="s">
        <v>379</v>
      </c>
      <c r="I286" s="155" t="s">
        <v>190</v>
      </c>
      <c r="J286" s="155"/>
      <c r="K286" s="155"/>
      <c r="L286" s="156"/>
      <c r="M286" s="155"/>
      <c r="N286" s="155"/>
    </row>
    <row r="287" spans="1:14" ht="22.5">
      <c r="A287" s="155">
        <v>286</v>
      </c>
      <c r="B287" s="155" t="s">
        <v>689</v>
      </c>
      <c r="C287" s="155" t="s">
        <v>753</v>
      </c>
      <c r="D287" s="155" t="s">
        <v>888</v>
      </c>
      <c r="E287" s="155"/>
      <c r="F287" s="156" t="s">
        <v>563</v>
      </c>
      <c r="G287" s="157" t="s">
        <v>564</v>
      </c>
      <c r="H287" s="157" t="s">
        <v>373</v>
      </c>
      <c r="I287" s="155" t="s">
        <v>191</v>
      </c>
      <c r="J287" s="155"/>
      <c r="K287" s="155"/>
      <c r="L287" s="156"/>
      <c r="M287" s="155"/>
      <c r="N287" s="155"/>
    </row>
    <row r="288" spans="1:14" ht="22.5">
      <c r="A288" s="155">
        <v>287</v>
      </c>
      <c r="B288" s="155" t="s">
        <v>689</v>
      </c>
      <c r="C288" s="155" t="s">
        <v>753</v>
      </c>
      <c r="D288" s="155" t="s">
        <v>888</v>
      </c>
      <c r="E288" s="155"/>
      <c r="F288" s="156" t="s">
        <v>563</v>
      </c>
      <c r="G288" s="157" t="s">
        <v>564</v>
      </c>
      <c r="H288" s="157" t="s">
        <v>373</v>
      </c>
      <c r="I288" s="155" t="s">
        <v>192</v>
      </c>
      <c r="J288" s="155"/>
      <c r="K288" s="155"/>
      <c r="L288" s="156"/>
      <c r="M288" s="155"/>
      <c r="N288" s="155"/>
    </row>
    <row r="289" spans="1:14" ht="22.5">
      <c r="A289" s="155">
        <v>288</v>
      </c>
      <c r="B289" s="155" t="s">
        <v>689</v>
      </c>
      <c r="C289" s="155" t="s">
        <v>753</v>
      </c>
      <c r="D289" s="155" t="s">
        <v>888</v>
      </c>
      <c r="E289" s="155"/>
      <c r="F289" s="156" t="s">
        <v>563</v>
      </c>
      <c r="G289" s="157" t="s">
        <v>564</v>
      </c>
      <c r="H289" s="157" t="s">
        <v>373</v>
      </c>
      <c r="I289" s="155" t="s">
        <v>193</v>
      </c>
      <c r="J289" s="155"/>
      <c r="K289" s="155"/>
      <c r="L289" s="156"/>
      <c r="M289" s="155"/>
      <c r="N289" s="155"/>
    </row>
    <row r="290" spans="1:14" ht="22.5">
      <c r="A290" s="155">
        <v>289</v>
      </c>
      <c r="B290" s="155" t="s">
        <v>689</v>
      </c>
      <c r="C290" s="155" t="s">
        <v>753</v>
      </c>
      <c r="D290" s="155" t="s">
        <v>888</v>
      </c>
      <c r="E290" s="155"/>
      <c r="F290" s="156" t="s">
        <v>563</v>
      </c>
      <c r="G290" s="157" t="s">
        <v>564</v>
      </c>
      <c r="H290" s="157" t="s">
        <v>373</v>
      </c>
      <c r="I290" s="155" t="s">
        <v>194</v>
      </c>
      <c r="J290" s="155"/>
      <c r="K290" s="155"/>
      <c r="L290" s="156"/>
      <c r="M290" s="155"/>
      <c r="N290" s="155"/>
    </row>
    <row r="291" spans="1:14" ht="22.5">
      <c r="A291" s="155">
        <v>290</v>
      </c>
      <c r="B291" s="155" t="s">
        <v>689</v>
      </c>
      <c r="C291" s="155" t="s">
        <v>753</v>
      </c>
      <c r="D291" s="155" t="s">
        <v>888</v>
      </c>
      <c r="E291" s="155"/>
      <c r="F291" s="156" t="s">
        <v>563</v>
      </c>
      <c r="G291" s="157" t="s">
        <v>564</v>
      </c>
      <c r="H291" s="157" t="s">
        <v>373</v>
      </c>
      <c r="I291" s="155" t="s">
        <v>195</v>
      </c>
      <c r="J291" s="155"/>
      <c r="K291" s="155"/>
      <c r="L291" s="156"/>
      <c r="M291" s="155"/>
      <c r="N291" s="155"/>
    </row>
    <row r="292" spans="1:14" ht="22.5">
      <c r="A292" s="155">
        <v>291</v>
      </c>
      <c r="B292" s="155" t="s">
        <v>689</v>
      </c>
      <c r="C292" s="155" t="s">
        <v>753</v>
      </c>
      <c r="D292" s="155" t="s">
        <v>888</v>
      </c>
      <c r="E292" s="155" t="s">
        <v>196</v>
      </c>
      <c r="F292" s="156" t="s">
        <v>563</v>
      </c>
      <c r="G292" s="157" t="s">
        <v>564</v>
      </c>
      <c r="H292" s="157" t="s">
        <v>379</v>
      </c>
      <c r="I292" s="155" t="s">
        <v>197</v>
      </c>
      <c r="J292" s="155"/>
      <c r="K292" s="155"/>
      <c r="L292" s="156"/>
      <c r="M292" s="155"/>
      <c r="N292" s="155"/>
    </row>
    <row r="293" spans="1:14" ht="33.75">
      <c r="A293" s="155">
        <v>292</v>
      </c>
      <c r="B293" s="155" t="s">
        <v>689</v>
      </c>
      <c r="C293" s="155" t="s">
        <v>753</v>
      </c>
      <c r="D293" s="155" t="s">
        <v>888</v>
      </c>
      <c r="E293" s="155" t="s">
        <v>196</v>
      </c>
      <c r="F293" s="156" t="s">
        <v>563</v>
      </c>
      <c r="G293" s="157" t="s">
        <v>564</v>
      </c>
      <c r="H293" s="157" t="s">
        <v>379</v>
      </c>
      <c r="I293" s="155" t="s">
        <v>198</v>
      </c>
      <c r="J293" s="155"/>
      <c r="K293" s="155"/>
      <c r="L293" s="156"/>
      <c r="M293" s="155"/>
      <c r="N293" s="155"/>
    </row>
    <row r="294" spans="1:14" ht="22.5">
      <c r="A294" s="155">
        <v>293</v>
      </c>
      <c r="B294" s="155" t="s">
        <v>689</v>
      </c>
      <c r="C294" s="155" t="s">
        <v>753</v>
      </c>
      <c r="D294" s="155" t="s">
        <v>888</v>
      </c>
      <c r="E294" s="155" t="s">
        <v>196</v>
      </c>
      <c r="F294" s="156" t="s">
        <v>563</v>
      </c>
      <c r="G294" s="157" t="s">
        <v>566</v>
      </c>
      <c r="H294" s="157" t="s">
        <v>373</v>
      </c>
      <c r="I294" s="155" t="s">
        <v>199</v>
      </c>
      <c r="J294" s="155"/>
      <c r="K294" s="155"/>
      <c r="L294" s="156"/>
      <c r="M294" s="155"/>
      <c r="N294" s="155"/>
    </row>
    <row r="295" spans="1:14" ht="33.75">
      <c r="A295" s="155">
        <v>294</v>
      </c>
      <c r="B295" s="155" t="s">
        <v>689</v>
      </c>
      <c r="C295" s="155" t="s">
        <v>753</v>
      </c>
      <c r="D295" s="155" t="s">
        <v>888</v>
      </c>
      <c r="E295" s="155" t="s">
        <v>196</v>
      </c>
      <c r="F295" s="156" t="s">
        <v>563</v>
      </c>
      <c r="G295" s="157" t="s">
        <v>564</v>
      </c>
      <c r="H295" s="157" t="s">
        <v>379</v>
      </c>
      <c r="I295" s="155" t="s">
        <v>200</v>
      </c>
      <c r="J295" s="155"/>
      <c r="K295" s="155"/>
      <c r="L295" s="156"/>
      <c r="M295" s="155"/>
      <c r="N295" s="155"/>
    </row>
    <row r="296" spans="1:14" ht="22.5">
      <c r="A296" s="155">
        <v>295</v>
      </c>
      <c r="B296" s="155" t="s">
        <v>689</v>
      </c>
      <c r="C296" s="155" t="s">
        <v>753</v>
      </c>
      <c r="D296" s="155" t="s">
        <v>888</v>
      </c>
      <c r="E296" s="155" t="s">
        <v>196</v>
      </c>
      <c r="F296" s="156" t="s">
        <v>563</v>
      </c>
      <c r="G296" s="157" t="s">
        <v>569</v>
      </c>
      <c r="H296" s="157" t="s">
        <v>379</v>
      </c>
      <c r="I296" s="155" t="s">
        <v>201</v>
      </c>
      <c r="J296" s="155"/>
      <c r="K296" s="155"/>
      <c r="L296" s="156"/>
      <c r="M296" s="155"/>
      <c r="N296" s="155"/>
    </row>
    <row r="297" spans="1:14" ht="45">
      <c r="A297" s="155">
        <v>296</v>
      </c>
      <c r="B297" s="155" t="s">
        <v>689</v>
      </c>
      <c r="C297" s="155" t="s">
        <v>753</v>
      </c>
      <c r="D297" s="155" t="s">
        <v>888</v>
      </c>
      <c r="E297" s="155" t="s">
        <v>196</v>
      </c>
      <c r="F297" s="156" t="s">
        <v>615</v>
      </c>
      <c r="G297" s="157" t="s">
        <v>564</v>
      </c>
      <c r="H297" s="157"/>
      <c r="I297" s="155" t="s">
        <v>202</v>
      </c>
      <c r="J297" s="155"/>
      <c r="K297" s="155"/>
      <c r="L297" s="156"/>
      <c r="M297" s="155"/>
      <c r="N297" s="155"/>
    </row>
    <row r="298" spans="1:14" ht="33.75">
      <c r="A298" s="155">
        <v>297</v>
      </c>
      <c r="B298" s="155" t="s">
        <v>689</v>
      </c>
      <c r="C298" s="155" t="s">
        <v>753</v>
      </c>
      <c r="D298" s="155" t="s">
        <v>203</v>
      </c>
      <c r="E298" s="155"/>
      <c r="F298" s="156" t="s">
        <v>563</v>
      </c>
      <c r="G298" s="157" t="s">
        <v>564</v>
      </c>
      <c r="H298" s="157" t="s">
        <v>379</v>
      </c>
      <c r="I298" s="155" t="s">
        <v>204</v>
      </c>
      <c r="J298" s="155"/>
      <c r="K298" s="155"/>
      <c r="L298" s="156"/>
      <c r="M298" s="155"/>
      <c r="N298" s="155"/>
    </row>
    <row r="299" spans="1:14" ht="22.5">
      <c r="A299" s="155">
        <v>298</v>
      </c>
      <c r="B299" s="155" t="s">
        <v>689</v>
      </c>
      <c r="C299" s="155" t="s">
        <v>753</v>
      </c>
      <c r="D299" s="155" t="s">
        <v>205</v>
      </c>
      <c r="E299" s="155"/>
      <c r="F299" s="156" t="s">
        <v>563</v>
      </c>
      <c r="G299" s="157" t="s">
        <v>564</v>
      </c>
      <c r="H299" s="157" t="s">
        <v>373</v>
      </c>
      <c r="I299" s="155" t="s">
        <v>206</v>
      </c>
      <c r="J299" s="155"/>
      <c r="K299" s="155"/>
      <c r="L299" s="156"/>
      <c r="M299" s="155"/>
      <c r="N299" s="155"/>
    </row>
    <row r="300" spans="1:14" ht="22.5">
      <c r="A300" s="155">
        <v>299</v>
      </c>
      <c r="B300" s="155" t="s">
        <v>689</v>
      </c>
      <c r="C300" s="155" t="s">
        <v>753</v>
      </c>
      <c r="D300" s="155" t="s">
        <v>205</v>
      </c>
      <c r="E300" s="155"/>
      <c r="F300" s="156" t="s">
        <v>563</v>
      </c>
      <c r="G300" s="157" t="s">
        <v>564</v>
      </c>
      <c r="H300" s="157" t="s">
        <v>379</v>
      </c>
      <c r="I300" s="155" t="s">
        <v>207</v>
      </c>
      <c r="J300" s="155"/>
      <c r="K300" s="155"/>
      <c r="L300" s="156"/>
      <c r="M300" s="155"/>
      <c r="N300" s="155"/>
    </row>
    <row r="301" spans="1:14" ht="22.5">
      <c r="A301" s="155">
        <v>300</v>
      </c>
      <c r="B301" s="155" t="s">
        <v>689</v>
      </c>
      <c r="C301" s="155" t="s">
        <v>753</v>
      </c>
      <c r="D301" s="155" t="s">
        <v>205</v>
      </c>
      <c r="E301" s="155"/>
      <c r="F301" s="156" t="s">
        <v>563</v>
      </c>
      <c r="G301" s="157" t="s">
        <v>569</v>
      </c>
      <c r="H301" s="157" t="s">
        <v>379</v>
      </c>
      <c r="I301" s="155" t="s">
        <v>208</v>
      </c>
      <c r="J301" s="155"/>
      <c r="K301" s="155"/>
      <c r="L301" s="156"/>
      <c r="M301" s="155"/>
      <c r="N301" s="155"/>
    </row>
    <row r="302" spans="1:14" ht="22.5">
      <c r="A302" s="155">
        <v>301</v>
      </c>
      <c r="B302" s="155" t="s">
        <v>689</v>
      </c>
      <c r="C302" s="155" t="s">
        <v>753</v>
      </c>
      <c r="D302" s="155" t="s">
        <v>205</v>
      </c>
      <c r="E302" s="155"/>
      <c r="F302" s="156" t="s">
        <v>563</v>
      </c>
      <c r="G302" s="157" t="s">
        <v>564</v>
      </c>
      <c r="H302" s="157" t="s">
        <v>379</v>
      </c>
      <c r="I302" s="155" t="s">
        <v>209</v>
      </c>
      <c r="J302" s="155"/>
      <c r="K302" s="155"/>
      <c r="L302" s="156"/>
      <c r="M302" s="155"/>
      <c r="N302" s="155"/>
    </row>
    <row r="303" spans="1:14" ht="33.75">
      <c r="A303" s="155">
        <v>302</v>
      </c>
      <c r="B303" s="155" t="s">
        <v>689</v>
      </c>
      <c r="C303" s="155" t="s">
        <v>753</v>
      </c>
      <c r="D303" s="155" t="s">
        <v>205</v>
      </c>
      <c r="E303" s="155"/>
      <c r="F303" s="156" t="s">
        <v>615</v>
      </c>
      <c r="G303" s="157" t="s">
        <v>564</v>
      </c>
      <c r="H303" s="157"/>
      <c r="I303" s="155" t="s">
        <v>210</v>
      </c>
      <c r="J303" s="155"/>
      <c r="K303" s="155"/>
      <c r="L303" s="156"/>
      <c r="M303" s="155"/>
      <c r="N303" s="155"/>
    </row>
    <row r="304" spans="1:14" ht="22.5">
      <c r="A304" s="155">
        <v>303</v>
      </c>
      <c r="B304" s="155" t="s">
        <v>689</v>
      </c>
      <c r="C304" s="155" t="s">
        <v>753</v>
      </c>
      <c r="D304" s="155" t="s">
        <v>205</v>
      </c>
      <c r="E304" s="155"/>
      <c r="F304" s="156" t="s">
        <v>615</v>
      </c>
      <c r="G304" s="157" t="s">
        <v>564</v>
      </c>
      <c r="H304" s="157"/>
      <c r="I304" s="155" t="s">
        <v>211</v>
      </c>
      <c r="J304" s="155"/>
      <c r="K304" s="155"/>
      <c r="L304" s="156"/>
      <c r="M304" s="155"/>
      <c r="N304" s="155"/>
    </row>
    <row r="305" spans="1:14" ht="22.5">
      <c r="A305" s="155">
        <v>304</v>
      </c>
      <c r="B305" s="155" t="s">
        <v>689</v>
      </c>
      <c r="C305" s="155" t="s">
        <v>753</v>
      </c>
      <c r="D305" s="155" t="s">
        <v>205</v>
      </c>
      <c r="E305" s="155"/>
      <c r="F305" s="156" t="s">
        <v>563</v>
      </c>
      <c r="G305" s="157" t="s">
        <v>564</v>
      </c>
      <c r="H305" s="157" t="s">
        <v>373</v>
      </c>
      <c r="I305" s="155" t="s">
        <v>212</v>
      </c>
      <c r="J305" s="155"/>
      <c r="K305" s="155"/>
      <c r="L305" s="156"/>
      <c r="M305" s="155"/>
      <c r="N305" s="155"/>
    </row>
    <row r="306" spans="1:14" ht="22.5">
      <c r="A306" s="155">
        <v>305</v>
      </c>
      <c r="B306" s="155" t="s">
        <v>689</v>
      </c>
      <c r="C306" s="155" t="s">
        <v>753</v>
      </c>
      <c r="D306" s="155" t="s">
        <v>205</v>
      </c>
      <c r="E306" s="155"/>
      <c r="F306" s="156" t="s">
        <v>563</v>
      </c>
      <c r="G306" s="157" t="s">
        <v>564</v>
      </c>
      <c r="H306" s="157" t="s">
        <v>379</v>
      </c>
      <c r="I306" s="155" t="s">
        <v>213</v>
      </c>
      <c r="J306" s="155"/>
      <c r="K306" s="155"/>
      <c r="L306" s="156"/>
      <c r="M306" s="155"/>
      <c r="N306" s="155"/>
    </row>
    <row r="307" spans="1:14" ht="45">
      <c r="A307" s="155">
        <v>306</v>
      </c>
      <c r="B307" s="155" t="s">
        <v>689</v>
      </c>
      <c r="C307" s="155" t="s">
        <v>753</v>
      </c>
      <c r="D307" s="155" t="s">
        <v>205</v>
      </c>
      <c r="E307" s="155"/>
      <c r="F307" s="156" t="s">
        <v>615</v>
      </c>
      <c r="G307" s="157" t="s">
        <v>569</v>
      </c>
      <c r="H307" s="157"/>
      <c r="I307" s="155" t="s">
        <v>214</v>
      </c>
      <c r="J307" s="155"/>
      <c r="K307" s="155"/>
      <c r="L307" s="155"/>
      <c r="M307" s="155"/>
      <c r="N307" s="155"/>
    </row>
    <row r="308" spans="1:14" ht="33.75">
      <c r="A308" s="155">
        <v>307</v>
      </c>
      <c r="B308" s="155" t="s">
        <v>689</v>
      </c>
      <c r="C308" s="155" t="s">
        <v>753</v>
      </c>
      <c r="D308" s="155" t="s">
        <v>205</v>
      </c>
      <c r="E308" s="155"/>
      <c r="F308" s="156" t="s">
        <v>615</v>
      </c>
      <c r="G308" s="157" t="s">
        <v>564</v>
      </c>
      <c r="H308" s="157"/>
      <c r="I308" s="155" t="s">
        <v>215</v>
      </c>
      <c r="J308" s="155"/>
      <c r="K308" s="155"/>
      <c r="L308" s="155"/>
      <c r="M308" s="155"/>
      <c r="N308" s="155"/>
    </row>
    <row r="309" spans="1:14" ht="22.5">
      <c r="A309" s="155">
        <v>308</v>
      </c>
      <c r="B309" s="155" t="s">
        <v>689</v>
      </c>
      <c r="C309" s="155" t="s">
        <v>753</v>
      </c>
      <c r="D309" s="155" t="s">
        <v>205</v>
      </c>
      <c r="E309" s="155"/>
      <c r="F309" s="156" t="s">
        <v>563</v>
      </c>
      <c r="G309" s="157" t="s">
        <v>564</v>
      </c>
      <c r="H309" s="157" t="s">
        <v>373</v>
      </c>
      <c r="I309" s="155" t="s">
        <v>216</v>
      </c>
      <c r="J309" s="155"/>
      <c r="K309" s="155"/>
      <c r="L309" s="155"/>
      <c r="M309" s="155"/>
      <c r="N309" s="155"/>
    </row>
    <row r="310" spans="1:14" ht="22.5">
      <c r="A310" s="155">
        <v>309</v>
      </c>
      <c r="B310" s="155" t="s">
        <v>689</v>
      </c>
      <c r="C310" s="155" t="s">
        <v>753</v>
      </c>
      <c r="D310" s="155" t="s">
        <v>205</v>
      </c>
      <c r="E310" s="155"/>
      <c r="F310" s="156" t="s">
        <v>563</v>
      </c>
      <c r="G310" s="157" t="s">
        <v>564</v>
      </c>
      <c r="H310" s="157" t="s">
        <v>373</v>
      </c>
      <c r="I310" s="155" t="s">
        <v>217</v>
      </c>
      <c r="J310" s="155"/>
      <c r="K310" s="155"/>
      <c r="L310" s="155"/>
      <c r="M310" s="155"/>
      <c r="N310" s="155"/>
    </row>
    <row r="311" spans="1:14" ht="45">
      <c r="A311" s="155">
        <v>310</v>
      </c>
      <c r="B311" s="155" t="s">
        <v>689</v>
      </c>
      <c r="C311" s="155" t="s">
        <v>218</v>
      </c>
      <c r="D311" s="155"/>
      <c r="E311" s="155"/>
      <c r="F311" s="156" t="s">
        <v>563</v>
      </c>
      <c r="G311" s="157" t="s">
        <v>564</v>
      </c>
      <c r="H311" s="157" t="s">
        <v>373</v>
      </c>
      <c r="I311" s="155" t="s">
        <v>219</v>
      </c>
      <c r="J311" s="155"/>
      <c r="K311" s="155"/>
      <c r="L311" s="155"/>
      <c r="M311" s="155"/>
      <c r="N311" s="155"/>
    </row>
    <row r="312" spans="1:14" ht="22.5">
      <c r="A312" s="155">
        <v>311</v>
      </c>
      <c r="B312" s="155" t="s">
        <v>689</v>
      </c>
      <c r="C312" s="155" t="s">
        <v>218</v>
      </c>
      <c r="D312" s="155"/>
      <c r="E312" s="155"/>
      <c r="F312" s="156" t="s">
        <v>615</v>
      </c>
      <c r="G312" s="157" t="s">
        <v>564</v>
      </c>
      <c r="H312" s="157"/>
      <c r="I312" s="155" t="s">
        <v>220</v>
      </c>
      <c r="J312" s="155"/>
      <c r="K312" s="155"/>
      <c r="L312" s="155"/>
      <c r="M312" s="155"/>
      <c r="N312" s="155"/>
    </row>
    <row r="313" spans="1:14" ht="33.75">
      <c r="A313" s="155">
        <v>312</v>
      </c>
      <c r="B313" s="155" t="s">
        <v>689</v>
      </c>
      <c r="C313" s="155" t="s">
        <v>218</v>
      </c>
      <c r="D313" s="155"/>
      <c r="E313" s="155"/>
      <c r="F313" s="156" t="s">
        <v>563</v>
      </c>
      <c r="G313" s="157" t="s">
        <v>564</v>
      </c>
      <c r="H313" s="157" t="s">
        <v>373</v>
      </c>
      <c r="I313" s="155" t="s">
        <v>221</v>
      </c>
      <c r="J313" s="155"/>
      <c r="K313" s="155"/>
      <c r="L313" s="155"/>
      <c r="M313" s="155"/>
      <c r="N313" s="155"/>
    </row>
    <row r="314" spans="1:14" ht="33.75">
      <c r="A314" s="155">
        <v>313</v>
      </c>
      <c r="B314" s="155" t="s">
        <v>689</v>
      </c>
      <c r="C314" s="155" t="s">
        <v>218</v>
      </c>
      <c r="D314" s="155"/>
      <c r="E314" s="155"/>
      <c r="F314" s="156" t="s">
        <v>563</v>
      </c>
      <c r="G314" s="157" t="s">
        <v>569</v>
      </c>
      <c r="H314" s="157" t="s">
        <v>373</v>
      </c>
      <c r="I314" s="155" t="s">
        <v>222</v>
      </c>
      <c r="J314" s="155"/>
      <c r="K314" s="155"/>
      <c r="L314" s="155"/>
      <c r="M314" s="155"/>
      <c r="N314" s="155"/>
    </row>
    <row r="315" spans="1:14" ht="33.75">
      <c r="A315" s="155">
        <v>314</v>
      </c>
      <c r="B315" s="155" t="s">
        <v>689</v>
      </c>
      <c r="C315" s="155" t="s">
        <v>218</v>
      </c>
      <c r="D315" s="155"/>
      <c r="E315" s="155"/>
      <c r="F315" s="156" t="s">
        <v>563</v>
      </c>
      <c r="G315" s="157" t="s">
        <v>564</v>
      </c>
      <c r="H315" s="157" t="s">
        <v>373</v>
      </c>
      <c r="I315" s="155" t="s">
        <v>223</v>
      </c>
      <c r="J315" s="155"/>
      <c r="K315" s="155"/>
      <c r="L315" s="155"/>
      <c r="M315" s="155"/>
      <c r="N315" s="155"/>
    </row>
    <row r="316" spans="1:14" ht="56.25">
      <c r="A316" s="155">
        <v>315</v>
      </c>
      <c r="B316" s="155" t="s">
        <v>689</v>
      </c>
      <c r="C316" s="155" t="s">
        <v>218</v>
      </c>
      <c r="D316" s="155"/>
      <c r="E316" s="155"/>
      <c r="F316" s="156" t="s">
        <v>563</v>
      </c>
      <c r="G316" s="157" t="s">
        <v>564</v>
      </c>
      <c r="H316" s="157" t="s">
        <v>379</v>
      </c>
      <c r="I316" s="155" t="s">
        <v>224</v>
      </c>
      <c r="J316" s="155"/>
      <c r="K316" s="155"/>
      <c r="L316" s="155"/>
      <c r="M316" s="155"/>
      <c r="N316" s="155"/>
    </row>
    <row r="317" spans="1:14" ht="33.75">
      <c r="A317" s="155">
        <v>316</v>
      </c>
      <c r="B317" s="155" t="s">
        <v>689</v>
      </c>
      <c r="C317" s="155" t="s">
        <v>218</v>
      </c>
      <c r="D317" s="155"/>
      <c r="E317" s="155"/>
      <c r="F317" s="156" t="s">
        <v>563</v>
      </c>
      <c r="G317" s="157" t="s">
        <v>564</v>
      </c>
      <c r="H317" s="157" t="s">
        <v>373</v>
      </c>
      <c r="I317" s="155" t="s">
        <v>225</v>
      </c>
      <c r="J317" s="155"/>
      <c r="K317" s="155"/>
      <c r="L317" s="155"/>
      <c r="M317" s="155"/>
      <c r="N317" s="155"/>
    </row>
    <row r="318" spans="1:14" ht="45">
      <c r="A318" s="155">
        <v>317</v>
      </c>
      <c r="B318" s="155" t="s">
        <v>689</v>
      </c>
      <c r="C318" s="155" t="s">
        <v>218</v>
      </c>
      <c r="D318" s="155"/>
      <c r="E318" s="155"/>
      <c r="F318" s="156" t="s">
        <v>563</v>
      </c>
      <c r="G318" s="157" t="s">
        <v>564</v>
      </c>
      <c r="H318" s="157" t="s">
        <v>379</v>
      </c>
      <c r="I318" s="155" t="s">
        <v>226</v>
      </c>
      <c r="J318" s="155"/>
      <c r="K318" s="155"/>
      <c r="L318" s="155"/>
      <c r="M318" s="155"/>
      <c r="N318" s="155"/>
    </row>
    <row r="319" spans="1:14" ht="22.5">
      <c r="A319" s="155">
        <v>318</v>
      </c>
      <c r="B319" s="155" t="s">
        <v>689</v>
      </c>
      <c r="C319" s="155" t="s">
        <v>218</v>
      </c>
      <c r="D319" s="155"/>
      <c r="E319" s="155"/>
      <c r="F319" s="156" t="s">
        <v>615</v>
      </c>
      <c r="G319" s="157" t="s">
        <v>564</v>
      </c>
      <c r="H319" s="157"/>
      <c r="I319" s="155" t="s">
        <v>227</v>
      </c>
      <c r="J319" s="155"/>
      <c r="K319" s="155"/>
      <c r="L319" s="155"/>
      <c r="M319" s="155"/>
      <c r="N319" s="155"/>
    </row>
    <row r="320" spans="1:14" ht="22.5">
      <c r="A320" s="155">
        <v>319</v>
      </c>
      <c r="B320" s="155" t="s">
        <v>689</v>
      </c>
      <c r="C320" s="155" t="s">
        <v>218</v>
      </c>
      <c r="D320" s="155"/>
      <c r="E320" s="155"/>
      <c r="F320" s="156" t="s">
        <v>615</v>
      </c>
      <c r="G320" s="157" t="s">
        <v>564</v>
      </c>
      <c r="H320" s="157"/>
      <c r="I320" s="155" t="s">
        <v>228</v>
      </c>
      <c r="J320" s="155"/>
      <c r="K320" s="155"/>
      <c r="L320" s="155"/>
      <c r="M320" s="155"/>
      <c r="N320" s="155"/>
    </row>
    <row r="321" spans="1:14" ht="22.5">
      <c r="A321" s="155">
        <v>320</v>
      </c>
      <c r="B321" s="155" t="s">
        <v>689</v>
      </c>
      <c r="C321" s="155" t="s">
        <v>218</v>
      </c>
      <c r="D321" s="155"/>
      <c r="E321" s="155"/>
      <c r="F321" s="156" t="s">
        <v>563</v>
      </c>
      <c r="G321" s="157" t="s">
        <v>569</v>
      </c>
      <c r="H321" s="157" t="s">
        <v>373</v>
      </c>
      <c r="I321" s="155" t="s">
        <v>229</v>
      </c>
      <c r="J321" s="155"/>
      <c r="K321" s="155"/>
      <c r="L321" s="155"/>
      <c r="M321" s="155"/>
      <c r="N321" s="155"/>
    </row>
    <row r="322" spans="1:14" ht="22.5">
      <c r="A322" s="155">
        <v>321</v>
      </c>
      <c r="B322" s="155" t="s">
        <v>689</v>
      </c>
      <c r="C322" s="155" t="s">
        <v>218</v>
      </c>
      <c r="D322" s="155"/>
      <c r="E322" s="155"/>
      <c r="F322" s="156" t="s">
        <v>563</v>
      </c>
      <c r="G322" s="157" t="s">
        <v>569</v>
      </c>
      <c r="H322" s="157" t="s">
        <v>373</v>
      </c>
      <c r="I322" s="155" t="s">
        <v>230</v>
      </c>
      <c r="J322" s="155"/>
      <c r="K322" s="155"/>
      <c r="L322" s="155"/>
      <c r="M322" s="155"/>
      <c r="N322" s="155"/>
    </row>
    <row r="323" spans="1:14" ht="22.5">
      <c r="A323" s="155">
        <v>322</v>
      </c>
      <c r="B323" s="155" t="s">
        <v>689</v>
      </c>
      <c r="C323" s="155" t="s">
        <v>218</v>
      </c>
      <c r="D323" s="155"/>
      <c r="E323" s="155"/>
      <c r="F323" s="156" t="s">
        <v>563</v>
      </c>
      <c r="G323" s="157" t="s">
        <v>569</v>
      </c>
      <c r="H323" s="157" t="s">
        <v>373</v>
      </c>
      <c r="I323" s="155" t="s">
        <v>231</v>
      </c>
      <c r="J323" s="155"/>
      <c r="K323" s="155"/>
      <c r="L323" s="155"/>
      <c r="M323" s="155"/>
      <c r="N323" s="155"/>
    </row>
    <row r="324" spans="1:14" ht="45">
      <c r="A324" s="155">
        <v>323</v>
      </c>
      <c r="B324" s="155" t="s">
        <v>689</v>
      </c>
      <c r="C324" s="155" t="s">
        <v>218</v>
      </c>
      <c r="D324" s="155"/>
      <c r="E324" s="155"/>
      <c r="F324" s="156" t="s">
        <v>563</v>
      </c>
      <c r="G324" s="157" t="s">
        <v>569</v>
      </c>
      <c r="H324" s="157" t="s">
        <v>379</v>
      </c>
      <c r="I324" s="155" t="s">
        <v>232</v>
      </c>
      <c r="J324" s="155"/>
      <c r="K324" s="155"/>
      <c r="L324" s="155"/>
      <c r="M324" s="155"/>
      <c r="N324" s="155"/>
    </row>
    <row r="325" spans="1:14" ht="33.75">
      <c r="A325" s="155">
        <v>324</v>
      </c>
      <c r="B325" s="155" t="s">
        <v>689</v>
      </c>
      <c r="C325" s="155" t="s">
        <v>218</v>
      </c>
      <c r="D325" s="155"/>
      <c r="E325" s="155"/>
      <c r="F325" s="156" t="s">
        <v>563</v>
      </c>
      <c r="G325" s="157" t="s">
        <v>564</v>
      </c>
      <c r="H325" s="157" t="s">
        <v>379</v>
      </c>
      <c r="I325" s="155" t="s">
        <v>233</v>
      </c>
      <c r="J325" s="155"/>
      <c r="K325" s="155"/>
      <c r="L325" s="155"/>
      <c r="M325" s="155"/>
      <c r="N325" s="155"/>
    </row>
    <row r="326" spans="1:14" ht="33.75">
      <c r="A326" s="155">
        <v>325</v>
      </c>
      <c r="B326" s="155" t="s">
        <v>689</v>
      </c>
      <c r="C326" s="155" t="s">
        <v>218</v>
      </c>
      <c r="D326" s="155"/>
      <c r="E326" s="155"/>
      <c r="F326" s="156" t="s">
        <v>563</v>
      </c>
      <c r="G326" s="157" t="s">
        <v>564</v>
      </c>
      <c r="H326" s="157" t="s">
        <v>379</v>
      </c>
      <c r="I326" s="155" t="s">
        <v>234</v>
      </c>
      <c r="J326" s="155"/>
      <c r="K326" s="155"/>
      <c r="L326" s="155"/>
      <c r="M326" s="155"/>
      <c r="N326" s="155"/>
    </row>
    <row r="327" spans="1:14" ht="33.75">
      <c r="A327" s="155">
        <v>326</v>
      </c>
      <c r="B327" s="155" t="s">
        <v>689</v>
      </c>
      <c r="C327" s="155" t="s">
        <v>218</v>
      </c>
      <c r="D327" s="155"/>
      <c r="E327" s="155"/>
      <c r="F327" s="156" t="s">
        <v>563</v>
      </c>
      <c r="G327" s="157" t="s">
        <v>564</v>
      </c>
      <c r="H327" s="157" t="s">
        <v>379</v>
      </c>
      <c r="I327" s="155" t="s">
        <v>235</v>
      </c>
      <c r="J327" s="155"/>
      <c r="K327" s="155"/>
      <c r="L327" s="155"/>
      <c r="M327" s="155"/>
      <c r="N327" s="155"/>
    </row>
    <row r="328" spans="1:14" ht="33.75">
      <c r="A328" s="155">
        <v>327</v>
      </c>
      <c r="B328" s="155" t="s">
        <v>689</v>
      </c>
      <c r="C328" s="155" t="s">
        <v>218</v>
      </c>
      <c r="D328" s="155"/>
      <c r="E328" s="155"/>
      <c r="F328" s="156" t="s">
        <v>563</v>
      </c>
      <c r="G328" s="157" t="s">
        <v>564</v>
      </c>
      <c r="H328" s="157" t="s">
        <v>379</v>
      </c>
      <c r="I328" s="155" t="s">
        <v>236</v>
      </c>
      <c r="J328" s="155"/>
      <c r="K328" s="155"/>
      <c r="L328" s="155"/>
      <c r="M328" s="155"/>
      <c r="N328" s="155"/>
    </row>
    <row r="329" spans="1:14" ht="45">
      <c r="A329" s="155">
        <v>328</v>
      </c>
      <c r="B329" s="155" t="s">
        <v>689</v>
      </c>
      <c r="C329" s="155" t="s">
        <v>218</v>
      </c>
      <c r="D329" s="155"/>
      <c r="E329" s="155"/>
      <c r="F329" s="156" t="s">
        <v>563</v>
      </c>
      <c r="G329" s="157" t="s">
        <v>564</v>
      </c>
      <c r="H329" s="157" t="s">
        <v>379</v>
      </c>
      <c r="I329" s="155" t="s">
        <v>237</v>
      </c>
      <c r="J329" s="155"/>
      <c r="K329" s="155"/>
      <c r="L329" s="155"/>
      <c r="M329" s="155"/>
      <c r="N329" s="155"/>
    </row>
    <row r="330" spans="1:14" ht="45">
      <c r="A330" s="155">
        <v>329</v>
      </c>
      <c r="B330" s="155" t="s">
        <v>689</v>
      </c>
      <c r="C330" s="155" t="s">
        <v>218</v>
      </c>
      <c r="D330" s="155"/>
      <c r="E330" s="155"/>
      <c r="F330" s="156" t="s">
        <v>563</v>
      </c>
      <c r="G330" s="157" t="s">
        <v>564</v>
      </c>
      <c r="H330" s="157" t="s">
        <v>379</v>
      </c>
      <c r="I330" s="155" t="s">
        <v>238</v>
      </c>
      <c r="J330" s="155"/>
      <c r="K330" s="155"/>
      <c r="L330" s="155"/>
      <c r="M330" s="155"/>
      <c r="N330" s="155"/>
    </row>
    <row r="331" spans="1:14" ht="45">
      <c r="A331" s="155">
        <v>330</v>
      </c>
      <c r="B331" s="155" t="s">
        <v>689</v>
      </c>
      <c r="C331" s="155" t="s">
        <v>218</v>
      </c>
      <c r="D331" s="155"/>
      <c r="E331" s="155"/>
      <c r="F331" s="156" t="s">
        <v>563</v>
      </c>
      <c r="G331" s="157" t="s">
        <v>564</v>
      </c>
      <c r="H331" s="157" t="s">
        <v>379</v>
      </c>
      <c r="I331" s="155" t="s">
        <v>239</v>
      </c>
      <c r="J331" s="155"/>
      <c r="K331" s="155"/>
      <c r="L331" s="155"/>
      <c r="M331" s="155"/>
      <c r="N331" s="155"/>
    </row>
    <row r="332" spans="1:14" ht="33.75">
      <c r="A332" s="155">
        <v>331</v>
      </c>
      <c r="B332" s="155" t="s">
        <v>689</v>
      </c>
      <c r="C332" s="155" t="s">
        <v>218</v>
      </c>
      <c r="D332" s="155"/>
      <c r="E332" s="155"/>
      <c r="F332" s="156" t="s">
        <v>563</v>
      </c>
      <c r="G332" s="157" t="s">
        <v>564</v>
      </c>
      <c r="H332" s="157" t="s">
        <v>379</v>
      </c>
      <c r="I332" s="155" t="s">
        <v>240</v>
      </c>
      <c r="J332" s="155"/>
      <c r="K332" s="155"/>
      <c r="L332" s="155"/>
      <c r="M332" s="155"/>
      <c r="N332" s="155"/>
    </row>
    <row r="333" spans="1:14" ht="33.75">
      <c r="A333" s="155">
        <v>332</v>
      </c>
      <c r="B333" s="155" t="s">
        <v>689</v>
      </c>
      <c r="C333" s="155" t="s">
        <v>218</v>
      </c>
      <c r="D333" s="155"/>
      <c r="E333" s="155"/>
      <c r="F333" s="156" t="s">
        <v>563</v>
      </c>
      <c r="G333" s="157" t="s">
        <v>564</v>
      </c>
      <c r="H333" s="157" t="s">
        <v>379</v>
      </c>
      <c r="I333" s="155" t="s">
        <v>241</v>
      </c>
      <c r="J333" s="155"/>
      <c r="K333" s="155"/>
      <c r="L333" s="155"/>
      <c r="M333" s="155"/>
      <c r="N333" s="155"/>
    </row>
    <row r="334" spans="1:14" ht="33.75">
      <c r="A334" s="155">
        <v>333</v>
      </c>
      <c r="B334" s="155" t="s">
        <v>689</v>
      </c>
      <c r="C334" s="155" t="s">
        <v>218</v>
      </c>
      <c r="D334" s="155"/>
      <c r="E334" s="155"/>
      <c r="F334" s="156" t="s">
        <v>563</v>
      </c>
      <c r="G334" s="157" t="s">
        <v>564</v>
      </c>
      <c r="H334" s="157" t="s">
        <v>379</v>
      </c>
      <c r="I334" s="155" t="s">
        <v>242</v>
      </c>
      <c r="J334" s="155"/>
      <c r="K334" s="155"/>
      <c r="L334" s="155"/>
      <c r="M334" s="155"/>
      <c r="N334" s="155"/>
    </row>
    <row r="335" spans="1:14" ht="22.5">
      <c r="A335" s="155">
        <v>334</v>
      </c>
      <c r="B335" s="155" t="s">
        <v>689</v>
      </c>
      <c r="C335" s="155" t="s">
        <v>218</v>
      </c>
      <c r="D335" s="155"/>
      <c r="E335" s="155"/>
      <c r="F335" s="156" t="s">
        <v>563</v>
      </c>
      <c r="G335" s="157" t="s">
        <v>564</v>
      </c>
      <c r="H335" s="157" t="s">
        <v>373</v>
      </c>
      <c r="I335" s="155" t="s">
        <v>243</v>
      </c>
      <c r="J335" s="155"/>
      <c r="K335" s="155"/>
      <c r="L335" s="155"/>
      <c r="M335" s="155"/>
      <c r="N335" s="155"/>
    </row>
    <row r="336" spans="1:14" ht="33.75">
      <c r="A336" s="155">
        <v>335</v>
      </c>
      <c r="B336" s="155" t="s">
        <v>689</v>
      </c>
      <c r="C336" s="155" t="s">
        <v>218</v>
      </c>
      <c r="D336" s="155"/>
      <c r="E336" s="155"/>
      <c r="F336" s="156" t="s">
        <v>563</v>
      </c>
      <c r="G336" s="157" t="s">
        <v>564</v>
      </c>
      <c r="H336" s="157" t="s">
        <v>379</v>
      </c>
      <c r="I336" s="155" t="s">
        <v>244</v>
      </c>
      <c r="J336" s="155"/>
      <c r="K336" s="155"/>
      <c r="L336" s="155"/>
      <c r="M336" s="155"/>
      <c r="N336" s="155"/>
    </row>
    <row r="337" spans="1:14" ht="56.25">
      <c r="A337" s="155">
        <v>336</v>
      </c>
      <c r="B337" s="155" t="s">
        <v>689</v>
      </c>
      <c r="C337" s="155" t="s">
        <v>218</v>
      </c>
      <c r="D337" s="155"/>
      <c r="E337" s="155"/>
      <c r="F337" s="156" t="s">
        <v>563</v>
      </c>
      <c r="G337" s="157" t="s">
        <v>569</v>
      </c>
      <c r="H337" s="157" t="s">
        <v>379</v>
      </c>
      <c r="I337" s="155" t="s">
        <v>245</v>
      </c>
      <c r="J337" s="155"/>
      <c r="K337" s="155"/>
      <c r="L337" s="155"/>
      <c r="M337" s="155"/>
      <c r="N337" s="155"/>
    </row>
    <row r="338" spans="1:14" ht="33.75">
      <c r="A338" s="155">
        <v>337</v>
      </c>
      <c r="B338" s="155" t="s">
        <v>689</v>
      </c>
      <c r="C338" s="155" t="s">
        <v>218</v>
      </c>
      <c r="D338" s="155"/>
      <c r="E338" s="155"/>
      <c r="F338" s="156" t="s">
        <v>563</v>
      </c>
      <c r="G338" s="157" t="s">
        <v>564</v>
      </c>
      <c r="H338" s="157" t="s">
        <v>379</v>
      </c>
      <c r="I338" s="155" t="s">
        <v>246</v>
      </c>
      <c r="J338" s="155"/>
      <c r="K338" s="155"/>
      <c r="L338" s="155"/>
      <c r="M338" s="155"/>
      <c r="N338" s="155"/>
    </row>
    <row r="339" spans="1:14" ht="33.75">
      <c r="A339" s="155">
        <v>338</v>
      </c>
      <c r="B339" s="155" t="s">
        <v>689</v>
      </c>
      <c r="C339" s="155" t="s">
        <v>218</v>
      </c>
      <c r="D339" s="155"/>
      <c r="E339" s="155"/>
      <c r="F339" s="156" t="s">
        <v>563</v>
      </c>
      <c r="G339" s="157" t="s">
        <v>564</v>
      </c>
      <c r="H339" s="157" t="s">
        <v>373</v>
      </c>
      <c r="I339" s="155" t="s">
        <v>247</v>
      </c>
      <c r="J339" s="155"/>
      <c r="K339" s="155"/>
      <c r="L339" s="155"/>
      <c r="M339" s="155"/>
      <c r="N339" s="155"/>
    </row>
    <row r="340" spans="1:14" ht="45">
      <c r="A340" s="155">
        <v>339</v>
      </c>
      <c r="B340" s="155" t="s">
        <v>689</v>
      </c>
      <c r="C340" s="155" t="s">
        <v>218</v>
      </c>
      <c r="D340" s="155"/>
      <c r="E340" s="155"/>
      <c r="F340" s="156" t="s">
        <v>563</v>
      </c>
      <c r="G340" s="157" t="s">
        <v>564</v>
      </c>
      <c r="H340" s="157" t="s">
        <v>379</v>
      </c>
      <c r="I340" s="155" t="s">
        <v>248</v>
      </c>
      <c r="J340" s="155"/>
      <c r="K340" s="155"/>
      <c r="L340" s="155"/>
      <c r="M340" s="155"/>
      <c r="N340" s="155"/>
    </row>
    <row r="341" spans="1:14" ht="22.5">
      <c r="A341" s="155">
        <v>340</v>
      </c>
      <c r="B341" s="155" t="s">
        <v>689</v>
      </c>
      <c r="C341" s="155" t="s">
        <v>218</v>
      </c>
      <c r="D341" s="155"/>
      <c r="E341" s="155"/>
      <c r="F341" s="156" t="s">
        <v>563</v>
      </c>
      <c r="G341" s="157" t="s">
        <v>564</v>
      </c>
      <c r="H341" s="157" t="s">
        <v>373</v>
      </c>
      <c r="I341" s="155" t="s">
        <v>249</v>
      </c>
      <c r="J341" s="155"/>
      <c r="K341" s="155"/>
      <c r="L341" s="155"/>
      <c r="M341" s="155"/>
      <c r="N341" s="155"/>
    </row>
    <row r="342" spans="1:14" ht="22.5">
      <c r="A342" s="155">
        <v>341</v>
      </c>
      <c r="B342" s="155" t="s">
        <v>689</v>
      </c>
      <c r="C342" s="155" t="s">
        <v>218</v>
      </c>
      <c r="D342" s="155"/>
      <c r="E342" s="155"/>
      <c r="F342" s="156" t="s">
        <v>563</v>
      </c>
      <c r="G342" s="157" t="s">
        <v>564</v>
      </c>
      <c r="H342" s="157" t="s">
        <v>373</v>
      </c>
      <c r="I342" s="155" t="s">
        <v>250</v>
      </c>
      <c r="J342" s="155"/>
      <c r="K342" s="155"/>
      <c r="L342" s="155"/>
      <c r="M342" s="155"/>
      <c r="N342" s="155"/>
    </row>
    <row r="343" spans="1:14" ht="22.5">
      <c r="A343" s="155">
        <v>342</v>
      </c>
      <c r="B343" s="155" t="s">
        <v>689</v>
      </c>
      <c r="C343" s="155" t="s">
        <v>218</v>
      </c>
      <c r="D343" s="155"/>
      <c r="E343" s="155"/>
      <c r="F343" s="156" t="s">
        <v>615</v>
      </c>
      <c r="G343" s="157" t="s">
        <v>569</v>
      </c>
      <c r="H343" s="157"/>
      <c r="I343" s="155" t="s">
        <v>251</v>
      </c>
      <c r="J343" s="155"/>
      <c r="K343" s="155"/>
      <c r="L343" s="155"/>
      <c r="M343" s="155"/>
      <c r="N343" s="155"/>
    </row>
    <row r="344" spans="1:14" ht="22.5">
      <c r="A344" s="155">
        <v>343</v>
      </c>
      <c r="B344" s="155" t="s">
        <v>689</v>
      </c>
      <c r="C344" s="155" t="s">
        <v>218</v>
      </c>
      <c r="D344" s="155"/>
      <c r="E344" s="155"/>
      <c r="F344" s="156" t="s">
        <v>615</v>
      </c>
      <c r="G344" s="157" t="s">
        <v>569</v>
      </c>
      <c r="H344" s="157"/>
      <c r="I344" s="155" t="s">
        <v>252</v>
      </c>
      <c r="J344" s="155"/>
      <c r="K344" s="155"/>
      <c r="L344" s="155"/>
      <c r="M344" s="155"/>
      <c r="N344" s="155"/>
    </row>
    <row r="345" spans="1:14" ht="22.5">
      <c r="A345" s="155">
        <v>344</v>
      </c>
      <c r="B345" s="155" t="s">
        <v>689</v>
      </c>
      <c r="C345" s="155" t="s">
        <v>218</v>
      </c>
      <c r="D345" s="155"/>
      <c r="E345" s="155"/>
      <c r="F345" s="156" t="s">
        <v>615</v>
      </c>
      <c r="G345" s="157" t="s">
        <v>569</v>
      </c>
      <c r="H345" s="157"/>
      <c r="I345" s="155" t="s">
        <v>253</v>
      </c>
      <c r="J345" s="155"/>
      <c r="K345" s="155"/>
      <c r="L345" s="155"/>
      <c r="M345" s="155"/>
      <c r="N345" s="155"/>
    </row>
    <row r="346" spans="1:14" ht="22.5">
      <c r="A346" s="155">
        <v>345</v>
      </c>
      <c r="B346" s="155" t="s">
        <v>689</v>
      </c>
      <c r="C346" s="155" t="s">
        <v>218</v>
      </c>
      <c r="D346" s="155"/>
      <c r="E346" s="155"/>
      <c r="F346" s="156" t="s">
        <v>615</v>
      </c>
      <c r="G346" s="157" t="s">
        <v>569</v>
      </c>
      <c r="H346" s="157"/>
      <c r="I346" s="155" t="s">
        <v>254</v>
      </c>
      <c r="J346" s="155"/>
      <c r="K346" s="155"/>
      <c r="L346" s="155"/>
      <c r="M346" s="155"/>
      <c r="N346" s="155"/>
    </row>
    <row r="347" spans="1:14" ht="33.75">
      <c r="A347" s="155">
        <v>346</v>
      </c>
      <c r="B347" s="155" t="s">
        <v>689</v>
      </c>
      <c r="C347" s="155" t="s">
        <v>218</v>
      </c>
      <c r="D347" s="155"/>
      <c r="E347" s="155"/>
      <c r="F347" s="156" t="s">
        <v>615</v>
      </c>
      <c r="G347" s="157" t="s">
        <v>569</v>
      </c>
      <c r="H347" s="157"/>
      <c r="I347" s="155" t="s">
        <v>255</v>
      </c>
      <c r="J347" s="155"/>
      <c r="K347" s="155"/>
      <c r="L347" s="155"/>
      <c r="M347" s="155"/>
      <c r="N347" s="155"/>
    </row>
    <row r="348" spans="1:14" ht="22.5">
      <c r="A348" s="155">
        <v>347</v>
      </c>
      <c r="B348" s="155" t="s">
        <v>689</v>
      </c>
      <c r="C348" s="155" t="s">
        <v>218</v>
      </c>
      <c r="D348" s="155"/>
      <c r="E348" s="155"/>
      <c r="F348" s="156" t="s">
        <v>563</v>
      </c>
      <c r="G348" s="157" t="s">
        <v>569</v>
      </c>
      <c r="H348" s="157" t="s">
        <v>373</v>
      </c>
      <c r="I348" s="155" t="s">
        <v>256</v>
      </c>
      <c r="J348" s="155"/>
      <c r="K348" s="155"/>
      <c r="L348" s="155"/>
      <c r="M348" s="155"/>
      <c r="N348" s="155"/>
    </row>
    <row r="349" spans="1:14" ht="22.5">
      <c r="A349" s="155">
        <v>348</v>
      </c>
      <c r="B349" s="155" t="s">
        <v>689</v>
      </c>
      <c r="C349" s="155" t="s">
        <v>218</v>
      </c>
      <c r="D349" s="155"/>
      <c r="E349" s="155"/>
      <c r="F349" s="156" t="s">
        <v>563</v>
      </c>
      <c r="G349" s="157" t="s">
        <v>569</v>
      </c>
      <c r="H349" s="157" t="s">
        <v>373</v>
      </c>
      <c r="I349" s="155" t="s">
        <v>257</v>
      </c>
      <c r="J349" s="155"/>
      <c r="K349" s="155"/>
      <c r="L349" s="155"/>
      <c r="M349" s="155"/>
      <c r="N349" s="155"/>
    </row>
    <row r="350" spans="1:14" ht="22.5">
      <c r="A350" s="155">
        <v>349</v>
      </c>
      <c r="B350" s="155" t="s">
        <v>689</v>
      </c>
      <c r="C350" s="155" t="s">
        <v>218</v>
      </c>
      <c r="D350" s="155"/>
      <c r="E350" s="155"/>
      <c r="F350" s="156" t="s">
        <v>563</v>
      </c>
      <c r="G350" s="157" t="s">
        <v>569</v>
      </c>
      <c r="H350" s="157" t="s">
        <v>373</v>
      </c>
      <c r="I350" s="155" t="s">
        <v>258</v>
      </c>
      <c r="J350" s="155"/>
      <c r="K350" s="155"/>
      <c r="L350" s="155"/>
      <c r="M350" s="155"/>
      <c r="N350" s="155"/>
    </row>
    <row r="351" spans="1:14" ht="22.5">
      <c r="A351" s="155">
        <v>350</v>
      </c>
      <c r="B351" s="155" t="s">
        <v>689</v>
      </c>
      <c r="C351" s="155" t="s">
        <v>218</v>
      </c>
      <c r="D351" s="155"/>
      <c r="E351" s="155"/>
      <c r="F351" s="156" t="s">
        <v>563</v>
      </c>
      <c r="G351" s="157" t="s">
        <v>569</v>
      </c>
      <c r="H351" s="157" t="s">
        <v>373</v>
      </c>
      <c r="I351" s="155" t="s">
        <v>259</v>
      </c>
      <c r="J351" s="155"/>
      <c r="K351" s="155"/>
      <c r="L351" s="155"/>
      <c r="M351" s="155"/>
      <c r="N351" s="155"/>
    </row>
    <row r="352" spans="1:14" ht="22.5">
      <c r="A352" s="155">
        <v>351</v>
      </c>
      <c r="B352" s="155" t="s">
        <v>689</v>
      </c>
      <c r="C352" s="155" t="s">
        <v>218</v>
      </c>
      <c r="D352" s="155"/>
      <c r="E352" s="155"/>
      <c r="F352" s="156" t="s">
        <v>563</v>
      </c>
      <c r="G352" s="157" t="s">
        <v>569</v>
      </c>
      <c r="H352" s="157" t="s">
        <v>373</v>
      </c>
      <c r="I352" s="155" t="s">
        <v>260</v>
      </c>
      <c r="J352" s="155"/>
      <c r="K352" s="155"/>
      <c r="L352" s="155"/>
      <c r="M352" s="155"/>
      <c r="N352" s="155"/>
    </row>
    <row r="353" spans="1:14" ht="33.75">
      <c r="A353" s="155">
        <v>352</v>
      </c>
      <c r="B353" s="155" t="s">
        <v>689</v>
      </c>
      <c r="C353" s="155" t="s">
        <v>218</v>
      </c>
      <c r="D353" s="155"/>
      <c r="E353" s="155"/>
      <c r="F353" s="156" t="s">
        <v>563</v>
      </c>
      <c r="G353" s="157" t="s">
        <v>569</v>
      </c>
      <c r="H353" s="157" t="s">
        <v>379</v>
      </c>
      <c r="I353" s="155" t="s">
        <v>261</v>
      </c>
      <c r="J353" s="155"/>
      <c r="K353" s="155"/>
      <c r="L353" s="155"/>
      <c r="M353" s="155"/>
      <c r="N353" s="155"/>
    </row>
    <row r="354" spans="1:14" ht="22.5">
      <c r="A354" s="155">
        <v>353</v>
      </c>
      <c r="B354" s="155" t="s">
        <v>689</v>
      </c>
      <c r="C354" s="155" t="s">
        <v>218</v>
      </c>
      <c r="D354" s="155"/>
      <c r="E354" s="155"/>
      <c r="F354" s="156" t="s">
        <v>615</v>
      </c>
      <c r="G354" s="157" t="s">
        <v>569</v>
      </c>
      <c r="H354" s="157"/>
      <c r="I354" s="155" t="s">
        <v>262</v>
      </c>
      <c r="J354" s="155"/>
      <c r="K354" s="155"/>
      <c r="L354" s="155"/>
      <c r="M354" s="155"/>
      <c r="N354" s="155"/>
    </row>
    <row r="355" spans="1:14" ht="33.75">
      <c r="A355" s="155">
        <v>354</v>
      </c>
      <c r="B355" s="155" t="s">
        <v>689</v>
      </c>
      <c r="C355" s="155" t="s">
        <v>218</v>
      </c>
      <c r="D355" s="155"/>
      <c r="E355" s="155"/>
      <c r="F355" s="156" t="s">
        <v>615</v>
      </c>
      <c r="G355" s="157" t="s">
        <v>564</v>
      </c>
      <c r="H355" s="157"/>
      <c r="I355" s="155" t="s">
        <v>263</v>
      </c>
      <c r="J355" s="155"/>
      <c r="K355" s="155"/>
      <c r="L355" s="155"/>
      <c r="M355" s="155"/>
      <c r="N355" s="155"/>
    </row>
    <row r="356" spans="1:14" ht="56.25">
      <c r="A356" s="155">
        <v>355</v>
      </c>
      <c r="B356" s="155" t="s">
        <v>689</v>
      </c>
      <c r="C356" s="155" t="s">
        <v>218</v>
      </c>
      <c r="D356" s="155"/>
      <c r="E356" s="155"/>
      <c r="F356" s="156" t="s">
        <v>563</v>
      </c>
      <c r="G356" s="157" t="s">
        <v>569</v>
      </c>
      <c r="H356" s="157" t="s">
        <v>373</v>
      </c>
      <c r="I356" s="155" t="s">
        <v>264</v>
      </c>
      <c r="J356" s="155"/>
      <c r="K356" s="155"/>
      <c r="L356" s="155"/>
      <c r="M356" s="155"/>
      <c r="N356" s="155"/>
    </row>
    <row r="357" spans="1:14" ht="33.75">
      <c r="A357" s="155">
        <v>356</v>
      </c>
      <c r="B357" s="155" t="s">
        <v>689</v>
      </c>
      <c r="C357" s="155" t="s">
        <v>218</v>
      </c>
      <c r="D357" s="155"/>
      <c r="E357" s="155"/>
      <c r="F357" s="156" t="s">
        <v>563</v>
      </c>
      <c r="G357" s="157" t="s">
        <v>564</v>
      </c>
      <c r="H357" s="157" t="s">
        <v>379</v>
      </c>
      <c r="I357" s="155" t="s">
        <v>265</v>
      </c>
      <c r="J357" s="155"/>
      <c r="K357" s="155"/>
      <c r="L357" s="155"/>
      <c r="M357" s="155"/>
      <c r="N357" s="155"/>
    </row>
    <row r="358" spans="1:14" ht="45">
      <c r="A358" s="155">
        <v>357</v>
      </c>
      <c r="B358" s="155" t="s">
        <v>689</v>
      </c>
      <c r="C358" s="155" t="s">
        <v>218</v>
      </c>
      <c r="D358" s="155"/>
      <c r="E358" s="155"/>
      <c r="F358" s="156" t="s">
        <v>563</v>
      </c>
      <c r="G358" s="157" t="s">
        <v>564</v>
      </c>
      <c r="H358" s="157" t="s">
        <v>379</v>
      </c>
      <c r="I358" s="155" t="s">
        <v>266</v>
      </c>
      <c r="J358" s="155"/>
      <c r="K358" s="155"/>
      <c r="L358" s="155"/>
      <c r="M358" s="155"/>
      <c r="N358" s="155"/>
    </row>
    <row r="359" spans="1:14" ht="33.75">
      <c r="A359" s="155">
        <v>358</v>
      </c>
      <c r="B359" s="155" t="s">
        <v>689</v>
      </c>
      <c r="C359" s="155" t="s">
        <v>218</v>
      </c>
      <c r="D359" s="155"/>
      <c r="E359" s="155"/>
      <c r="F359" s="156" t="s">
        <v>563</v>
      </c>
      <c r="G359" s="157" t="s">
        <v>564</v>
      </c>
      <c r="H359" s="157" t="s">
        <v>379</v>
      </c>
      <c r="I359" s="155" t="s">
        <v>267</v>
      </c>
      <c r="J359" s="155"/>
      <c r="K359" s="155"/>
      <c r="L359" s="155"/>
      <c r="M359" s="155"/>
      <c r="N359" s="155"/>
    </row>
    <row r="360" spans="1:14" ht="45">
      <c r="A360" s="155">
        <v>359</v>
      </c>
      <c r="B360" s="155" t="s">
        <v>689</v>
      </c>
      <c r="C360" s="155" t="s">
        <v>218</v>
      </c>
      <c r="D360" s="155"/>
      <c r="E360" s="155"/>
      <c r="F360" s="156" t="s">
        <v>563</v>
      </c>
      <c r="G360" s="157" t="s">
        <v>564</v>
      </c>
      <c r="H360" s="157" t="s">
        <v>379</v>
      </c>
      <c r="I360" s="155" t="s">
        <v>268</v>
      </c>
      <c r="J360" s="155"/>
      <c r="K360" s="155"/>
      <c r="L360" s="155"/>
      <c r="M360" s="155"/>
      <c r="N360" s="155"/>
    </row>
    <row r="361" spans="1:14" ht="22.5">
      <c r="A361" s="155">
        <v>360</v>
      </c>
      <c r="B361" s="155" t="s">
        <v>689</v>
      </c>
      <c r="C361" s="155" t="s">
        <v>218</v>
      </c>
      <c r="D361" s="155"/>
      <c r="E361" s="155"/>
      <c r="F361" s="156" t="s">
        <v>563</v>
      </c>
      <c r="G361" s="157" t="s">
        <v>564</v>
      </c>
      <c r="H361" s="157" t="s">
        <v>379</v>
      </c>
      <c r="I361" s="155" t="s">
        <v>269</v>
      </c>
      <c r="J361" s="155"/>
      <c r="K361" s="155"/>
      <c r="L361" s="155"/>
      <c r="M361" s="155"/>
      <c r="N361" s="155"/>
    </row>
    <row r="362" spans="1:14" ht="67.5">
      <c r="A362" s="155">
        <v>361</v>
      </c>
      <c r="B362" s="155" t="s">
        <v>689</v>
      </c>
      <c r="C362" s="155" t="s">
        <v>218</v>
      </c>
      <c r="D362" s="155"/>
      <c r="E362" s="155"/>
      <c r="F362" s="156" t="s">
        <v>563</v>
      </c>
      <c r="G362" s="157" t="s">
        <v>564</v>
      </c>
      <c r="H362" s="157" t="s">
        <v>379</v>
      </c>
      <c r="I362" s="155" t="s">
        <v>270</v>
      </c>
      <c r="J362" s="155"/>
      <c r="K362" s="155"/>
      <c r="L362" s="155"/>
      <c r="M362" s="155"/>
      <c r="N362" s="155"/>
    </row>
    <row r="363" spans="1:14" ht="56.25">
      <c r="A363" s="155">
        <v>362</v>
      </c>
      <c r="B363" s="155" t="s">
        <v>689</v>
      </c>
      <c r="C363" s="155" t="s">
        <v>218</v>
      </c>
      <c r="D363" s="155"/>
      <c r="E363" s="155"/>
      <c r="F363" s="156" t="s">
        <v>563</v>
      </c>
      <c r="G363" s="157" t="s">
        <v>564</v>
      </c>
      <c r="H363" s="157" t="s">
        <v>379</v>
      </c>
      <c r="I363" s="155" t="s">
        <v>271</v>
      </c>
      <c r="J363" s="155"/>
      <c r="K363" s="155"/>
      <c r="L363" s="155"/>
      <c r="M363" s="155"/>
      <c r="N363" s="155"/>
    </row>
    <row r="364" spans="1:14" ht="56.25">
      <c r="A364" s="155">
        <v>363</v>
      </c>
      <c r="B364" s="155" t="s">
        <v>689</v>
      </c>
      <c r="C364" s="155" t="s">
        <v>218</v>
      </c>
      <c r="D364" s="155"/>
      <c r="E364" s="155"/>
      <c r="F364" s="156" t="s">
        <v>563</v>
      </c>
      <c r="G364" s="157" t="s">
        <v>564</v>
      </c>
      <c r="H364" s="157" t="s">
        <v>379</v>
      </c>
      <c r="I364" s="155" t="s">
        <v>272</v>
      </c>
      <c r="J364" s="155"/>
      <c r="K364" s="155"/>
      <c r="L364" s="155"/>
      <c r="M364" s="155"/>
      <c r="N364" s="155"/>
    </row>
    <row r="365" spans="1:14" ht="22.5">
      <c r="A365" s="155">
        <v>364</v>
      </c>
      <c r="B365" s="155" t="s">
        <v>689</v>
      </c>
      <c r="C365" s="155" t="s">
        <v>218</v>
      </c>
      <c r="D365" s="155" t="s">
        <v>273</v>
      </c>
      <c r="E365" s="155"/>
      <c r="F365" s="156" t="s">
        <v>563</v>
      </c>
      <c r="G365" s="157" t="s">
        <v>564</v>
      </c>
      <c r="H365" s="157" t="s">
        <v>379</v>
      </c>
      <c r="I365" s="155" t="s">
        <v>274</v>
      </c>
      <c r="J365" s="155"/>
      <c r="K365" s="155"/>
      <c r="L365" s="155"/>
      <c r="M365" s="155"/>
      <c r="N365" s="155"/>
    </row>
    <row r="366" spans="1:14" ht="33.75">
      <c r="A366" s="155">
        <v>365</v>
      </c>
      <c r="B366" s="155" t="s">
        <v>689</v>
      </c>
      <c r="C366" s="155" t="s">
        <v>218</v>
      </c>
      <c r="D366" s="155" t="s">
        <v>273</v>
      </c>
      <c r="E366" s="155"/>
      <c r="F366" s="156" t="s">
        <v>563</v>
      </c>
      <c r="G366" s="157" t="s">
        <v>564</v>
      </c>
      <c r="H366" s="157" t="s">
        <v>379</v>
      </c>
      <c r="I366" s="155" t="s">
        <v>275</v>
      </c>
      <c r="J366" s="155"/>
      <c r="K366" s="155"/>
      <c r="L366" s="155"/>
      <c r="M366" s="155"/>
      <c r="N366" s="155"/>
    </row>
    <row r="367" spans="1:14" ht="56.25">
      <c r="A367" s="155">
        <v>366</v>
      </c>
      <c r="B367" s="155" t="s">
        <v>689</v>
      </c>
      <c r="C367" s="155" t="s">
        <v>218</v>
      </c>
      <c r="D367" s="155" t="s">
        <v>273</v>
      </c>
      <c r="E367" s="155"/>
      <c r="F367" s="156" t="s">
        <v>563</v>
      </c>
      <c r="G367" s="157" t="s">
        <v>569</v>
      </c>
      <c r="H367" s="157" t="s">
        <v>379</v>
      </c>
      <c r="I367" s="155" t="s">
        <v>276</v>
      </c>
      <c r="J367" s="155"/>
      <c r="K367" s="155"/>
      <c r="L367" s="155"/>
      <c r="M367" s="155"/>
      <c r="N367" s="155"/>
    </row>
    <row r="368" spans="1:14" ht="56.25">
      <c r="A368" s="155">
        <v>367</v>
      </c>
      <c r="B368" s="155" t="s">
        <v>689</v>
      </c>
      <c r="C368" s="155" t="s">
        <v>218</v>
      </c>
      <c r="D368" s="155" t="s">
        <v>273</v>
      </c>
      <c r="E368" s="155"/>
      <c r="F368" s="156" t="s">
        <v>563</v>
      </c>
      <c r="G368" s="157" t="s">
        <v>564</v>
      </c>
      <c r="H368" s="157" t="s">
        <v>379</v>
      </c>
      <c r="I368" s="155" t="s">
        <v>277</v>
      </c>
      <c r="J368" s="155"/>
      <c r="K368" s="155"/>
      <c r="L368" s="155"/>
      <c r="M368" s="155"/>
      <c r="N368" s="155"/>
    </row>
    <row r="369" spans="1:14">
      <c r="A369" s="155">
        <v>368</v>
      </c>
      <c r="B369" s="155" t="s">
        <v>689</v>
      </c>
      <c r="C369" s="155" t="s">
        <v>278</v>
      </c>
      <c r="D369" s="155"/>
      <c r="E369" s="155"/>
      <c r="F369" s="156" t="s">
        <v>563</v>
      </c>
      <c r="G369" s="157" t="s">
        <v>564</v>
      </c>
      <c r="H369" s="157" t="s">
        <v>379</v>
      </c>
      <c r="I369" s="155" t="s">
        <v>279</v>
      </c>
      <c r="J369" s="155"/>
      <c r="K369" s="155"/>
      <c r="L369" s="155"/>
      <c r="M369" s="155"/>
      <c r="N369" s="155"/>
    </row>
    <row r="370" spans="1:14" ht="78.75">
      <c r="A370" s="155">
        <v>369</v>
      </c>
      <c r="B370" s="155" t="s">
        <v>689</v>
      </c>
      <c r="C370" s="155" t="s">
        <v>278</v>
      </c>
      <c r="D370" s="155"/>
      <c r="E370" s="155"/>
      <c r="F370" s="156" t="s">
        <v>563</v>
      </c>
      <c r="G370" s="157" t="s">
        <v>564</v>
      </c>
      <c r="H370" s="157" t="s">
        <v>379</v>
      </c>
      <c r="I370" s="155" t="s">
        <v>280</v>
      </c>
      <c r="J370" s="155"/>
      <c r="K370" s="155"/>
      <c r="L370" s="155"/>
      <c r="M370" s="155"/>
      <c r="N370" s="155"/>
    </row>
    <row r="371" spans="1:14" ht="33.75">
      <c r="A371" s="155">
        <v>370</v>
      </c>
      <c r="B371" s="155" t="s">
        <v>689</v>
      </c>
      <c r="C371" s="155" t="s">
        <v>278</v>
      </c>
      <c r="D371" s="155"/>
      <c r="E371" s="155"/>
      <c r="F371" s="156" t="s">
        <v>615</v>
      </c>
      <c r="G371" s="157" t="s">
        <v>566</v>
      </c>
      <c r="H371" s="157"/>
      <c r="I371" s="155" t="s">
        <v>281</v>
      </c>
      <c r="J371" s="155"/>
      <c r="K371" s="155"/>
      <c r="L371" s="155"/>
      <c r="M371" s="155"/>
      <c r="N371" s="155"/>
    </row>
    <row r="372" spans="1:14" ht="33.75">
      <c r="A372" s="155">
        <v>371</v>
      </c>
      <c r="B372" s="155" t="s">
        <v>689</v>
      </c>
      <c r="C372" s="155" t="s">
        <v>278</v>
      </c>
      <c r="D372" s="155"/>
      <c r="E372" s="155"/>
      <c r="F372" s="156" t="s">
        <v>615</v>
      </c>
      <c r="G372" s="157" t="s">
        <v>569</v>
      </c>
      <c r="H372" s="157"/>
      <c r="I372" s="155" t="s">
        <v>282</v>
      </c>
      <c r="J372" s="155"/>
      <c r="K372" s="155"/>
      <c r="L372" s="155"/>
      <c r="M372" s="155"/>
      <c r="N372" s="155"/>
    </row>
    <row r="373" spans="1:14" ht="22.5">
      <c r="A373" s="155">
        <v>372</v>
      </c>
      <c r="B373" s="155" t="s">
        <v>689</v>
      </c>
      <c r="C373" s="155" t="s">
        <v>278</v>
      </c>
      <c r="D373" s="155"/>
      <c r="E373" s="155"/>
      <c r="F373" s="156" t="s">
        <v>615</v>
      </c>
      <c r="G373" s="157" t="s">
        <v>569</v>
      </c>
      <c r="H373" s="157"/>
      <c r="I373" s="155" t="s">
        <v>283</v>
      </c>
      <c r="J373" s="155"/>
      <c r="K373" s="155"/>
      <c r="L373" s="155"/>
      <c r="M373" s="155"/>
      <c r="N373" s="155"/>
    </row>
    <row r="374" spans="1:14" ht="22.5">
      <c r="A374" s="155">
        <v>373</v>
      </c>
      <c r="B374" s="155" t="s">
        <v>689</v>
      </c>
      <c r="C374" s="155" t="s">
        <v>278</v>
      </c>
      <c r="D374" s="155"/>
      <c r="E374" s="155"/>
      <c r="F374" s="156" t="s">
        <v>563</v>
      </c>
      <c r="G374" s="157" t="s">
        <v>569</v>
      </c>
      <c r="H374" s="157" t="s">
        <v>379</v>
      </c>
      <c r="I374" s="155" t="s">
        <v>284</v>
      </c>
      <c r="J374" s="155"/>
      <c r="K374" s="155"/>
      <c r="L374" s="155"/>
      <c r="M374" s="155"/>
      <c r="N374" s="155"/>
    </row>
    <row r="375" spans="1:14" ht="22.5">
      <c r="A375" s="155">
        <v>374</v>
      </c>
      <c r="B375" s="155" t="s">
        <v>689</v>
      </c>
      <c r="C375" s="155" t="s">
        <v>278</v>
      </c>
      <c r="D375" s="155"/>
      <c r="E375" s="155"/>
      <c r="F375" s="156" t="s">
        <v>563</v>
      </c>
      <c r="G375" s="157" t="s">
        <v>569</v>
      </c>
      <c r="H375" s="157" t="s">
        <v>373</v>
      </c>
      <c r="I375" s="155" t="s">
        <v>285</v>
      </c>
      <c r="J375" s="155"/>
      <c r="K375" s="155"/>
      <c r="L375" s="155"/>
      <c r="M375" s="155"/>
      <c r="N375" s="155"/>
    </row>
    <row r="376" spans="1:14" ht="22.5">
      <c r="A376" s="155">
        <v>375</v>
      </c>
      <c r="B376" s="155" t="s">
        <v>689</v>
      </c>
      <c r="C376" s="155" t="s">
        <v>286</v>
      </c>
      <c r="D376" s="155"/>
      <c r="E376" s="155"/>
      <c r="F376" s="156" t="s">
        <v>615</v>
      </c>
      <c r="G376" s="157" t="s">
        <v>564</v>
      </c>
      <c r="H376" s="157"/>
      <c r="I376" s="155" t="s">
        <v>287</v>
      </c>
      <c r="J376" s="155"/>
      <c r="K376" s="155"/>
      <c r="L376" s="155"/>
      <c r="M376" s="155"/>
      <c r="N376" s="155"/>
    </row>
    <row r="377" spans="1:14" ht="22.5">
      <c r="A377" s="155">
        <v>376</v>
      </c>
      <c r="B377" s="155" t="s">
        <v>689</v>
      </c>
      <c r="C377" s="155" t="s">
        <v>286</v>
      </c>
      <c r="D377" s="155"/>
      <c r="E377" s="155"/>
      <c r="F377" s="156" t="s">
        <v>563</v>
      </c>
      <c r="G377" s="157" t="s">
        <v>569</v>
      </c>
      <c r="H377" s="157" t="s">
        <v>379</v>
      </c>
      <c r="I377" s="155" t="s">
        <v>288</v>
      </c>
      <c r="J377" s="155"/>
      <c r="K377" s="155"/>
      <c r="L377" s="155"/>
      <c r="M377" s="155"/>
      <c r="N377" s="155"/>
    </row>
    <row r="378" spans="1:14" ht="67.5">
      <c r="A378" s="155">
        <v>377</v>
      </c>
      <c r="B378" s="155" t="s">
        <v>689</v>
      </c>
      <c r="C378" s="155" t="s">
        <v>286</v>
      </c>
      <c r="D378" s="155"/>
      <c r="E378" s="155"/>
      <c r="F378" s="156" t="s">
        <v>563</v>
      </c>
      <c r="G378" s="157" t="s">
        <v>569</v>
      </c>
      <c r="H378" s="157" t="s">
        <v>379</v>
      </c>
      <c r="I378" s="155" t="s">
        <v>289</v>
      </c>
      <c r="J378" s="155"/>
      <c r="K378" s="155"/>
      <c r="L378" s="155"/>
      <c r="M378" s="155"/>
      <c r="N378" s="155"/>
    </row>
    <row r="379" spans="1:14" ht="78.75">
      <c r="A379" s="155">
        <v>378</v>
      </c>
      <c r="B379" s="155" t="s">
        <v>689</v>
      </c>
      <c r="C379" s="155" t="s">
        <v>286</v>
      </c>
      <c r="D379" s="155"/>
      <c r="E379" s="155"/>
      <c r="F379" s="156" t="s">
        <v>563</v>
      </c>
      <c r="G379" s="157" t="s">
        <v>564</v>
      </c>
      <c r="H379" s="157" t="s">
        <v>379</v>
      </c>
      <c r="I379" s="155" t="s">
        <v>290</v>
      </c>
      <c r="J379" s="155"/>
      <c r="K379" s="155"/>
      <c r="L379" s="155"/>
      <c r="M379" s="155"/>
      <c r="N379" s="155"/>
    </row>
    <row r="380" spans="1:14" ht="45">
      <c r="A380" s="155">
        <v>379</v>
      </c>
      <c r="B380" s="155" t="s">
        <v>689</v>
      </c>
      <c r="C380" s="155" t="s">
        <v>286</v>
      </c>
      <c r="D380" s="155"/>
      <c r="E380" s="155"/>
      <c r="F380" s="156" t="s">
        <v>563</v>
      </c>
      <c r="G380" s="157" t="s">
        <v>564</v>
      </c>
      <c r="H380" s="157" t="s">
        <v>373</v>
      </c>
      <c r="I380" s="155" t="s">
        <v>291</v>
      </c>
      <c r="J380" s="155"/>
      <c r="K380" s="155"/>
      <c r="L380" s="155"/>
      <c r="M380" s="155"/>
      <c r="N380" s="155"/>
    </row>
    <row r="381" spans="1:14" ht="22.5">
      <c r="A381" s="155">
        <v>380</v>
      </c>
      <c r="B381" s="155" t="s">
        <v>689</v>
      </c>
      <c r="C381" s="155" t="s">
        <v>292</v>
      </c>
      <c r="D381" s="155"/>
      <c r="E381" s="155"/>
      <c r="F381" s="156" t="s">
        <v>563</v>
      </c>
      <c r="G381" s="157" t="s">
        <v>564</v>
      </c>
      <c r="H381" s="157" t="s">
        <v>379</v>
      </c>
      <c r="I381" s="155" t="s">
        <v>293</v>
      </c>
      <c r="J381" s="155"/>
      <c r="K381" s="155"/>
      <c r="L381" s="155"/>
      <c r="M381" s="155"/>
      <c r="N381" s="155"/>
    </row>
    <row r="382" spans="1:14" ht="56.25">
      <c r="A382" s="155">
        <v>381</v>
      </c>
      <c r="B382" s="155" t="s">
        <v>689</v>
      </c>
      <c r="C382" s="155" t="s">
        <v>292</v>
      </c>
      <c r="D382" s="155"/>
      <c r="E382" s="155"/>
      <c r="F382" s="156" t="s">
        <v>563</v>
      </c>
      <c r="G382" s="157" t="s">
        <v>564</v>
      </c>
      <c r="H382" s="157" t="s">
        <v>379</v>
      </c>
      <c r="I382" s="155" t="s">
        <v>294</v>
      </c>
      <c r="J382" s="155"/>
      <c r="K382" s="155"/>
      <c r="L382" s="155"/>
      <c r="M382" s="155"/>
      <c r="N382" s="155"/>
    </row>
    <row r="383" spans="1:14" ht="33.75">
      <c r="A383" s="155">
        <v>382</v>
      </c>
      <c r="B383" s="155" t="s">
        <v>689</v>
      </c>
      <c r="C383" s="155" t="s">
        <v>292</v>
      </c>
      <c r="D383" s="155"/>
      <c r="E383" s="155"/>
      <c r="F383" s="156" t="s">
        <v>563</v>
      </c>
      <c r="G383" s="157" t="s">
        <v>566</v>
      </c>
      <c r="H383" s="157" t="s">
        <v>379</v>
      </c>
      <c r="I383" s="155" t="s">
        <v>295</v>
      </c>
      <c r="J383" s="155"/>
      <c r="K383" s="155"/>
      <c r="L383" s="155"/>
      <c r="M383" s="155"/>
      <c r="N383" s="155"/>
    </row>
    <row r="384" spans="1:14" ht="33.75">
      <c r="A384" s="155">
        <v>383</v>
      </c>
      <c r="B384" s="155" t="s">
        <v>689</v>
      </c>
      <c r="C384" s="155" t="s">
        <v>292</v>
      </c>
      <c r="D384" s="155"/>
      <c r="E384" s="155"/>
      <c r="F384" s="156" t="s">
        <v>563</v>
      </c>
      <c r="G384" s="157" t="s">
        <v>564</v>
      </c>
      <c r="H384" s="157" t="s">
        <v>379</v>
      </c>
      <c r="I384" s="155" t="s">
        <v>296</v>
      </c>
      <c r="J384" s="155"/>
      <c r="K384" s="155"/>
      <c r="L384" s="155"/>
      <c r="M384" s="155"/>
      <c r="N384" s="155"/>
    </row>
    <row r="385" spans="1:14" ht="90">
      <c r="A385" s="155">
        <v>384</v>
      </c>
      <c r="B385" s="155" t="s">
        <v>689</v>
      </c>
      <c r="C385" s="155" t="s">
        <v>292</v>
      </c>
      <c r="D385" s="155"/>
      <c r="E385" s="155"/>
      <c r="F385" s="156" t="s">
        <v>563</v>
      </c>
      <c r="G385" s="157" t="s">
        <v>569</v>
      </c>
      <c r="H385" s="157" t="s">
        <v>379</v>
      </c>
      <c r="I385" s="155" t="s">
        <v>297</v>
      </c>
      <c r="J385" s="155"/>
      <c r="K385" s="155"/>
      <c r="L385" s="155"/>
      <c r="M385" s="155"/>
      <c r="N385" s="155"/>
    </row>
    <row r="386" spans="1:14" ht="22.5">
      <c r="A386" s="155">
        <v>385</v>
      </c>
      <c r="B386" s="155" t="s">
        <v>689</v>
      </c>
      <c r="C386" s="155" t="s">
        <v>292</v>
      </c>
      <c r="D386" s="155"/>
      <c r="E386" s="155"/>
      <c r="F386" s="156" t="s">
        <v>563</v>
      </c>
      <c r="G386" s="157" t="s">
        <v>569</v>
      </c>
      <c r="H386" s="157" t="s">
        <v>379</v>
      </c>
      <c r="I386" s="155" t="s">
        <v>298</v>
      </c>
      <c r="J386" s="155"/>
      <c r="K386" s="155"/>
      <c r="L386" s="155"/>
      <c r="M386" s="155"/>
      <c r="N386" s="155"/>
    </row>
    <row r="387" spans="1:14" ht="33.75">
      <c r="A387" s="155">
        <v>386</v>
      </c>
      <c r="B387" s="155" t="s">
        <v>689</v>
      </c>
      <c r="C387" s="155" t="s">
        <v>292</v>
      </c>
      <c r="D387" s="155" t="s">
        <v>299</v>
      </c>
      <c r="E387" s="155"/>
      <c r="F387" s="156" t="s">
        <v>563</v>
      </c>
      <c r="G387" s="157" t="s">
        <v>569</v>
      </c>
      <c r="H387" s="157" t="s">
        <v>373</v>
      </c>
      <c r="I387" s="155" t="s">
        <v>300</v>
      </c>
      <c r="J387" s="155"/>
      <c r="K387" s="155"/>
      <c r="L387" s="155"/>
      <c r="M387" s="155"/>
      <c r="N387" s="155"/>
    </row>
    <row r="388" spans="1:14" ht="33.75">
      <c r="A388" s="155">
        <v>387</v>
      </c>
      <c r="B388" s="155" t="s">
        <v>689</v>
      </c>
      <c r="C388" s="155" t="s">
        <v>292</v>
      </c>
      <c r="D388" s="155" t="s">
        <v>299</v>
      </c>
      <c r="E388" s="155"/>
      <c r="F388" s="156" t="s">
        <v>615</v>
      </c>
      <c r="G388" s="157" t="s">
        <v>569</v>
      </c>
      <c r="H388" s="157"/>
      <c r="I388" s="155" t="s">
        <v>301</v>
      </c>
      <c r="J388" s="155"/>
      <c r="K388" s="155"/>
      <c r="L388" s="155"/>
      <c r="M388" s="155"/>
      <c r="N388" s="155"/>
    </row>
    <row r="389" spans="1:14" ht="33.75">
      <c r="A389" s="155">
        <v>388</v>
      </c>
      <c r="B389" s="155" t="s">
        <v>689</v>
      </c>
      <c r="C389" s="155" t="s">
        <v>292</v>
      </c>
      <c r="D389" s="155" t="s">
        <v>299</v>
      </c>
      <c r="E389" s="155"/>
      <c r="F389" s="156" t="s">
        <v>615</v>
      </c>
      <c r="G389" s="157" t="s">
        <v>569</v>
      </c>
      <c r="H389" s="157"/>
      <c r="I389" s="155" t="s">
        <v>302</v>
      </c>
      <c r="J389" s="155"/>
      <c r="K389" s="155"/>
      <c r="L389" s="155"/>
      <c r="M389" s="155"/>
      <c r="N389" s="155"/>
    </row>
    <row r="390" spans="1:14" ht="22.5">
      <c r="A390" s="155">
        <v>389</v>
      </c>
      <c r="B390" s="155" t="s">
        <v>689</v>
      </c>
      <c r="C390" s="155" t="s">
        <v>292</v>
      </c>
      <c r="D390" s="155" t="s">
        <v>299</v>
      </c>
      <c r="E390" s="155"/>
      <c r="F390" s="156" t="s">
        <v>563</v>
      </c>
      <c r="G390" s="157" t="s">
        <v>564</v>
      </c>
      <c r="H390" s="157" t="s">
        <v>379</v>
      </c>
      <c r="I390" s="155" t="s">
        <v>303</v>
      </c>
      <c r="J390" s="155"/>
      <c r="K390" s="155"/>
      <c r="L390" s="155"/>
      <c r="M390" s="155"/>
      <c r="N390" s="155"/>
    </row>
    <row r="391" spans="1:14" ht="22.5">
      <c r="A391" s="155">
        <v>390</v>
      </c>
      <c r="B391" s="155" t="s">
        <v>689</v>
      </c>
      <c r="C391" s="155" t="s">
        <v>292</v>
      </c>
      <c r="D391" s="155" t="s">
        <v>299</v>
      </c>
      <c r="E391" s="155"/>
      <c r="F391" s="156" t="s">
        <v>563</v>
      </c>
      <c r="G391" s="157" t="s">
        <v>564</v>
      </c>
      <c r="H391" s="157" t="s">
        <v>379</v>
      </c>
      <c r="I391" s="155" t="s">
        <v>304</v>
      </c>
      <c r="J391" s="155"/>
      <c r="K391" s="155"/>
      <c r="L391" s="155"/>
      <c r="M391" s="155"/>
      <c r="N391" s="155"/>
    </row>
    <row r="392" spans="1:14" ht="22.5">
      <c r="A392" s="155">
        <v>391</v>
      </c>
      <c r="B392" s="155" t="s">
        <v>689</v>
      </c>
      <c r="C392" s="155" t="s">
        <v>292</v>
      </c>
      <c r="D392" s="155" t="s">
        <v>299</v>
      </c>
      <c r="E392" s="155"/>
      <c r="F392" s="156" t="s">
        <v>563</v>
      </c>
      <c r="G392" s="157" t="s">
        <v>569</v>
      </c>
      <c r="H392" s="157" t="s">
        <v>379</v>
      </c>
      <c r="I392" s="155" t="s">
        <v>305</v>
      </c>
      <c r="J392" s="155"/>
      <c r="K392" s="155"/>
      <c r="L392" s="155"/>
      <c r="M392" s="155"/>
      <c r="N392" s="155"/>
    </row>
    <row r="393" spans="1:14" ht="22.5">
      <c r="A393" s="155">
        <v>392</v>
      </c>
      <c r="B393" s="155" t="s">
        <v>689</v>
      </c>
      <c r="C393" s="155" t="s">
        <v>292</v>
      </c>
      <c r="D393" s="155" t="s">
        <v>299</v>
      </c>
      <c r="E393" s="155"/>
      <c r="F393" s="156" t="s">
        <v>563</v>
      </c>
      <c r="G393" s="157" t="s">
        <v>569</v>
      </c>
      <c r="H393" s="157" t="s">
        <v>379</v>
      </c>
      <c r="I393" s="155" t="s">
        <v>306</v>
      </c>
      <c r="J393" s="155"/>
      <c r="K393" s="155"/>
      <c r="L393" s="155"/>
      <c r="M393" s="155"/>
      <c r="N393" s="155"/>
    </row>
    <row r="394" spans="1:14" ht="22.5">
      <c r="A394" s="155">
        <v>393</v>
      </c>
      <c r="B394" s="155" t="s">
        <v>689</v>
      </c>
      <c r="C394" s="155" t="s">
        <v>292</v>
      </c>
      <c r="D394" s="155" t="s">
        <v>299</v>
      </c>
      <c r="E394" s="155"/>
      <c r="F394" s="156" t="s">
        <v>563</v>
      </c>
      <c r="G394" s="157" t="s">
        <v>569</v>
      </c>
      <c r="H394" s="157" t="s">
        <v>379</v>
      </c>
      <c r="I394" s="155" t="s">
        <v>307</v>
      </c>
      <c r="J394" s="155"/>
      <c r="K394" s="155"/>
      <c r="L394" s="155"/>
      <c r="M394" s="155"/>
      <c r="N394" s="155"/>
    </row>
    <row r="395" spans="1:14" ht="45">
      <c r="A395" s="155">
        <v>394</v>
      </c>
      <c r="B395" s="155" t="s">
        <v>689</v>
      </c>
      <c r="C395" s="155" t="s">
        <v>292</v>
      </c>
      <c r="D395" s="155" t="s">
        <v>299</v>
      </c>
      <c r="E395" s="155"/>
      <c r="F395" s="156" t="s">
        <v>563</v>
      </c>
      <c r="G395" s="157" t="s">
        <v>564</v>
      </c>
      <c r="H395" s="157" t="s">
        <v>373</v>
      </c>
      <c r="I395" s="155" t="s">
        <v>308</v>
      </c>
      <c r="J395" s="155"/>
      <c r="K395" s="155"/>
      <c r="L395" s="155"/>
      <c r="M395" s="155"/>
      <c r="N395" s="155"/>
    </row>
    <row r="396" spans="1:14" ht="33.75">
      <c r="A396" s="155">
        <v>395</v>
      </c>
      <c r="B396" s="155" t="s">
        <v>689</v>
      </c>
      <c r="C396" s="155" t="s">
        <v>292</v>
      </c>
      <c r="D396" s="155" t="s">
        <v>299</v>
      </c>
      <c r="E396" s="155"/>
      <c r="F396" s="156" t="s">
        <v>563</v>
      </c>
      <c r="G396" s="157" t="s">
        <v>564</v>
      </c>
      <c r="H396" s="157" t="s">
        <v>379</v>
      </c>
      <c r="I396" s="155" t="s">
        <v>309</v>
      </c>
      <c r="J396" s="155"/>
      <c r="K396" s="155"/>
      <c r="L396" s="155"/>
      <c r="M396" s="155"/>
      <c r="N396" s="155"/>
    </row>
    <row r="397" spans="1:14" ht="22.5">
      <c r="A397" s="155">
        <v>396</v>
      </c>
      <c r="B397" s="155" t="s">
        <v>689</v>
      </c>
      <c r="C397" s="155" t="s">
        <v>292</v>
      </c>
      <c r="D397" s="155" t="s">
        <v>299</v>
      </c>
      <c r="E397" s="155"/>
      <c r="F397" s="156" t="s">
        <v>615</v>
      </c>
      <c r="G397" s="157" t="s">
        <v>564</v>
      </c>
      <c r="H397" s="157"/>
      <c r="I397" s="155" t="s">
        <v>310</v>
      </c>
      <c r="J397" s="155"/>
      <c r="K397" s="155"/>
      <c r="L397" s="155"/>
      <c r="M397" s="155"/>
      <c r="N397" s="155"/>
    </row>
    <row r="398" spans="1:14" ht="45">
      <c r="A398" s="155">
        <v>397</v>
      </c>
      <c r="B398" s="155" t="s">
        <v>689</v>
      </c>
      <c r="C398" s="155" t="s">
        <v>292</v>
      </c>
      <c r="D398" s="155" t="s">
        <v>299</v>
      </c>
      <c r="E398" s="155"/>
      <c r="F398" s="156" t="s">
        <v>563</v>
      </c>
      <c r="G398" s="157" t="s">
        <v>564</v>
      </c>
      <c r="H398" s="157" t="s">
        <v>379</v>
      </c>
      <c r="I398" s="155" t="s">
        <v>311</v>
      </c>
      <c r="J398" s="155"/>
      <c r="K398" s="155"/>
      <c r="L398" s="155"/>
      <c r="M398" s="155"/>
      <c r="N398" s="155"/>
    </row>
    <row r="399" spans="1:14" ht="22.5">
      <c r="A399" s="155">
        <v>398</v>
      </c>
      <c r="B399" s="155" t="s">
        <v>689</v>
      </c>
      <c r="C399" s="155" t="s">
        <v>292</v>
      </c>
      <c r="D399" s="155" t="s">
        <v>299</v>
      </c>
      <c r="E399" s="155"/>
      <c r="F399" s="156" t="s">
        <v>563</v>
      </c>
      <c r="G399" s="157" t="s">
        <v>569</v>
      </c>
      <c r="H399" s="157" t="s">
        <v>373</v>
      </c>
      <c r="I399" s="155" t="s">
        <v>312</v>
      </c>
      <c r="J399" s="155"/>
      <c r="K399" s="155"/>
      <c r="L399" s="155"/>
      <c r="M399" s="155"/>
      <c r="N399" s="155"/>
    </row>
    <row r="400" spans="1:14" ht="22.5">
      <c r="A400" s="155">
        <v>399</v>
      </c>
      <c r="B400" s="155" t="s">
        <v>689</v>
      </c>
      <c r="C400" s="155" t="s">
        <v>292</v>
      </c>
      <c r="D400" s="155" t="s">
        <v>299</v>
      </c>
      <c r="E400" s="155"/>
      <c r="F400" s="156" t="s">
        <v>563</v>
      </c>
      <c r="G400" s="157" t="s">
        <v>564</v>
      </c>
      <c r="H400" s="157" t="s">
        <v>379</v>
      </c>
      <c r="I400" s="155" t="s">
        <v>313</v>
      </c>
      <c r="J400" s="155"/>
      <c r="K400" s="155"/>
      <c r="L400" s="155"/>
      <c r="M400" s="155"/>
      <c r="N400" s="155"/>
    </row>
    <row r="401" spans="1:14" ht="45">
      <c r="A401" s="155">
        <v>400</v>
      </c>
      <c r="B401" s="155" t="s">
        <v>689</v>
      </c>
      <c r="C401" s="155" t="s">
        <v>292</v>
      </c>
      <c r="D401" s="155" t="s">
        <v>299</v>
      </c>
      <c r="E401" s="155"/>
      <c r="F401" s="156" t="s">
        <v>563</v>
      </c>
      <c r="G401" s="157" t="s">
        <v>564</v>
      </c>
      <c r="H401" s="157" t="s">
        <v>379</v>
      </c>
      <c r="I401" s="155" t="s">
        <v>314</v>
      </c>
      <c r="J401" s="155"/>
      <c r="K401" s="155"/>
      <c r="L401" s="155"/>
      <c r="M401" s="155"/>
      <c r="N401" s="155"/>
    </row>
    <row r="402" spans="1:14" ht="33.75">
      <c r="A402" s="155">
        <v>401</v>
      </c>
      <c r="B402" s="155" t="s">
        <v>689</v>
      </c>
      <c r="C402" s="155" t="s">
        <v>292</v>
      </c>
      <c r="D402" s="155" t="s">
        <v>299</v>
      </c>
      <c r="E402" s="155"/>
      <c r="F402" s="156" t="s">
        <v>563</v>
      </c>
      <c r="G402" s="157" t="s">
        <v>564</v>
      </c>
      <c r="H402" s="157" t="s">
        <v>379</v>
      </c>
      <c r="I402" s="155" t="s">
        <v>315</v>
      </c>
      <c r="J402" s="155"/>
      <c r="K402" s="155"/>
      <c r="L402" s="155"/>
      <c r="M402" s="155"/>
      <c r="N402" s="155"/>
    </row>
    <row r="403" spans="1:14" ht="22.5">
      <c r="A403" s="155">
        <v>402</v>
      </c>
      <c r="B403" s="155" t="s">
        <v>689</v>
      </c>
      <c r="C403" s="155" t="s">
        <v>292</v>
      </c>
      <c r="D403" s="155" t="s">
        <v>316</v>
      </c>
      <c r="E403" s="155"/>
      <c r="F403" s="156" t="s">
        <v>615</v>
      </c>
      <c r="G403" s="157" t="s">
        <v>564</v>
      </c>
      <c r="H403" s="157"/>
      <c r="I403" s="155" t="s">
        <v>317</v>
      </c>
      <c r="J403" s="155"/>
      <c r="K403" s="155"/>
      <c r="L403" s="155"/>
      <c r="M403" s="155"/>
      <c r="N403" s="155"/>
    </row>
    <row r="404" spans="1:14" ht="45">
      <c r="A404" s="155">
        <v>403</v>
      </c>
      <c r="B404" s="155" t="s">
        <v>689</v>
      </c>
      <c r="C404" s="155" t="s">
        <v>292</v>
      </c>
      <c r="D404" s="155" t="s">
        <v>316</v>
      </c>
      <c r="E404" s="155"/>
      <c r="F404" s="156" t="s">
        <v>563</v>
      </c>
      <c r="G404" s="157" t="s">
        <v>564</v>
      </c>
      <c r="H404" s="157" t="s">
        <v>373</v>
      </c>
      <c r="I404" s="155" t="s">
        <v>318</v>
      </c>
      <c r="J404" s="155"/>
      <c r="K404" s="155"/>
      <c r="L404" s="155"/>
      <c r="M404" s="155"/>
      <c r="N404" s="155"/>
    </row>
    <row r="405" spans="1:14" ht="33.75">
      <c r="A405" s="155">
        <v>404</v>
      </c>
      <c r="B405" s="155" t="s">
        <v>689</v>
      </c>
      <c r="C405" s="155" t="s">
        <v>292</v>
      </c>
      <c r="D405" s="155" t="s">
        <v>316</v>
      </c>
      <c r="E405" s="155"/>
      <c r="F405" s="156" t="s">
        <v>563</v>
      </c>
      <c r="G405" s="157" t="s">
        <v>564</v>
      </c>
      <c r="H405" s="157" t="s">
        <v>373</v>
      </c>
      <c r="I405" s="155" t="s">
        <v>319</v>
      </c>
      <c r="J405" s="155"/>
      <c r="K405" s="155"/>
      <c r="L405" s="155"/>
      <c r="M405" s="155"/>
      <c r="N405" s="155"/>
    </row>
    <row r="406" spans="1:14" ht="33.75">
      <c r="A406" s="155">
        <v>405</v>
      </c>
      <c r="B406" s="155" t="s">
        <v>689</v>
      </c>
      <c r="C406" s="155" t="s">
        <v>292</v>
      </c>
      <c r="D406" s="155" t="s">
        <v>316</v>
      </c>
      <c r="E406" s="155"/>
      <c r="F406" s="156" t="s">
        <v>563</v>
      </c>
      <c r="G406" s="157" t="s">
        <v>564</v>
      </c>
      <c r="H406" s="157" t="s">
        <v>373</v>
      </c>
      <c r="I406" s="155" t="s">
        <v>320</v>
      </c>
      <c r="J406" s="155"/>
      <c r="K406" s="155"/>
      <c r="L406" s="155"/>
      <c r="M406" s="155"/>
      <c r="N406" s="155"/>
    </row>
    <row r="407" spans="1:14" ht="22.5">
      <c r="A407" s="155">
        <v>406</v>
      </c>
      <c r="B407" s="155" t="s">
        <v>321</v>
      </c>
      <c r="C407" s="155" t="s">
        <v>322</v>
      </c>
      <c r="D407" s="155"/>
      <c r="E407" s="155"/>
      <c r="F407" s="156" t="s">
        <v>615</v>
      </c>
      <c r="G407" s="157" t="s">
        <v>564</v>
      </c>
      <c r="H407" s="157"/>
      <c r="I407" s="155" t="s">
        <v>323</v>
      </c>
      <c r="J407" s="155"/>
      <c r="K407" s="155"/>
      <c r="L407" s="155"/>
      <c r="M407" s="155"/>
      <c r="N407" s="155"/>
    </row>
    <row r="408" spans="1:14" ht="22.5">
      <c r="A408" s="155">
        <v>407</v>
      </c>
      <c r="B408" s="155" t="s">
        <v>321</v>
      </c>
      <c r="C408" s="155" t="s">
        <v>322</v>
      </c>
      <c r="D408" s="155"/>
      <c r="E408" s="155"/>
      <c r="F408" s="156" t="s">
        <v>615</v>
      </c>
      <c r="G408" s="157" t="s">
        <v>564</v>
      </c>
      <c r="H408" s="157"/>
      <c r="I408" s="155" t="s">
        <v>324</v>
      </c>
      <c r="J408" s="155"/>
      <c r="K408" s="155"/>
      <c r="L408" s="155"/>
      <c r="M408" s="155"/>
      <c r="N408" s="155"/>
    </row>
    <row r="409" spans="1:14">
      <c r="A409" s="155">
        <v>408</v>
      </c>
      <c r="B409" s="155" t="s">
        <v>321</v>
      </c>
      <c r="C409" s="155" t="s">
        <v>322</v>
      </c>
      <c r="D409" s="155"/>
      <c r="E409" s="155"/>
      <c r="F409" s="156" t="s">
        <v>615</v>
      </c>
      <c r="G409" s="157" t="s">
        <v>564</v>
      </c>
      <c r="H409" s="157"/>
      <c r="I409" s="155" t="s">
        <v>325</v>
      </c>
      <c r="J409" s="155"/>
      <c r="K409" s="155"/>
      <c r="L409" s="155"/>
      <c r="M409" s="155"/>
      <c r="N409" s="155"/>
    </row>
    <row r="410" spans="1:14">
      <c r="A410" s="155">
        <v>409</v>
      </c>
      <c r="B410" s="155" t="s">
        <v>321</v>
      </c>
      <c r="C410" s="155" t="s">
        <v>322</v>
      </c>
      <c r="D410" s="155"/>
      <c r="E410" s="155"/>
      <c r="F410" s="156" t="s">
        <v>615</v>
      </c>
      <c r="G410" s="157" t="s">
        <v>564</v>
      </c>
      <c r="H410" s="157"/>
      <c r="I410" s="155" t="s">
        <v>326</v>
      </c>
      <c r="J410" s="155"/>
      <c r="K410" s="155"/>
      <c r="L410" s="155"/>
      <c r="M410" s="155"/>
      <c r="N410" s="155"/>
    </row>
    <row r="411" spans="1:14">
      <c r="A411" s="155">
        <v>410</v>
      </c>
      <c r="B411" s="155" t="s">
        <v>321</v>
      </c>
      <c r="C411" s="155" t="s">
        <v>322</v>
      </c>
      <c r="D411" s="155"/>
      <c r="E411" s="155"/>
      <c r="F411" s="156" t="s">
        <v>615</v>
      </c>
      <c r="G411" s="157" t="s">
        <v>569</v>
      </c>
      <c r="H411" s="157"/>
      <c r="I411" s="155" t="s">
        <v>327</v>
      </c>
      <c r="J411" s="155"/>
      <c r="K411" s="155"/>
      <c r="L411" s="155"/>
      <c r="M411" s="155"/>
      <c r="N411" s="155"/>
    </row>
    <row r="412" spans="1:14">
      <c r="A412" s="155">
        <v>411</v>
      </c>
      <c r="B412" s="155" t="s">
        <v>321</v>
      </c>
      <c r="C412" s="155" t="s">
        <v>322</v>
      </c>
      <c r="D412" s="155"/>
      <c r="E412" s="155"/>
      <c r="F412" s="156" t="s">
        <v>615</v>
      </c>
      <c r="G412" s="157" t="s">
        <v>566</v>
      </c>
      <c r="H412" s="157"/>
      <c r="I412" s="155" t="s">
        <v>328</v>
      </c>
      <c r="J412" s="155"/>
      <c r="K412" s="155"/>
      <c r="L412" s="155"/>
      <c r="M412" s="155"/>
      <c r="N412" s="155"/>
    </row>
    <row r="413" spans="1:14" ht="22.5">
      <c r="A413" s="155">
        <v>412</v>
      </c>
      <c r="B413" s="155" t="s">
        <v>321</v>
      </c>
      <c r="C413" s="155" t="s">
        <v>322</v>
      </c>
      <c r="D413" s="155"/>
      <c r="E413" s="155"/>
      <c r="F413" s="156" t="s">
        <v>615</v>
      </c>
      <c r="G413" s="157" t="s">
        <v>564</v>
      </c>
      <c r="H413" s="157"/>
      <c r="I413" s="155" t="s">
        <v>329</v>
      </c>
      <c r="J413" s="155"/>
      <c r="K413" s="155"/>
      <c r="L413" s="155"/>
      <c r="M413" s="155"/>
      <c r="N413" s="155"/>
    </row>
    <row r="414" spans="1:14">
      <c r="A414" s="155">
        <v>413</v>
      </c>
      <c r="B414" s="155" t="s">
        <v>321</v>
      </c>
      <c r="C414" s="155" t="s">
        <v>322</v>
      </c>
      <c r="D414" s="155"/>
      <c r="E414" s="155"/>
      <c r="F414" s="156" t="s">
        <v>615</v>
      </c>
      <c r="G414" s="157" t="s">
        <v>569</v>
      </c>
      <c r="H414" s="157"/>
      <c r="I414" s="155" t="s">
        <v>330</v>
      </c>
      <c r="J414" s="155"/>
      <c r="K414" s="155"/>
      <c r="L414" s="155"/>
      <c r="M414" s="155"/>
      <c r="N414" s="155"/>
    </row>
    <row r="415" spans="1:14" ht="22.5">
      <c r="A415" s="155">
        <v>414</v>
      </c>
      <c r="B415" s="155" t="s">
        <v>321</v>
      </c>
      <c r="C415" s="155" t="s">
        <v>322</v>
      </c>
      <c r="D415" s="155"/>
      <c r="E415" s="155"/>
      <c r="F415" s="156" t="s">
        <v>615</v>
      </c>
      <c r="G415" s="157" t="s">
        <v>564</v>
      </c>
      <c r="H415" s="157"/>
      <c r="I415" s="155" t="s">
        <v>331</v>
      </c>
      <c r="J415" s="155"/>
      <c r="K415" s="155"/>
      <c r="L415" s="155"/>
      <c r="M415" s="155"/>
      <c r="N415" s="155"/>
    </row>
    <row r="416" spans="1:14" ht="22.5">
      <c r="A416" s="155">
        <v>415</v>
      </c>
      <c r="B416" s="155" t="s">
        <v>321</v>
      </c>
      <c r="C416" s="155" t="s">
        <v>322</v>
      </c>
      <c r="D416" s="155"/>
      <c r="E416" s="155"/>
      <c r="F416" s="156" t="s">
        <v>615</v>
      </c>
      <c r="G416" s="157" t="s">
        <v>569</v>
      </c>
      <c r="H416" s="157"/>
      <c r="I416" s="155" t="s">
        <v>332</v>
      </c>
      <c r="J416" s="155"/>
      <c r="K416" s="155"/>
      <c r="L416" s="155"/>
      <c r="M416" s="155"/>
      <c r="N416" s="155"/>
    </row>
    <row r="417" spans="1:14" ht="22.5">
      <c r="A417" s="155">
        <v>416</v>
      </c>
      <c r="B417" s="155" t="s">
        <v>321</v>
      </c>
      <c r="C417" s="155" t="s">
        <v>322</v>
      </c>
      <c r="D417" s="155"/>
      <c r="E417" s="155"/>
      <c r="F417" s="156" t="s">
        <v>615</v>
      </c>
      <c r="G417" s="157" t="s">
        <v>564</v>
      </c>
      <c r="H417" s="157"/>
      <c r="I417" s="155" t="s">
        <v>333</v>
      </c>
      <c r="J417" s="155"/>
      <c r="K417" s="155"/>
      <c r="L417" s="155"/>
      <c r="M417" s="155"/>
      <c r="N417" s="155"/>
    </row>
    <row r="418" spans="1:14" ht="22.5">
      <c r="A418" s="155">
        <v>418</v>
      </c>
      <c r="B418" s="155" t="s">
        <v>321</v>
      </c>
      <c r="C418" s="155" t="s">
        <v>322</v>
      </c>
      <c r="D418" s="155"/>
      <c r="E418" s="155"/>
      <c r="F418" s="156" t="s">
        <v>615</v>
      </c>
      <c r="G418" s="157" t="s">
        <v>564</v>
      </c>
      <c r="H418" s="157"/>
      <c r="I418" s="155" t="s">
        <v>334</v>
      </c>
      <c r="J418" s="155"/>
      <c r="K418" s="155"/>
      <c r="L418" s="155"/>
      <c r="M418" s="155"/>
      <c r="N418" s="155"/>
    </row>
    <row r="419" spans="1:14" ht="22.5">
      <c r="A419" s="155">
        <v>419</v>
      </c>
      <c r="B419" s="155" t="s">
        <v>321</v>
      </c>
      <c r="C419" s="155" t="s">
        <v>322</v>
      </c>
      <c r="D419" s="155"/>
      <c r="E419" s="155"/>
      <c r="F419" s="156" t="s">
        <v>615</v>
      </c>
      <c r="G419" s="157" t="s">
        <v>564</v>
      </c>
      <c r="H419" s="157"/>
      <c r="I419" s="155" t="s">
        <v>335</v>
      </c>
      <c r="J419" s="155"/>
      <c r="K419" s="155"/>
      <c r="L419" s="155"/>
      <c r="M419" s="155"/>
      <c r="N419" s="155"/>
    </row>
    <row r="420" spans="1:14" ht="22.5">
      <c r="A420" s="155">
        <v>420</v>
      </c>
      <c r="B420" s="155" t="s">
        <v>321</v>
      </c>
      <c r="C420" s="155" t="s">
        <v>322</v>
      </c>
      <c r="D420" s="155"/>
      <c r="E420" s="155"/>
      <c r="F420" s="156" t="s">
        <v>615</v>
      </c>
      <c r="G420" s="157" t="s">
        <v>564</v>
      </c>
      <c r="H420" s="157"/>
      <c r="I420" s="155" t="s">
        <v>336</v>
      </c>
      <c r="J420" s="155"/>
      <c r="K420" s="155"/>
      <c r="L420" s="155"/>
      <c r="M420" s="155"/>
      <c r="N420" s="155"/>
    </row>
    <row r="421" spans="1:14">
      <c r="A421" s="155">
        <v>421</v>
      </c>
      <c r="B421" s="155" t="s">
        <v>321</v>
      </c>
      <c r="C421" s="155" t="s">
        <v>337</v>
      </c>
      <c r="D421" s="155"/>
      <c r="E421" s="155"/>
      <c r="F421" s="156" t="s">
        <v>615</v>
      </c>
      <c r="G421" s="157" t="s">
        <v>564</v>
      </c>
      <c r="H421" s="157"/>
      <c r="I421" s="155" t="s">
        <v>338</v>
      </c>
      <c r="J421" s="155"/>
      <c r="K421" s="155"/>
      <c r="L421" s="155"/>
      <c r="M421" s="155"/>
      <c r="N421" s="155"/>
    </row>
    <row r="422" spans="1:14" ht="45">
      <c r="A422" s="155">
        <v>422</v>
      </c>
      <c r="B422" s="155" t="s">
        <v>321</v>
      </c>
      <c r="C422" s="155" t="s">
        <v>337</v>
      </c>
      <c r="D422" s="155"/>
      <c r="E422" s="155"/>
      <c r="F422" s="156" t="s">
        <v>615</v>
      </c>
      <c r="G422" s="157" t="s">
        <v>564</v>
      </c>
      <c r="H422" s="157"/>
      <c r="I422" s="155" t="s">
        <v>339</v>
      </c>
      <c r="J422" s="155"/>
      <c r="K422" s="155"/>
      <c r="L422" s="155"/>
      <c r="M422" s="155"/>
      <c r="N422" s="155"/>
    </row>
    <row r="423" spans="1:14">
      <c r="A423" s="155">
        <v>423</v>
      </c>
      <c r="B423" s="155" t="s">
        <v>321</v>
      </c>
      <c r="C423" s="155" t="s">
        <v>337</v>
      </c>
      <c r="D423" s="155"/>
      <c r="E423" s="155"/>
      <c r="F423" s="156" t="s">
        <v>615</v>
      </c>
      <c r="G423" s="157" t="s">
        <v>564</v>
      </c>
      <c r="H423" s="157"/>
      <c r="I423" s="155" t="s">
        <v>340</v>
      </c>
      <c r="J423" s="155"/>
      <c r="K423" s="155"/>
      <c r="L423" s="155"/>
      <c r="M423" s="155"/>
      <c r="N423" s="155"/>
    </row>
    <row r="424" spans="1:14" ht="33.75">
      <c r="A424" s="155">
        <v>424</v>
      </c>
      <c r="B424" s="155" t="s">
        <v>321</v>
      </c>
      <c r="C424" s="155" t="s">
        <v>337</v>
      </c>
      <c r="D424" s="155"/>
      <c r="E424" s="155"/>
      <c r="F424" s="156" t="s">
        <v>615</v>
      </c>
      <c r="G424" s="157" t="s">
        <v>569</v>
      </c>
      <c r="H424" s="157"/>
      <c r="I424" s="155" t="s">
        <v>341</v>
      </c>
      <c r="J424" s="155"/>
      <c r="K424" s="155"/>
      <c r="L424" s="155"/>
      <c r="M424" s="155"/>
      <c r="N424" s="155"/>
    </row>
    <row r="425" spans="1:14" ht="33.75">
      <c r="A425" s="155">
        <v>425</v>
      </c>
      <c r="B425" s="155" t="s">
        <v>321</v>
      </c>
      <c r="C425" s="155" t="s">
        <v>337</v>
      </c>
      <c r="D425" s="155"/>
      <c r="E425" s="155"/>
      <c r="F425" s="156" t="s">
        <v>615</v>
      </c>
      <c r="G425" s="157" t="s">
        <v>569</v>
      </c>
      <c r="H425" s="157"/>
      <c r="I425" s="155" t="s">
        <v>342</v>
      </c>
      <c r="J425" s="155"/>
      <c r="K425" s="155"/>
      <c r="L425" s="155"/>
      <c r="M425" s="155"/>
      <c r="N425" s="155"/>
    </row>
    <row r="426" spans="1:14" ht="33.75">
      <c r="A426" s="155">
        <v>426</v>
      </c>
      <c r="B426" s="155" t="s">
        <v>321</v>
      </c>
      <c r="C426" s="155" t="s">
        <v>337</v>
      </c>
      <c r="D426" s="155"/>
      <c r="E426" s="155"/>
      <c r="F426" s="156" t="s">
        <v>615</v>
      </c>
      <c r="G426" s="157" t="s">
        <v>569</v>
      </c>
      <c r="H426" s="157"/>
      <c r="I426" s="155" t="s">
        <v>343</v>
      </c>
      <c r="J426" s="155"/>
      <c r="K426" s="155"/>
      <c r="L426" s="155"/>
      <c r="M426" s="155"/>
      <c r="N426" s="155"/>
    </row>
    <row r="427" spans="1:14">
      <c r="A427" s="155">
        <v>427</v>
      </c>
      <c r="B427" s="155" t="s">
        <v>321</v>
      </c>
      <c r="C427" s="155" t="s">
        <v>337</v>
      </c>
      <c r="D427" s="155"/>
      <c r="E427" s="155"/>
      <c r="F427" s="156" t="s">
        <v>615</v>
      </c>
      <c r="G427" s="157" t="s">
        <v>564</v>
      </c>
      <c r="H427" s="157"/>
      <c r="I427" s="155" t="s">
        <v>344</v>
      </c>
      <c r="J427" s="155"/>
      <c r="K427" s="155"/>
      <c r="L427" s="155"/>
      <c r="M427" s="155"/>
      <c r="N427" s="155"/>
    </row>
    <row r="428" spans="1:14">
      <c r="A428" s="155">
        <v>428</v>
      </c>
      <c r="B428" s="155" t="s">
        <v>321</v>
      </c>
      <c r="C428" s="155" t="s">
        <v>337</v>
      </c>
      <c r="D428" s="155"/>
      <c r="E428" s="155"/>
      <c r="F428" s="156" t="s">
        <v>615</v>
      </c>
      <c r="G428" s="157" t="s">
        <v>566</v>
      </c>
      <c r="H428" s="157"/>
      <c r="I428" s="155" t="s">
        <v>345</v>
      </c>
      <c r="J428" s="155"/>
      <c r="K428" s="155"/>
      <c r="L428" s="155"/>
      <c r="M428" s="155"/>
      <c r="N428" s="155"/>
    </row>
    <row r="429" spans="1:14" ht="22.5">
      <c r="A429" s="155">
        <v>429</v>
      </c>
      <c r="B429" s="155" t="s">
        <v>321</v>
      </c>
      <c r="C429" s="155" t="s">
        <v>337</v>
      </c>
      <c r="D429" s="155"/>
      <c r="E429" s="155"/>
      <c r="F429" s="156" t="s">
        <v>615</v>
      </c>
      <c r="G429" s="157" t="s">
        <v>564</v>
      </c>
      <c r="H429" s="157"/>
      <c r="I429" s="155" t="s">
        <v>346</v>
      </c>
      <c r="J429" s="155"/>
      <c r="K429" s="155"/>
      <c r="L429" s="155"/>
      <c r="M429" s="155"/>
      <c r="N429" s="155"/>
    </row>
    <row r="430" spans="1:14" ht="33.75">
      <c r="A430" s="155">
        <v>430</v>
      </c>
      <c r="B430" s="155" t="s">
        <v>321</v>
      </c>
      <c r="C430" s="155" t="s">
        <v>337</v>
      </c>
      <c r="D430" s="155"/>
      <c r="E430" s="155"/>
      <c r="F430" s="156" t="s">
        <v>615</v>
      </c>
      <c r="G430" s="157" t="s">
        <v>569</v>
      </c>
      <c r="H430" s="157"/>
      <c r="I430" s="155" t="s">
        <v>347</v>
      </c>
      <c r="J430" s="155"/>
      <c r="K430" s="155"/>
      <c r="L430" s="155"/>
      <c r="M430" s="155"/>
      <c r="N430" s="155"/>
    </row>
    <row r="431" spans="1:14">
      <c r="A431" s="155">
        <v>431</v>
      </c>
      <c r="B431" s="155" t="s">
        <v>321</v>
      </c>
      <c r="C431" s="155" t="s">
        <v>337</v>
      </c>
      <c r="D431" s="155"/>
      <c r="E431" s="155"/>
      <c r="F431" s="156" t="s">
        <v>615</v>
      </c>
      <c r="G431" s="157" t="s">
        <v>564</v>
      </c>
      <c r="H431" s="157"/>
      <c r="I431" s="155" t="s">
        <v>348</v>
      </c>
      <c r="J431" s="155"/>
      <c r="K431" s="155"/>
      <c r="L431" s="155"/>
      <c r="M431" s="155"/>
      <c r="N431" s="155"/>
    </row>
    <row r="432" spans="1:14">
      <c r="A432" s="155">
        <v>432</v>
      </c>
      <c r="B432" s="155" t="s">
        <v>321</v>
      </c>
      <c r="C432" s="155" t="s">
        <v>337</v>
      </c>
      <c r="D432" s="155"/>
      <c r="E432" s="155"/>
      <c r="F432" s="156" t="s">
        <v>615</v>
      </c>
      <c r="G432" s="157" t="s">
        <v>566</v>
      </c>
      <c r="H432" s="157"/>
      <c r="I432" s="155" t="s">
        <v>349</v>
      </c>
      <c r="J432" s="155"/>
      <c r="K432" s="155"/>
      <c r="L432" s="155"/>
      <c r="M432" s="155"/>
      <c r="N432" s="155"/>
    </row>
    <row r="433" spans="1:14">
      <c r="A433" s="155">
        <v>433</v>
      </c>
      <c r="B433" s="155" t="s">
        <v>321</v>
      </c>
      <c r="C433" s="155" t="s">
        <v>337</v>
      </c>
      <c r="D433" s="155"/>
      <c r="E433" s="155"/>
      <c r="F433" s="156" t="s">
        <v>615</v>
      </c>
      <c r="G433" s="157" t="s">
        <v>569</v>
      </c>
      <c r="H433" s="157"/>
      <c r="I433" s="155" t="s">
        <v>350</v>
      </c>
      <c r="J433" s="155"/>
      <c r="K433" s="155"/>
      <c r="L433" s="155"/>
      <c r="M433" s="155"/>
      <c r="N433" s="155"/>
    </row>
    <row r="434" spans="1:14" ht="33.75">
      <c r="A434" s="155">
        <v>434</v>
      </c>
      <c r="B434" s="155" t="s">
        <v>321</v>
      </c>
      <c r="C434" s="155" t="s">
        <v>337</v>
      </c>
      <c r="D434" s="155"/>
      <c r="E434" s="155"/>
      <c r="F434" s="156" t="s">
        <v>615</v>
      </c>
      <c r="G434" s="157" t="s">
        <v>569</v>
      </c>
      <c r="H434" s="157"/>
      <c r="I434" s="155" t="s">
        <v>351</v>
      </c>
      <c r="J434" s="155"/>
      <c r="K434" s="155"/>
      <c r="L434" s="155"/>
      <c r="M434" s="155"/>
      <c r="N434" s="155"/>
    </row>
    <row r="435" spans="1:14" ht="45">
      <c r="A435" s="155">
        <v>435</v>
      </c>
      <c r="B435" s="155" t="s">
        <v>321</v>
      </c>
      <c r="C435" s="155" t="s">
        <v>337</v>
      </c>
      <c r="D435" s="155" t="s">
        <v>352</v>
      </c>
      <c r="E435" s="155"/>
      <c r="F435" s="156" t="s">
        <v>563</v>
      </c>
      <c r="G435" s="157" t="s">
        <v>564</v>
      </c>
      <c r="H435" s="157" t="s">
        <v>379</v>
      </c>
      <c r="I435" s="155" t="s">
        <v>353</v>
      </c>
      <c r="J435" s="155"/>
      <c r="K435" s="155"/>
      <c r="L435" s="155"/>
      <c r="M435" s="155"/>
      <c r="N435" s="155"/>
    </row>
    <row r="436" spans="1:14" ht="33.75">
      <c r="A436" s="155">
        <v>436</v>
      </c>
      <c r="B436" s="155" t="s">
        <v>321</v>
      </c>
      <c r="C436" s="155" t="s">
        <v>337</v>
      </c>
      <c r="D436" s="155" t="s">
        <v>352</v>
      </c>
      <c r="E436" s="155"/>
      <c r="F436" s="156" t="s">
        <v>563</v>
      </c>
      <c r="G436" s="157" t="s">
        <v>566</v>
      </c>
      <c r="H436" s="157" t="s">
        <v>379</v>
      </c>
      <c r="I436" s="155" t="s">
        <v>354</v>
      </c>
      <c r="J436" s="155"/>
      <c r="K436" s="155"/>
      <c r="L436" s="155"/>
      <c r="M436" s="155"/>
      <c r="N436" s="155"/>
    </row>
    <row r="437" spans="1:14" ht="56.25">
      <c r="A437" s="155">
        <v>437</v>
      </c>
      <c r="B437" s="155" t="s">
        <v>321</v>
      </c>
      <c r="C437" s="155" t="s">
        <v>337</v>
      </c>
      <c r="D437" s="155" t="s">
        <v>352</v>
      </c>
      <c r="E437" s="155"/>
      <c r="F437" s="156" t="s">
        <v>563</v>
      </c>
      <c r="G437" s="157" t="s">
        <v>564</v>
      </c>
      <c r="H437" s="157" t="s">
        <v>379</v>
      </c>
      <c r="I437" s="155" t="s">
        <v>355</v>
      </c>
      <c r="J437" s="155"/>
      <c r="K437" s="155"/>
      <c r="L437" s="155"/>
      <c r="M437" s="155"/>
      <c r="N437" s="155"/>
    </row>
    <row r="438" spans="1:14" ht="45">
      <c r="A438" s="155">
        <v>438</v>
      </c>
      <c r="B438" s="155" t="s">
        <v>321</v>
      </c>
      <c r="C438" s="155" t="s">
        <v>337</v>
      </c>
      <c r="D438" s="155" t="s">
        <v>352</v>
      </c>
      <c r="E438" s="155"/>
      <c r="F438" s="156" t="s">
        <v>563</v>
      </c>
      <c r="G438" s="157" t="s">
        <v>564</v>
      </c>
      <c r="H438" s="157" t="s">
        <v>379</v>
      </c>
      <c r="I438" s="155" t="s">
        <v>356</v>
      </c>
      <c r="J438" s="155"/>
      <c r="K438" s="155"/>
      <c r="L438" s="155"/>
      <c r="M438" s="155"/>
      <c r="N438" s="155"/>
    </row>
    <row r="439" spans="1:14">
      <c r="A439" s="155">
        <v>439</v>
      </c>
      <c r="B439" s="155" t="s">
        <v>321</v>
      </c>
      <c r="C439" s="155" t="s">
        <v>337</v>
      </c>
      <c r="D439" s="155" t="s">
        <v>352</v>
      </c>
      <c r="E439" s="155"/>
      <c r="F439" s="156" t="s">
        <v>563</v>
      </c>
      <c r="G439" s="157" t="s">
        <v>564</v>
      </c>
      <c r="H439" s="157" t="s">
        <v>373</v>
      </c>
      <c r="I439" s="155" t="s">
        <v>357</v>
      </c>
      <c r="J439" s="155"/>
      <c r="K439" s="155"/>
      <c r="L439" s="155"/>
      <c r="M439" s="155"/>
      <c r="N439" s="155"/>
    </row>
    <row r="440" spans="1:14" ht="33.75">
      <c r="A440" s="155">
        <v>441</v>
      </c>
      <c r="B440" s="155" t="s">
        <v>321</v>
      </c>
      <c r="C440" s="155" t="s">
        <v>337</v>
      </c>
      <c r="D440" s="155" t="s">
        <v>352</v>
      </c>
      <c r="E440" s="155" t="s">
        <v>358</v>
      </c>
      <c r="F440" s="156" t="s">
        <v>563</v>
      </c>
      <c r="G440" s="157" t="s">
        <v>564</v>
      </c>
      <c r="H440" s="157" t="s">
        <v>379</v>
      </c>
      <c r="I440" s="155" t="s">
        <v>359</v>
      </c>
      <c r="J440" s="155"/>
      <c r="K440" s="155"/>
      <c r="L440" s="155"/>
      <c r="M440" s="155"/>
      <c r="N440" s="155"/>
    </row>
    <row r="441" spans="1:14" ht="33.75">
      <c r="A441" s="155">
        <v>442</v>
      </c>
      <c r="B441" s="155" t="s">
        <v>321</v>
      </c>
      <c r="C441" s="155" t="s">
        <v>337</v>
      </c>
      <c r="D441" s="155" t="s">
        <v>352</v>
      </c>
      <c r="E441" s="155" t="s">
        <v>358</v>
      </c>
      <c r="F441" s="156" t="s">
        <v>563</v>
      </c>
      <c r="G441" s="157" t="s">
        <v>564</v>
      </c>
      <c r="H441" s="157" t="s">
        <v>379</v>
      </c>
      <c r="I441" s="155" t="s">
        <v>360</v>
      </c>
      <c r="J441" s="155"/>
      <c r="K441" s="155"/>
      <c r="L441" s="155"/>
      <c r="M441" s="155"/>
      <c r="N441" s="155"/>
    </row>
    <row r="442" spans="1:14" ht="67.5">
      <c r="A442" s="155">
        <v>443</v>
      </c>
      <c r="B442" s="155" t="s">
        <v>321</v>
      </c>
      <c r="C442" s="155" t="s">
        <v>337</v>
      </c>
      <c r="D442" s="155" t="s">
        <v>352</v>
      </c>
      <c r="E442" s="155" t="s">
        <v>358</v>
      </c>
      <c r="F442" s="156" t="s">
        <v>563</v>
      </c>
      <c r="G442" s="157" t="s">
        <v>564</v>
      </c>
      <c r="H442" s="157" t="s">
        <v>379</v>
      </c>
      <c r="I442" s="155" t="s">
        <v>361</v>
      </c>
      <c r="J442" s="155"/>
      <c r="K442" s="155"/>
      <c r="L442" s="155"/>
      <c r="M442" s="155"/>
      <c r="N442" s="155"/>
    </row>
    <row r="443" spans="1:14" ht="22.5">
      <c r="A443" s="155">
        <v>444</v>
      </c>
      <c r="B443" s="155" t="s">
        <v>321</v>
      </c>
      <c r="C443" s="155" t="s">
        <v>337</v>
      </c>
      <c r="D443" s="155" t="s">
        <v>352</v>
      </c>
      <c r="E443" s="155" t="s">
        <v>358</v>
      </c>
      <c r="F443" s="156" t="s">
        <v>563</v>
      </c>
      <c r="G443" s="157" t="s">
        <v>569</v>
      </c>
      <c r="H443" s="157" t="s">
        <v>379</v>
      </c>
      <c r="I443" s="155" t="s">
        <v>362</v>
      </c>
      <c r="J443" s="155"/>
      <c r="K443" s="155"/>
      <c r="L443" s="155"/>
      <c r="M443" s="155"/>
      <c r="N443" s="155"/>
    </row>
    <row r="444" spans="1:14" ht="45">
      <c r="A444" s="155">
        <v>445</v>
      </c>
      <c r="B444" s="155" t="s">
        <v>321</v>
      </c>
      <c r="C444" s="155" t="s">
        <v>337</v>
      </c>
      <c r="D444" s="155" t="s">
        <v>363</v>
      </c>
      <c r="E444" s="155"/>
      <c r="F444" s="156" t="s">
        <v>563</v>
      </c>
      <c r="G444" s="157" t="s">
        <v>569</v>
      </c>
      <c r="H444" s="157" t="s">
        <v>373</v>
      </c>
      <c r="I444" s="155" t="s">
        <v>364</v>
      </c>
      <c r="J444" s="155"/>
      <c r="K444" s="155"/>
      <c r="L444" s="155"/>
      <c r="M444" s="155"/>
      <c r="N444" s="155"/>
    </row>
    <row r="445" spans="1:14" ht="22.5">
      <c r="A445" s="155">
        <v>446</v>
      </c>
      <c r="B445" s="155" t="s">
        <v>321</v>
      </c>
      <c r="C445" s="155" t="s">
        <v>337</v>
      </c>
      <c r="D445" s="155" t="s">
        <v>363</v>
      </c>
      <c r="E445" s="155"/>
      <c r="F445" s="156" t="s">
        <v>563</v>
      </c>
      <c r="G445" s="157" t="s">
        <v>569</v>
      </c>
      <c r="H445" s="157" t="s">
        <v>373</v>
      </c>
      <c r="I445" s="155" t="s">
        <v>365</v>
      </c>
      <c r="J445" s="155"/>
      <c r="K445" s="155"/>
      <c r="L445" s="155"/>
      <c r="M445" s="155"/>
      <c r="N445" s="155"/>
    </row>
    <row r="446" spans="1:14" ht="22.5">
      <c r="A446" s="155">
        <v>447</v>
      </c>
      <c r="B446" s="155" t="s">
        <v>321</v>
      </c>
      <c r="C446" s="155" t="s">
        <v>337</v>
      </c>
      <c r="D446" s="155" t="s">
        <v>363</v>
      </c>
      <c r="E446" s="155"/>
      <c r="F446" s="156" t="s">
        <v>563</v>
      </c>
      <c r="G446" s="157" t="s">
        <v>564</v>
      </c>
      <c r="H446" s="157" t="s">
        <v>379</v>
      </c>
      <c r="I446" s="155" t="s">
        <v>366</v>
      </c>
      <c r="J446" s="155"/>
      <c r="K446" s="155"/>
      <c r="L446" s="155"/>
      <c r="M446" s="155"/>
      <c r="N446" s="155"/>
    </row>
    <row r="447" spans="1:14" ht="22.5">
      <c r="A447" s="155">
        <v>448</v>
      </c>
      <c r="B447" s="155" t="s">
        <v>321</v>
      </c>
      <c r="C447" s="155" t="s">
        <v>337</v>
      </c>
      <c r="D447" s="155" t="s">
        <v>363</v>
      </c>
      <c r="E447" s="155"/>
      <c r="F447" s="156" t="s">
        <v>563</v>
      </c>
      <c r="G447" s="157" t="s">
        <v>564</v>
      </c>
      <c r="H447" s="157" t="s">
        <v>379</v>
      </c>
      <c r="I447" s="155" t="s">
        <v>367</v>
      </c>
      <c r="J447" s="155"/>
      <c r="K447" s="155"/>
      <c r="L447" s="155"/>
      <c r="M447" s="155"/>
      <c r="N447" s="155"/>
    </row>
    <row r="448" spans="1:14" ht="22.5">
      <c r="A448" s="155">
        <v>449</v>
      </c>
      <c r="B448" s="155" t="s">
        <v>321</v>
      </c>
      <c r="C448" s="155" t="s">
        <v>337</v>
      </c>
      <c r="D448" s="155" t="s">
        <v>363</v>
      </c>
      <c r="E448" s="155"/>
      <c r="F448" s="156" t="s">
        <v>563</v>
      </c>
      <c r="G448" s="157" t="s">
        <v>564</v>
      </c>
      <c r="H448" s="157" t="s">
        <v>379</v>
      </c>
      <c r="I448" s="155" t="s">
        <v>368</v>
      </c>
      <c r="J448" s="155"/>
      <c r="K448" s="155"/>
      <c r="L448" s="155"/>
      <c r="M448" s="155"/>
      <c r="N448" s="155"/>
    </row>
    <row r="449" spans="1:14" ht="22.5">
      <c r="A449" s="155">
        <v>450</v>
      </c>
      <c r="B449" s="155" t="s">
        <v>321</v>
      </c>
      <c r="C449" s="155" t="s">
        <v>337</v>
      </c>
      <c r="D449" s="155" t="s">
        <v>363</v>
      </c>
      <c r="E449" s="155"/>
      <c r="F449" s="156" t="s">
        <v>563</v>
      </c>
      <c r="G449" s="157" t="s">
        <v>564</v>
      </c>
      <c r="H449" s="157" t="s">
        <v>379</v>
      </c>
      <c r="I449" s="155" t="s">
        <v>369</v>
      </c>
      <c r="J449" s="155"/>
      <c r="K449" s="155"/>
      <c r="L449" s="155"/>
      <c r="M449" s="155"/>
      <c r="N449" s="155"/>
    </row>
    <row r="450" spans="1:14" ht="112.5">
      <c r="A450" s="155">
        <v>451</v>
      </c>
      <c r="B450" s="155" t="s">
        <v>321</v>
      </c>
      <c r="C450" s="155" t="s">
        <v>337</v>
      </c>
      <c r="D450" s="155" t="s">
        <v>363</v>
      </c>
      <c r="E450" s="155"/>
      <c r="F450" s="156" t="s">
        <v>563</v>
      </c>
      <c r="G450" s="157" t="s">
        <v>564</v>
      </c>
      <c r="H450" s="157" t="s">
        <v>379</v>
      </c>
      <c r="I450" s="155" t="s">
        <v>370</v>
      </c>
      <c r="J450" s="155"/>
      <c r="K450" s="155"/>
      <c r="L450" s="155"/>
      <c r="M450" s="155"/>
      <c r="N450" s="155"/>
    </row>
    <row r="451" spans="1:14" ht="101.25">
      <c r="A451" s="155">
        <v>452</v>
      </c>
      <c r="B451" s="155" t="s">
        <v>321</v>
      </c>
      <c r="C451" s="155" t="s">
        <v>337</v>
      </c>
      <c r="D451" s="155" t="s">
        <v>363</v>
      </c>
      <c r="E451" s="155"/>
      <c r="F451" s="156" t="s">
        <v>563</v>
      </c>
      <c r="G451" s="157" t="s">
        <v>564</v>
      </c>
      <c r="H451" s="157" t="s">
        <v>379</v>
      </c>
      <c r="I451" s="155" t="s">
        <v>371</v>
      </c>
      <c r="J451" s="155"/>
      <c r="K451" s="155"/>
      <c r="L451" s="155"/>
      <c r="M451" s="155"/>
      <c r="N451" s="155"/>
    </row>
    <row r="452" spans="1:14" ht="67.5">
      <c r="A452" s="155">
        <v>453</v>
      </c>
      <c r="B452" s="155" t="s">
        <v>321</v>
      </c>
      <c r="C452" s="155" t="s">
        <v>337</v>
      </c>
      <c r="D452" s="155" t="s">
        <v>363</v>
      </c>
      <c r="E452" s="155"/>
      <c r="F452" s="156" t="s">
        <v>563</v>
      </c>
      <c r="G452" s="157" t="s">
        <v>564</v>
      </c>
      <c r="H452" s="157" t="s">
        <v>379</v>
      </c>
      <c r="I452" s="155" t="s">
        <v>372</v>
      </c>
      <c r="J452" s="155"/>
      <c r="K452" s="155"/>
      <c r="L452" s="155"/>
      <c r="M452" s="155"/>
      <c r="N452" s="155"/>
    </row>
    <row r="453" spans="1:14" ht="67.5">
      <c r="A453" s="155">
        <v>454</v>
      </c>
      <c r="B453" s="155" t="s">
        <v>321</v>
      </c>
      <c r="C453" s="155" t="s">
        <v>337</v>
      </c>
      <c r="D453" s="155" t="s">
        <v>363</v>
      </c>
      <c r="E453" s="155"/>
      <c r="F453" s="156" t="s">
        <v>563</v>
      </c>
      <c r="G453" s="157" t="s">
        <v>564</v>
      </c>
      <c r="H453" s="157" t="s">
        <v>373</v>
      </c>
      <c r="I453" s="155" t="s">
        <v>577</v>
      </c>
      <c r="J453" s="155"/>
      <c r="K453" s="155"/>
      <c r="L453" s="155"/>
      <c r="M453" s="155"/>
      <c r="N453" s="155"/>
    </row>
    <row r="454" spans="1:14" ht="45">
      <c r="A454" s="155">
        <v>455</v>
      </c>
      <c r="B454" s="155" t="s">
        <v>321</v>
      </c>
      <c r="C454" s="155" t="s">
        <v>337</v>
      </c>
      <c r="D454" s="155" t="s">
        <v>363</v>
      </c>
      <c r="E454" s="155"/>
      <c r="F454" s="156" t="s">
        <v>563</v>
      </c>
      <c r="G454" s="157" t="s">
        <v>564</v>
      </c>
      <c r="H454" s="157" t="s">
        <v>373</v>
      </c>
      <c r="I454" s="155" t="s">
        <v>578</v>
      </c>
      <c r="J454" s="155"/>
      <c r="K454" s="155"/>
      <c r="L454" s="155"/>
      <c r="M454" s="155"/>
      <c r="N454" s="155"/>
    </row>
    <row r="455" spans="1:14" ht="22.5">
      <c r="A455" s="155">
        <v>456</v>
      </c>
      <c r="B455" s="155" t="s">
        <v>321</v>
      </c>
      <c r="C455" s="155" t="s">
        <v>337</v>
      </c>
      <c r="D455" s="155" t="s">
        <v>363</v>
      </c>
      <c r="E455" s="155"/>
      <c r="F455" s="156" t="s">
        <v>563</v>
      </c>
      <c r="G455" s="157" t="s">
        <v>564</v>
      </c>
      <c r="H455" s="157"/>
      <c r="I455" s="155" t="s">
        <v>579</v>
      </c>
      <c r="J455" s="155"/>
      <c r="K455" s="155"/>
      <c r="L455" s="155"/>
      <c r="M455" s="155"/>
      <c r="N455" s="155"/>
    </row>
    <row r="456" spans="1:14" ht="22.5">
      <c r="A456" s="155">
        <v>457</v>
      </c>
      <c r="B456" s="155" t="s">
        <v>321</v>
      </c>
      <c r="C456" s="155" t="s">
        <v>337</v>
      </c>
      <c r="D456" s="155" t="s">
        <v>363</v>
      </c>
      <c r="E456" s="155"/>
      <c r="F456" s="156" t="s">
        <v>563</v>
      </c>
      <c r="G456" s="157" t="s">
        <v>564</v>
      </c>
      <c r="H456" s="157"/>
      <c r="I456" s="155" t="s">
        <v>580</v>
      </c>
      <c r="J456" s="155"/>
      <c r="K456" s="155"/>
      <c r="L456" s="155"/>
      <c r="M456" s="155"/>
      <c r="N456" s="155"/>
    </row>
    <row r="457" spans="1:14" ht="22.5">
      <c r="A457" s="155">
        <v>458</v>
      </c>
      <c r="B457" s="155" t="s">
        <v>321</v>
      </c>
      <c r="C457" s="155" t="s">
        <v>337</v>
      </c>
      <c r="D457" s="155" t="s">
        <v>363</v>
      </c>
      <c r="E457" s="155"/>
      <c r="F457" s="156" t="s">
        <v>563</v>
      </c>
      <c r="G457" s="157" t="s">
        <v>564</v>
      </c>
      <c r="H457" s="157"/>
      <c r="I457" s="155" t="s">
        <v>581</v>
      </c>
      <c r="J457" s="155"/>
      <c r="K457" s="155"/>
      <c r="L457" s="155"/>
      <c r="M457" s="155"/>
      <c r="N457" s="155"/>
    </row>
    <row r="458" spans="1:14" ht="22.5">
      <c r="A458" s="155">
        <v>459</v>
      </c>
      <c r="B458" s="155" t="s">
        <v>321</v>
      </c>
      <c r="C458" s="155" t="s">
        <v>337</v>
      </c>
      <c r="D458" s="155" t="s">
        <v>363</v>
      </c>
      <c r="E458" s="155"/>
      <c r="F458" s="156" t="s">
        <v>563</v>
      </c>
      <c r="G458" s="157" t="s">
        <v>564</v>
      </c>
      <c r="H458" s="157"/>
      <c r="I458" s="155" t="s">
        <v>582</v>
      </c>
      <c r="J458" s="155"/>
      <c r="K458" s="155"/>
      <c r="L458" s="155"/>
      <c r="M458" s="155"/>
      <c r="N458" s="155"/>
    </row>
    <row r="459" spans="1:14" ht="33.75">
      <c r="A459" s="155">
        <v>460</v>
      </c>
      <c r="B459" s="155" t="s">
        <v>321</v>
      </c>
      <c r="C459" s="155" t="s">
        <v>337</v>
      </c>
      <c r="D459" s="155" t="s">
        <v>363</v>
      </c>
      <c r="E459" s="155"/>
      <c r="F459" s="156" t="s">
        <v>563</v>
      </c>
      <c r="G459" s="157" t="s">
        <v>564</v>
      </c>
      <c r="H459" s="157"/>
      <c r="I459" s="155" t="s">
        <v>583</v>
      </c>
      <c r="J459" s="155"/>
      <c r="K459" s="155"/>
      <c r="L459" s="155"/>
      <c r="M459" s="155"/>
      <c r="N459" s="155"/>
    </row>
    <row r="460" spans="1:14" ht="45">
      <c r="A460" s="155">
        <v>461</v>
      </c>
      <c r="B460" s="155" t="s">
        <v>321</v>
      </c>
      <c r="C460" s="155" t="s">
        <v>337</v>
      </c>
      <c r="D460" s="155" t="s">
        <v>363</v>
      </c>
      <c r="E460" s="155" t="s">
        <v>440</v>
      </c>
      <c r="F460" s="156" t="s">
        <v>615</v>
      </c>
      <c r="G460" s="157" t="s">
        <v>564</v>
      </c>
      <c r="H460" s="157"/>
      <c r="I460" s="155" t="s">
        <v>584</v>
      </c>
      <c r="J460" s="155"/>
      <c r="K460" s="155"/>
      <c r="L460" s="155"/>
      <c r="M460" s="155"/>
      <c r="N460" s="155"/>
    </row>
    <row r="461" spans="1:14" ht="78.75">
      <c r="A461" s="155">
        <v>462</v>
      </c>
      <c r="B461" s="155" t="s">
        <v>321</v>
      </c>
      <c r="C461" s="155" t="s">
        <v>337</v>
      </c>
      <c r="D461" s="155" t="s">
        <v>363</v>
      </c>
      <c r="E461" s="155" t="s">
        <v>440</v>
      </c>
      <c r="F461" s="156" t="s">
        <v>563</v>
      </c>
      <c r="G461" s="157" t="s">
        <v>564</v>
      </c>
      <c r="H461" s="157" t="s">
        <v>379</v>
      </c>
      <c r="I461" s="155" t="s">
        <v>585</v>
      </c>
      <c r="J461" s="155"/>
      <c r="K461" s="155"/>
      <c r="L461" s="155"/>
      <c r="M461" s="155"/>
      <c r="N461" s="155"/>
    </row>
    <row r="462" spans="1:14" ht="22.5">
      <c r="A462" s="155">
        <v>463</v>
      </c>
      <c r="B462" s="155" t="s">
        <v>321</v>
      </c>
      <c r="C462" s="155" t="s">
        <v>337</v>
      </c>
      <c r="D462" s="155" t="s">
        <v>363</v>
      </c>
      <c r="E462" s="155" t="s">
        <v>586</v>
      </c>
      <c r="F462" s="156" t="s">
        <v>563</v>
      </c>
      <c r="G462" s="157" t="s">
        <v>564</v>
      </c>
      <c r="H462" s="157" t="s">
        <v>379</v>
      </c>
      <c r="I462" s="155" t="s">
        <v>587</v>
      </c>
      <c r="J462" s="155"/>
      <c r="K462" s="155"/>
      <c r="L462" s="155"/>
      <c r="M462" s="155"/>
      <c r="N462" s="155"/>
    </row>
    <row r="463" spans="1:14" ht="22.5">
      <c r="A463" s="155">
        <v>464</v>
      </c>
      <c r="B463" s="155" t="s">
        <v>321</v>
      </c>
      <c r="C463" s="155" t="s">
        <v>337</v>
      </c>
      <c r="D463" s="155" t="s">
        <v>363</v>
      </c>
      <c r="E463" s="155" t="s">
        <v>586</v>
      </c>
      <c r="F463" s="156" t="s">
        <v>563</v>
      </c>
      <c r="G463" s="157" t="s">
        <v>564</v>
      </c>
      <c r="H463" s="157" t="s">
        <v>379</v>
      </c>
      <c r="I463" s="155" t="s">
        <v>588</v>
      </c>
      <c r="J463" s="155"/>
      <c r="K463" s="155"/>
      <c r="L463" s="155"/>
      <c r="M463" s="155"/>
      <c r="N463" s="155"/>
    </row>
    <row r="464" spans="1:14" ht="33.75">
      <c r="A464" s="155">
        <v>465</v>
      </c>
      <c r="B464" s="155" t="s">
        <v>321</v>
      </c>
      <c r="C464" s="155" t="s">
        <v>337</v>
      </c>
      <c r="D464" s="155" t="s">
        <v>363</v>
      </c>
      <c r="E464" s="155" t="s">
        <v>586</v>
      </c>
      <c r="F464" s="156" t="s">
        <v>563</v>
      </c>
      <c r="G464" s="157" t="s">
        <v>564</v>
      </c>
      <c r="H464" s="157" t="s">
        <v>379</v>
      </c>
      <c r="I464" s="155" t="s">
        <v>589</v>
      </c>
      <c r="J464" s="155"/>
      <c r="K464" s="155"/>
      <c r="L464" s="155"/>
      <c r="M464" s="155"/>
      <c r="N464" s="155"/>
    </row>
    <row r="465" spans="1:14" ht="33.75">
      <c r="A465" s="155">
        <v>466</v>
      </c>
      <c r="B465" s="155" t="s">
        <v>321</v>
      </c>
      <c r="C465" s="155" t="s">
        <v>337</v>
      </c>
      <c r="D465" s="155" t="s">
        <v>363</v>
      </c>
      <c r="E465" s="155" t="s">
        <v>590</v>
      </c>
      <c r="F465" s="156" t="s">
        <v>563</v>
      </c>
      <c r="G465" s="157" t="s">
        <v>564</v>
      </c>
      <c r="H465" s="157" t="s">
        <v>379</v>
      </c>
      <c r="I465" s="155" t="s">
        <v>591</v>
      </c>
      <c r="J465" s="155"/>
      <c r="K465" s="155"/>
      <c r="L465" s="155"/>
      <c r="M465" s="155"/>
      <c r="N465" s="155"/>
    </row>
    <row r="466" spans="1:14" ht="90">
      <c r="A466" s="155">
        <v>467</v>
      </c>
      <c r="B466" s="155" t="s">
        <v>321</v>
      </c>
      <c r="C466" s="155" t="s">
        <v>592</v>
      </c>
      <c r="D466" s="155"/>
      <c r="E466" s="155"/>
      <c r="F466" s="156" t="s">
        <v>563</v>
      </c>
      <c r="G466" s="157" t="s">
        <v>564</v>
      </c>
      <c r="H466" s="157" t="s">
        <v>379</v>
      </c>
      <c r="I466" s="155" t="s">
        <v>593</v>
      </c>
      <c r="J466" s="155"/>
      <c r="K466" s="155"/>
      <c r="L466" s="155"/>
      <c r="M466" s="155"/>
      <c r="N466" s="155"/>
    </row>
    <row r="467" spans="1:14" ht="67.5">
      <c r="A467" s="155">
        <v>468</v>
      </c>
      <c r="B467" s="155" t="s">
        <v>321</v>
      </c>
      <c r="C467" s="155" t="s">
        <v>592</v>
      </c>
      <c r="D467" s="155"/>
      <c r="E467" s="155"/>
      <c r="F467" s="156" t="s">
        <v>563</v>
      </c>
      <c r="G467" s="157" t="s">
        <v>566</v>
      </c>
      <c r="H467" s="157" t="s">
        <v>379</v>
      </c>
      <c r="I467" s="155" t="s">
        <v>594</v>
      </c>
      <c r="J467" s="155"/>
      <c r="K467" s="155"/>
      <c r="L467" s="155"/>
      <c r="M467" s="155"/>
      <c r="N467" s="155"/>
    </row>
    <row r="468" spans="1:14" ht="22.5">
      <c r="A468" s="155">
        <v>469</v>
      </c>
      <c r="B468" s="155" t="s">
        <v>321</v>
      </c>
      <c r="C468" s="155" t="s">
        <v>592</v>
      </c>
      <c r="D468" s="155"/>
      <c r="E468" s="155"/>
      <c r="F468" s="156" t="s">
        <v>563</v>
      </c>
      <c r="G468" s="157" t="s">
        <v>564</v>
      </c>
      <c r="H468" s="157" t="s">
        <v>379</v>
      </c>
      <c r="I468" s="155" t="s">
        <v>595</v>
      </c>
      <c r="J468" s="155"/>
      <c r="K468" s="155"/>
      <c r="L468" s="155"/>
      <c r="M468" s="155"/>
      <c r="N468" s="155"/>
    </row>
    <row r="469" spans="1:14">
      <c r="A469" s="155">
        <v>470</v>
      </c>
      <c r="B469" s="155" t="s">
        <v>321</v>
      </c>
      <c r="C469" s="155" t="s">
        <v>592</v>
      </c>
      <c r="D469" s="155"/>
      <c r="E469" s="155"/>
      <c r="F469" s="156" t="s">
        <v>563</v>
      </c>
      <c r="G469" s="157" t="s">
        <v>569</v>
      </c>
      <c r="H469" s="157" t="s">
        <v>379</v>
      </c>
      <c r="I469" s="155" t="s">
        <v>596</v>
      </c>
      <c r="J469" s="155"/>
      <c r="K469" s="155"/>
      <c r="L469" s="155"/>
      <c r="M469" s="155"/>
      <c r="N469" s="155"/>
    </row>
    <row r="470" spans="1:14" ht="33.75">
      <c r="A470" s="155">
        <v>471</v>
      </c>
      <c r="B470" s="155" t="s">
        <v>321</v>
      </c>
      <c r="C470" s="155" t="s">
        <v>597</v>
      </c>
      <c r="D470" s="155"/>
      <c r="E470" s="155"/>
      <c r="F470" s="156" t="s">
        <v>563</v>
      </c>
      <c r="G470" s="157" t="s">
        <v>564</v>
      </c>
      <c r="H470" s="157" t="s">
        <v>379</v>
      </c>
      <c r="I470" s="155" t="s">
        <v>598</v>
      </c>
      <c r="J470" s="155"/>
      <c r="K470" s="155"/>
      <c r="L470" s="155"/>
      <c r="M470" s="155"/>
      <c r="N470" s="155"/>
    </row>
    <row r="471" spans="1:14" ht="33.75">
      <c r="A471" s="155">
        <v>472</v>
      </c>
      <c r="B471" s="155" t="s">
        <v>321</v>
      </c>
      <c r="C471" s="155" t="s">
        <v>597</v>
      </c>
      <c r="D471" s="155"/>
      <c r="E471" s="155"/>
      <c r="F471" s="156" t="s">
        <v>563</v>
      </c>
      <c r="G471" s="157" t="s">
        <v>566</v>
      </c>
      <c r="H471" s="157" t="s">
        <v>379</v>
      </c>
      <c r="I471" s="155" t="s">
        <v>668</v>
      </c>
      <c r="J471" s="155"/>
      <c r="K471" s="155"/>
      <c r="L471" s="155"/>
      <c r="M471" s="155"/>
      <c r="N471" s="155"/>
    </row>
    <row r="472" spans="1:14" ht="45">
      <c r="A472" s="155">
        <v>473</v>
      </c>
      <c r="B472" s="155" t="s">
        <v>321</v>
      </c>
      <c r="C472" s="155" t="s">
        <v>597</v>
      </c>
      <c r="D472" s="155"/>
      <c r="E472" s="155"/>
      <c r="F472" s="156" t="s">
        <v>563</v>
      </c>
      <c r="G472" s="157" t="s">
        <v>569</v>
      </c>
      <c r="H472" s="157" t="s">
        <v>379</v>
      </c>
      <c r="I472" s="186" t="s">
        <v>846</v>
      </c>
      <c r="J472" s="155"/>
      <c r="K472" s="155"/>
      <c r="L472" s="155"/>
      <c r="M472" s="155"/>
      <c r="N472" s="155"/>
    </row>
    <row r="473" spans="1:14" ht="22.5">
      <c r="A473" s="155">
        <v>474</v>
      </c>
      <c r="B473" s="155" t="s">
        <v>321</v>
      </c>
      <c r="C473" s="155" t="s">
        <v>597</v>
      </c>
      <c r="D473" s="155"/>
      <c r="E473" s="155"/>
      <c r="F473" s="156" t="s">
        <v>563</v>
      </c>
      <c r="G473" s="157" t="s">
        <v>569</v>
      </c>
      <c r="H473" s="157" t="s">
        <v>379</v>
      </c>
      <c r="I473" s="155" t="s">
        <v>670</v>
      </c>
      <c r="J473" s="155"/>
      <c r="K473" s="155"/>
      <c r="L473" s="155"/>
      <c r="M473" s="155"/>
      <c r="N473" s="155"/>
    </row>
    <row r="474" spans="1:14">
      <c r="A474" s="155">
        <v>475</v>
      </c>
      <c r="B474" s="155" t="s">
        <v>321</v>
      </c>
      <c r="C474" s="155" t="s">
        <v>597</v>
      </c>
      <c r="D474" s="155"/>
      <c r="E474" s="155"/>
      <c r="F474" s="156" t="s">
        <v>563</v>
      </c>
      <c r="G474" s="157" t="s">
        <v>569</v>
      </c>
      <c r="H474" s="157" t="s">
        <v>379</v>
      </c>
      <c r="I474" s="155" t="s">
        <v>671</v>
      </c>
      <c r="J474" s="155"/>
      <c r="K474" s="155"/>
      <c r="L474" s="155"/>
      <c r="M474" s="155"/>
      <c r="N474" s="155"/>
    </row>
    <row r="475" spans="1:14">
      <c r="A475" s="155">
        <v>476</v>
      </c>
      <c r="B475" s="155" t="s">
        <v>321</v>
      </c>
      <c r="C475" s="155" t="s">
        <v>599</v>
      </c>
      <c r="D475" s="155"/>
      <c r="E475" s="155"/>
      <c r="F475" s="156" t="s">
        <v>615</v>
      </c>
      <c r="G475" s="157" t="s">
        <v>566</v>
      </c>
      <c r="H475" s="157"/>
      <c r="I475" s="155" t="s">
        <v>600</v>
      </c>
      <c r="J475" s="155"/>
      <c r="K475" s="155"/>
      <c r="L475" s="155"/>
      <c r="M475" s="155"/>
      <c r="N475" s="155"/>
    </row>
    <row r="476" spans="1:14">
      <c r="A476" s="155">
        <v>477</v>
      </c>
      <c r="B476" s="155" t="s">
        <v>321</v>
      </c>
      <c r="C476" s="155" t="s">
        <v>599</v>
      </c>
      <c r="D476" s="155"/>
      <c r="E476" s="155"/>
      <c r="F476" s="156" t="s">
        <v>615</v>
      </c>
      <c r="G476" s="157" t="s">
        <v>564</v>
      </c>
      <c r="H476" s="157"/>
      <c r="I476" s="155" t="s">
        <v>601</v>
      </c>
      <c r="J476" s="155"/>
      <c r="K476" s="155"/>
      <c r="L476" s="155"/>
      <c r="M476" s="155"/>
      <c r="N476" s="155"/>
    </row>
    <row r="477" spans="1:14">
      <c r="A477" s="155">
        <v>478</v>
      </c>
      <c r="B477" s="155" t="s">
        <v>321</v>
      </c>
      <c r="C477" s="155" t="s">
        <v>599</v>
      </c>
      <c r="D477" s="155"/>
      <c r="E477" s="155"/>
      <c r="F477" s="156" t="s">
        <v>615</v>
      </c>
      <c r="G477" s="157" t="s">
        <v>569</v>
      </c>
      <c r="H477" s="157"/>
      <c r="I477" s="155" t="s">
        <v>602</v>
      </c>
      <c r="J477" s="155"/>
      <c r="K477" s="155"/>
      <c r="L477" s="155"/>
      <c r="M477" s="155"/>
      <c r="N477" s="155"/>
    </row>
    <row r="478" spans="1:14">
      <c r="A478" s="155">
        <v>479</v>
      </c>
      <c r="B478" s="155" t="s">
        <v>321</v>
      </c>
      <c r="C478" s="155" t="s">
        <v>599</v>
      </c>
      <c r="D478" s="155"/>
      <c r="E478" s="155"/>
      <c r="F478" s="156" t="s">
        <v>615</v>
      </c>
      <c r="G478" s="157" t="s">
        <v>569</v>
      </c>
      <c r="H478" s="157"/>
      <c r="I478" s="155" t="s">
        <v>603</v>
      </c>
      <c r="J478" s="155"/>
      <c r="K478" s="155"/>
      <c r="L478" s="155"/>
      <c r="M478" s="155"/>
      <c r="N478" s="155"/>
    </row>
    <row r="479" spans="1:14">
      <c r="A479" s="155">
        <v>480</v>
      </c>
      <c r="B479" s="155" t="s">
        <v>321</v>
      </c>
      <c r="C479" s="155" t="s">
        <v>599</v>
      </c>
      <c r="D479" s="155"/>
      <c r="E479" s="155"/>
      <c r="F479" s="156" t="s">
        <v>563</v>
      </c>
      <c r="G479" s="157" t="s">
        <v>569</v>
      </c>
      <c r="H479" s="157" t="s">
        <v>379</v>
      </c>
      <c r="I479" s="155" t="s">
        <v>604</v>
      </c>
      <c r="J479" s="155"/>
      <c r="K479" s="155"/>
      <c r="L479" s="155"/>
      <c r="M479" s="155"/>
      <c r="N479" s="155"/>
    </row>
    <row r="480" spans="1:14" ht="22.5">
      <c r="A480" s="155">
        <v>481</v>
      </c>
      <c r="B480" s="155" t="s">
        <v>321</v>
      </c>
      <c r="C480" s="155" t="s">
        <v>605</v>
      </c>
      <c r="D480" s="155"/>
      <c r="E480" s="155"/>
      <c r="F480" s="156" t="s">
        <v>563</v>
      </c>
      <c r="G480" s="157" t="s">
        <v>569</v>
      </c>
      <c r="H480" s="157" t="s">
        <v>379</v>
      </c>
      <c r="I480" s="155" t="s">
        <v>606</v>
      </c>
      <c r="J480" s="155"/>
      <c r="K480" s="155"/>
      <c r="L480" s="155"/>
      <c r="M480" s="155"/>
      <c r="N480" s="155"/>
    </row>
    <row r="481" spans="1:14" ht="33.75">
      <c r="A481" s="155">
        <v>482</v>
      </c>
      <c r="B481" s="155" t="s">
        <v>321</v>
      </c>
      <c r="C481" s="155" t="s">
        <v>607</v>
      </c>
      <c r="D481" s="155"/>
      <c r="E481" s="155"/>
      <c r="F481" s="156" t="s">
        <v>563</v>
      </c>
      <c r="G481" s="157" t="s">
        <v>564</v>
      </c>
      <c r="H481" s="157" t="s">
        <v>379</v>
      </c>
      <c r="I481" s="155" t="s">
        <v>608</v>
      </c>
      <c r="J481" s="155"/>
      <c r="K481" s="155"/>
      <c r="L481" s="155"/>
      <c r="M481" s="155"/>
      <c r="N481" s="155"/>
    </row>
    <row r="482" spans="1:14" ht="12.75">
      <c r="A482" s="188" t="s">
        <v>877</v>
      </c>
      <c r="B482" s="188" t="s">
        <v>689</v>
      </c>
      <c r="C482" s="189" t="s">
        <v>870</v>
      </c>
      <c r="D482" s="188"/>
      <c r="E482" s="188"/>
      <c r="F482" s="204" t="s">
        <v>563</v>
      </c>
      <c r="G482" s="188"/>
      <c r="H482" s="190" t="s">
        <v>380</v>
      </c>
      <c r="I482" s="188"/>
      <c r="J482" s="188"/>
      <c r="K482" s="188"/>
      <c r="L482" s="188"/>
      <c r="M482" s="188"/>
      <c r="N482" s="188"/>
    </row>
    <row r="483" spans="1:14" ht="12.75">
      <c r="A483" s="188" t="s">
        <v>877</v>
      </c>
      <c r="B483" s="188" t="s">
        <v>561</v>
      </c>
      <c r="C483" s="189" t="s">
        <v>852</v>
      </c>
      <c r="D483" s="188"/>
      <c r="E483" s="188"/>
      <c r="F483" s="204" t="s">
        <v>563</v>
      </c>
      <c r="G483" s="188"/>
      <c r="H483" s="190" t="s">
        <v>380</v>
      </c>
      <c r="I483" s="188"/>
      <c r="J483" s="188"/>
      <c r="K483" s="188"/>
      <c r="L483" s="188"/>
      <c r="M483" s="188"/>
      <c r="N483" s="188"/>
    </row>
    <row r="484" spans="1:14" ht="12.75">
      <c r="A484" s="188" t="s">
        <v>877</v>
      </c>
      <c r="B484" s="188" t="s">
        <v>689</v>
      </c>
      <c r="C484" s="189" t="s">
        <v>862</v>
      </c>
      <c r="D484" s="188"/>
      <c r="E484" s="188"/>
      <c r="F484" s="204" t="s">
        <v>563</v>
      </c>
      <c r="G484" s="188"/>
      <c r="H484" s="190" t="s">
        <v>380</v>
      </c>
      <c r="I484" s="188"/>
      <c r="J484" s="188"/>
      <c r="K484" s="188"/>
      <c r="L484" s="188"/>
      <c r="M484" s="188"/>
      <c r="N484" s="188"/>
    </row>
    <row r="485" spans="1:14" ht="12.75">
      <c r="A485" s="188" t="s">
        <v>877</v>
      </c>
      <c r="B485" s="188" t="s">
        <v>689</v>
      </c>
      <c r="C485" s="189" t="s">
        <v>856</v>
      </c>
      <c r="D485" s="188"/>
      <c r="E485" s="188"/>
      <c r="F485" s="204" t="s">
        <v>563</v>
      </c>
      <c r="G485" s="188"/>
      <c r="H485" s="190" t="s">
        <v>380</v>
      </c>
      <c r="I485" s="188"/>
      <c r="J485" s="188"/>
      <c r="K485" s="188"/>
      <c r="L485" s="188"/>
      <c r="M485" s="188"/>
      <c r="N485" s="188"/>
    </row>
    <row r="486" spans="1:14" ht="12.75">
      <c r="A486" s="188" t="s">
        <v>877</v>
      </c>
      <c r="B486" s="188" t="s">
        <v>689</v>
      </c>
      <c r="C486" s="189" t="s">
        <v>858</v>
      </c>
      <c r="D486" s="188"/>
      <c r="E486" s="188"/>
      <c r="F486" s="204" t="s">
        <v>563</v>
      </c>
      <c r="G486" s="188"/>
      <c r="H486" s="190" t="s">
        <v>380</v>
      </c>
      <c r="I486" s="188"/>
      <c r="J486" s="188"/>
      <c r="K486" s="188"/>
      <c r="L486" s="188"/>
      <c r="M486" s="188"/>
      <c r="N486" s="188"/>
    </row>
    <row r="487" spans="1:14" ht="12.75">
      <c r="A487" s="188" t="s">
        <v>877</v>
      </c>
      <c r="B487" s="188" t="s">
        <v>689</v>
      </c>
      <c r="C487" s="189" t="s">
        <v>861</v>
      </c>
      <c r="D487" s="188"/>
      <c r="E487" s="188"/>
      <c r="F487" s="204" t="s">
        <v>563</v>
      </c>
      <c r="G487" s="188"/>
      <c r="H487" s="190" t="s">
        <v>380</v>
      </c>
      <c r="I487" s="188"/>
      <c r="J487" s="188"/>
      <c r="K487" s="188"/>
      <c r="L487" s="188"/>
      <c r="M487" s="188"/>
      <c r="N487" s="188"/>
    </row>
    <row r="488" spans="1:14" ht="12.75">
      <c r="A488" s="188" t="s">
        <v>877</v>
      </c>
      <c r="B488" s="188" t="s">
        <v>689</v>
      </c>
      <c r="C488" s="189" t="s">
        <v>860</v>
      </c>
      <c r="D488" s="188"/>
      <c r="E488" s="188"/>
      <c r="F488" s="204" t="s">
        <v>563</v>
      </c>
      <c r="G488" s="188"/>
      <c r="H488" s="190" t="s">
        <v>380</v>
      </c>
      <c r="I488" s="188"/>
      <c r="J488" s="188"/>
      <c r="K488" s="188"/>
      <c r="L488" s="188"/>
      <c r="M488" s="188"/>
      <c r="N488" s="188"/>
    </row>
    <row r="489" spans="1:14" ht="12.75">
      <c r="A489" s="188" t="s">
        <v>877</v>
      </c>
      <c r="B489" s="188" t="s">
        <v>321</v>
      </c>
      <c r="C489" s="189" t="s">
        <v>872</v>
      </c>
      <c r="D489" s="188"/>
      <c r="E489" s="188"/>
      <c r="F489" s="204" t="s">
        <v>563</v>
      </c>
      <c r="G489" s="188"/>
      <c r="H489" s="190" t="s">
        <v>380</v>
      </c>
      <c r="I489" s="188"/>
      <c r="J489" s="188"/>
      <c r="K489" s="188"/>
      <c r="L489" s="188"/>
      <c r="M489" s="188"/>
      <c r="N489" s="188"/>
    </row>
    <row r="490" spans="1:14" ht="12.75">
      <c r="A490" s="188" t="s">
        <v>877</v>
      </c>
      <c r="B490" s="188" t="s">
        <v>561</v>
      </c>
      <c r="C490" s="189" t="s">
        <v>853</v>
      </c>
      <c r="D490" s="188"/>
      <c r="E490" s="188"/>
      <c r="F490" s="204" t="s">
        <v>563</v>
      </c>
      <c r="G490" s="188"/>
      <c r="H490" s="190" t="s">
        <v>380</v>
      </c>
      <c r="I490" s="188"/>
      <c r="J490" s="188"/>
      <c r="K490" s="188"/>
      <c r="L490" s="188"/>
      <c r="M490" s="188"/>
      <c r="N490" s="188"/>
    </row>
    <row r="491" spans="1:14" ht="12.75">
      <c r="A491" s="188" t="s">
        <v>877</v>
      </c>
      <c r="B491" s="188" t="s">
        <v>689</v>
      </c>
      <c r="C491" s="189" t="s">
        <v>867</v>
      </c>
      <c r="D491" s="188"/>
      <c r="E491" s="188"/>
      <c r="F491" s="204" t="s">
        <v>563</v>
      </c>
      <c r="G491" s="188"/>
      <c r="H491" s="190" t="s">
        <v>380</v>
      </c>
      <c r="I491" s="188"/>
      <c r="J491" s="188"/>
      <c r="K491" s="188"/>
      <c r="L491" s="188"/>
      <c r="M491" s="188"/>
      <c r="N491" s="188"/>
    </row>
    <row r="492" spans="1:14" ht="12.75">
      <c r="A492" s="188" t="s">
        <v>877</v>
      </c>
      <c r="B492" s="188" t="s">
        <v>689</v>
      </c>
      <c r="C492" s="189" t="s">
        <v>869</v>
      </c>
      <c r="D492" s="188"/>
      <c r="E492" s="188"/>
      <c r="F492" s="204" t="s">
        <v>563</v>
      </c>
      <c r="G492" s="188"/>
      <c r="H492" s="190" t="s">
        <v>380</v>
      </c>
      <c r="I492" s="188"/>
      <c r="J492" s="188"/>
      <c r="K492" s="188"/>
      <c r="L492" s="188"/>
      <c r="M492" s="188"/>
      <c r="N492" s="188"/>
    </row>
    <row r="493" spans="1:14" ht="12.75">
      <c r="A493" s="188" t="s">
        <v>877</v>
      </c>
      <c r="B493" s="188" t="s">
        <v>689</v>
      </c>
      <c r="C493" s="189" t="s">
        <v>855</v>
      </c>
      <c r="D493" s="188"/>
      <c r="E493" s="188"/>
      <c r="F493" s="204" t="s">
        <v>563</v>
      </c>
      <c r="G493" s="188"/>
      <c r="H493" s="190" t="s">
        <v>380</v>
      </c>
      <c r="I493" s="188"/>
      <c r="J493" s="188"/>
      <c r="K493" s="188"/>
      <c r="L493" s="188"/>
      <c r="M493" s="188"/>
      <c r="N493" s="188"/>
    </row>
    <row r="494" spans="1:14" ht="12.75">
      <c r="A494" s="188" t="s">
        <v>877</v>
      </c>
      <c r="B494" s="188" t="s">
        <v>689</v>
      </c>
      <c r="C494" s="189" t="s">
        <v>278</v>
      </c>
      <c r="D494" s="188"/>
      <c r="E494" s="188"/>
      <c r="F494" s="204" t="s">
        <v>563</v>
      </c>
      <c r="G494" s="188"/>
      <c r="H494" s="190" t="s">
        <v>380</v>
      </c>
      <c r="I494" s="188"/>
      <c r="J494" s="188"/>
      <c r="K494" s="188"/>
      <c r="L494" s="188"/>
      <c r="M494" s="188"/>
      <c r="N494" s="188"/>
    </row>
    <row r="495" spans="1:14" ht="12.75">
      <c r="A495" s="188" t="s">
        <v>877</v>
      </c>
      <c r="B495" s="188" t="s">
        <v>689</v>
      </c>
      <c r="C495" s="189" t="s">
        <v>866</v>
      </c>
      <c r="D495" s="188"/>
      <c r="E495" s="188"/>
      <c r="F495" s="204" t="s">
        <v>563</v>
      </c>
      <c r="G495" s="188"/>
      <c r="H495" s="190" t="s">
        <v>380</v>
      </c>
      <c r="I495" s="188"/>
      <c r="J495" s="188"/>
      <c r="K495" s="188"/>
      <c r="L495" s="188"/>
      <c r="M495" s="188"/>
      <c r="N495" s="188"/>
    </row>
    <row r="496" spans="1:14" ht="12.75">
      <c r="A496" s="188" t="s">
        <v>877</v>
      </c>
      <c r="B496" s="188" t="s">
        <v>689</v>
      </c>
      <c r="C496" s="189" t="s">
        <v>863</v>
      </c>
      <c r="D496" s="188"/>
      <c r="E496" s="188"/>
      <c r="F496" s="204" t="s">
        <v>563</v>
      </c>
      <c r="G496" s="188"/>
      <c r="H496" s="190" t="s">
        <v>380</v>
      </c>
      <c r="I496" s="188"/>
      <c r="J496" s="188"/>
      <c r="K496" s="188"/>
      <c r="L496" s="188"/>
      <c r="M496" s="188"/>
      <c r="N496" s="188"/>
    </row>
    <row r="497" spans="1:14" ht="12.75">
      <c r="A497" s="188" t="s">
        <v>877</v>
      </c>
      <c r="B497" s="188" t="s">
        <v>689</v>
      </c>
      <c r="C497" s="189" t="s">
        <v>868</v>
      </c>
      <c r="D497" s="188"/>
      <c r="E497" s="188"/>
      <c r="F497" s="204" t="s">
        <v>563</v>
      </c>
      <c r="G497" s="188"/>
      <c r="H497" s="190" t="s">
        <v>380</v>
      </c>
      <c r="I497" s="188"/>
      <c r="J497" s="188"/>
      <c r="K497" s="188"/>
      <c r="L497" s="188"/>
      <c r="M497" s="188"/>
      <c r="N497" s="188"/>
    </row>
    <row r="498" spans="1:14" ht="12.75">
      <c r="A498" s="188" t="s">
        <v>877</v>
      </c>
      <c r="B498" s="188" t="s">
        <v>689</v>
      </c>
      <c r="C498" s="189" t="s">
        <v>864</v>
      </c>
      <c r="D498" s="188"/>
      <c r="E498" s="188"/>
      <c r="F498" s="204" t="s">
        <v>563</v>
      </c>
      <c r="G498" s="188"/>
      <c r="H498" s="190" t="s">
        <v>380</v>
      </c>
      <c r="I498" s="188"/>
      <c r="J498" s="188"/>
      <c r="K498" s="188"/>
      <c r="L498" s="188"/>
      <c r="M498" s="188"/>
      <c r="N498" s="188"/>
    </row>
    <row r="499" spans="1:14" ht="12.75">
      <c r="A499" s="188" t="s">
        <v>877</v>
      </c>
      <c r="B499" s="188" t="s">
        <v>321</v>
      </c>
      <c r="C499" s="189" t="s">
        <v>873</v>
      </c>
      <c r="D499" s="188"/>
      <c r="E499" s="188"/>
      <c r="F499" s="204" t="s">
        <v>563</v>
      </c>
      <c r="G499" s="188"/>
      <c r="H499" s="190" t="s">
        <v>380</v>
      </c>
      <c r="I499" s="188"/>
      <c r="J499" s="188"/>
      <c r="K499" s="188"/>
      <c r="L499" s="188"/>
      <c r="M499" s="188"/>
      <c r="N499" s="188"/>
    </row>
    <row r="500" spans="1:14" ht="12.75">
      <c r="A500" s="188" t="s">
        <v>877</v>
      </c>
      <c r="B500" s="188" t="s">
        <v>321</v>
      </c>
      <c r="C500" s="189" t="s">
        <v>874</v>
      </c>
      <c r="D500" s="188"/>
      <c r="E500" s="188"/>
      <c r="F500" s="204" t="s">
        <v>563</v>
      </c>
      <c r="G500" s="188"/>
      <c r="H500" s="190" t="s">
        <v>380</v>
      </c>
      <c r="I500" s="188"/>
      <c r="J500" s="188"/>
      <c r="K500" s="188"/>
      <c r="L500" s="188"/>
      <c r="M500" s="188"/>
      <c r="N500" s="188"/>
    </row>
    <row r="501" spans="1:14" ht="12.75">
      <c r="A501" s="188" t="s">
        <v>877</v>
      </c>
      <c r="B501" s="188" t="s">
        <v>689</v>
      </c>
      <c r="C501" s="189" t="s">
        <v>859</v>
      </c>
      <c r="D501" s="188"/>
      <c r="E501" s="188"/>
      <c r="F501" s="204" t="s">
        <v>563</v>
      </c>
      <c r="G501" s="188"/>
      <c r="H501" s="190" t="s">
        <v>380</v>
      </c>
      <c r="I501" s="188"/>
      <c r="J501" s="188"/>
      <c r="K501" s="188"/>
      <c r="L501" s="188"/>
      <c r="M501" s="188"/>
      <c r="N501" s="188"/>
    </row>
    <row r="502" spans="1:14" ht="12.75">
      <c r="A502" s="188" t="s">
        <v>877</v>
      </c>
      <c r="B502" s="188" t="s">
        <v>689</v>
      </c>
      <c r="C502" s="189" t="s">
        <v>854</v>
      </c>
      <c r="D502" s="188"/>
      <c r="E502" s="188"/>
      <c r="F502" s="204" t="s">
        <v>563</v>
      </c>
      <c r="G502" s="188"/>
      <c r="H502" s="190" t="s">
        <v>380</v>
      </c>
      <c r="I502" s="188"/>
      <c r="J502" s="188"/>
      <c r="K502" s="188"/>
      <c r="L502" s="188"/>
      <c r="M502" s="188"/>
      <c r="N502" s="188"/>
    </row>
    <row r="503" spans="1:14" ht="12.75">
      <c r="A503" s="188" t="s">
        <v>877</v>
      </c>
      <c r="B503" s="188" t="s">
        <v>689</v>
      </c>
      <c r="C503" s="189" t="s">
        <v>871</v>
      </c>
      <c r="D503" s="188"/>
      <c r="E503" s="188"/>
      <c r="F503" s="204" t="s">
        <v>563</v>
      </c>
      <c r="G503" s="188"/>
      <c r="H503" s="190" t="s">
        <v>380</v>
      </c>
      <c r="I503" s="188"/>
      <c r="J503" s="188"/>
      <c r="K503" s="188"/>
      <c r="L503" s="188"/>
      <c r="M503" s="188"/>
      <c r="N503" s="188"/>
    </row>
    <row r="504" spans="1:14" ht="12.75">
      <c r="A504" s="188" t="s">
        <v>877</v>
      </c>
      <c r="B504" s="188" t="s">
        <v>561</v>
      </c>
      <c r="C504" s="189" t="s">
        <v>865</v>
      </c>
      <c r="D504" s="188"/>
      <c r="E504" s="188"/>
      <c r="F504" s="204" t="s">
        <v>563</v>
      </c>
      <c r="G504" s="188"/>
      <c r="H504" s="190" t="s">
        <v>380</v>
      </c>
      <c r="I504" s="188"/>
      <c r="J504" s="188"/>
      <c r="K504" s="188"/>
      <c r="L504" s="188"/>
      <c r="M504" s="188"/>
      <c r="N504" s="188"/>
    </row>
    <row r="505" spans="1:14" ht="12.75">
      <c r="A505" s="188" t="s">
        <v>877</v>
      </c>
      <c r="B505" s="188" t="s">
        <v>689</v>
      </c>
      <c r="C505" s="189" t="s">
        <v>857</v>
      </c>
      <c r="D505" s="188"/>
      <c r="E505" s="188"/>
      <c r="F505" s="204" t="s">
        <v>563</v>
      </c>
      <c r="G505" s="188"/>
      <c r="H505" s="190" t="s">
        <v>380</v>
      </c>
      <c r="I505" s="188"/>
      <c r="J505" s="188"/>
      <c r="K505" s="188"/>
      <c r="L505" s="188"/>
      <c r="M505" s="188"/>
      <c r="N505" s="188"/>
    </row>
  </sheetData>
  <phoneticPr fontId="2" type="noConversion"/>
  <conditionalFormatting sqref="N218">
    <cfRule type="expression" dxfId="138" priority="1" stopIfTrue="1">
      <formula>$E445="N"</formula>
    </cfRule>
  </conditionalFormatting>
  <conditionalFormatting sqref="H482">
    <cfRule type="expression" dxfId="137" priority="2" stopIfTrue="1">
      <formula>$E482="N"</formula>
    </cfRule>
  </conditionalFormatting>
  <conditionalFormatting sqref="C495:C505">
    <cfRule type="expression" dxfId="136" priority="3" stopIfTrue="1">
      <formula>$F492="N"</formula>
    </cfRule>
  </conditionalFormatting>
  <conditionalFormatting sqref="C491:C494">
    <cfRule type="expression" dxfId="135" priority="4" stopIfTrue="1">
      <formula>$F490="N"</formula>
    </cfRule>
  </conditionalFormatting>
  <conditionalFormatting sqref="C490 H490:H505 C483:C484 H483:H484 C486:C488 H486:H488">
    <cfRule type="expression" dxfId="134" priority="5" stopIfTrue="1">
      <formula>$F483="N"</formula>
    </cfRule>
  </conditionalFormatting>
  <conditionalFormatting sqref="C489 H489 C485 H485">
    <cfRule type="expression" dxfId="133" priority="6" stopIfTrue="1">
      <formula>#REF!="N"</formula>
    </cfRule>
  </conditionalFormatting>
  <dataValidations count="1">
    <dataValidation type="list" allowBlank="1" showInputMessage="1" showErrorMessage="1" sqref="H482:H505">
      <formula1>$Y$8:$Y$9</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836"/>
  <sheetViews>
    <sheetView workbookViewId="0">
      <pane xSplit="1" ySplit="4" topLeftCell="B5" activePane="bottomRight" state="frozen"/>
      <selection pane="topRight" activeCell="B1" sqref="B1"/>
      <selection pane="bottomLeft" activeCell="A5" sqref="A5"/>
      <selection pane="bottomRight" activeCell="B9" sqref="B9"/>
    </sheetView>
  </sheetViews>
  <sheetFormatPr defaultRowHeight="11.25"/>
  <cols>
    <col min="1" max="1" width="13.5703125" style="176" bestFit="1" customWidth="1"/>
    <col min="2" max="2" width="19.42578125" style="176" customWidth="1"/>
    <col min="3" max="3" width="10.42578125" style="176" customWidth="1"/>
    <col min="4" max="4" width="13.42578125" style="176" customWidth="1"/>
    <col min="5" max="5" width="5.85546875" style="176" customWidth="1"/>
    <col min="6" max="6" width="6.5703125" style="176" customWidth="1"/>
    <col min="7" max="7" width="50.7109375" style="176" customWidth="1"/>
    <col min="8" max="13" width="0" style="163" hidden="1" customWidth="1"/>
    <col min="14" max="16384" width="9.140625" style="163"/>
  </cols>
  <sheetData>
    <row r="3" spans="1:13">
      <c r="A3" s="170"/>
      <c r="B3" s="171"/>
      <c r="C3" s="171"/>
      <c r="D3" s="171"/>
      <c r="E3" s="171"/>
      <c r="F3" s="171"/>
      <c r="G3" s="171"/>
      <c r="H3" s="160"/>
      <c r="I3" s="161"/>
      <c r="J3" s="161"/>
      <c r="K3" s="161"/>
      <c r="L3" s="161"/>
      <c r="M3" s="162"/>
    </row>
    <row r="4" spans="1:13" ht="45">
      <c r="A4" s="172" t="s">
        <v>553</v>
      </c>
      <c r="B4" s="172" t="s">
        <v>549</v>
      </c>
      <c r="C4" s="172" t="s">
        <v>550</v>
      </c>
      <c r="D4" s="172" t="s">
        <v>551</v>
      </c>
      <c r="E4" s="172" t="s">
        <v>552</v>
      </c>
      <c r="F4" s="172" t="s">
        <v>554</v>
      </c>
      <c r="G4" s="172" t="s">
        <v>555</v>
      </c>
      <c r="H4" s="164"/>
      <c r="I4" s="165"/>
      <c r="J4" s="165"/>
      <c r="K4" s="165"/>
      <c r="L4" s="165"/>
      <c r="M4" s="166"/>
    </row>
    <row r="5" spans="1:13" ht="33.75">
      <c r="A5" s="160" t="s">
        <v>563</v>
      </c>
      <c r="B5" s="170" t="s">
        <v>561</v>
      </c>
      <c r="C5" s="170" t="s">
        <v>562</v>
      </c>
      <c r="D5" s="160" t="s">
        <v>610</v>
      </c>
      <c r="E5" s="160" t="s">
        <v>610</v>
      </c>
      <c r="F5" s="160" t="s">
        <v>564</v>
      </c>
      <c r="G5" s="209" t="s">
        <v>565</v>
      </c>
      <c r="H5" s="160"/>
      <c r="I5" s="161"/>
      <c r="J5" s="161"/>
      <c r="K5" s="161"/>
      <c r="L5" s="161"/>
      <c r="M5" s="162"/>
    </row>
    <row r="6" spans="1:13" ht="33.75">
      <c r="A6" s="164"/>
      <c r="B6" s="173"/>
      <c r="C6" s="173"/>
      <c r="D6" s="164"/>
      <c r="E6" s="164"/>
      <c r="F6" s="164"/>
      <c r="G6" s="210" t="s">
        <v>574</v>
      </c>
      <c r="H6" s="164"/>
      <c r="I6" s="165"/>
      <c r="J6" s="165"/>
      <c r="K6" s="165"/>
      <c r="L6" s="165"/>
      <c r="M6" s="166"/>
    </row>
    <row r="7" spans="1:13">
      <c r="A7" s="164"/>
      <c r="B7" s="173"/>
      <c r="C7" s="173"/>
      <c r="D7" s="164"/>
      <c r="E7" s="164"/>
      <c r="F7" s="164"/>
      <c r="G7" s="210" t="s">
        <v>568</v>
      </c>
      <c r="H7" s="164"/>
      <c r="I7" s="165"/>
      <c r="J7" s="165"/>
      <c r="K7" s="165"/>
      <c r="L7" s="165"/>
      <c r="M7" s="166"/>
    </row>
    <row r="8" spans="1:13" ht="22.5">
      <c r="A8" s="164"/>
      <c r="B8" s="173"/>
      <c r="C8" s="173"/>
      <c r="D8" s="164"/>
      <c r="E8" s="164"/>
      <c r="F8" s="160" t="s">
        <v>566</v>
      </c>
      <c r="G8" s="209" t="s">
        <v>567</v>
      </c>
      <c r="H8" s="164"/>
      <c r="I8" s="165"/>
      <c r="J8" s="165"/>
      <c r="K8" s="165"/>
      <c r="L8" s="165"/>
      <c r="M8" s="166"/>
    </row>
    <row r="9" spans="1:13">
      <c r="A9" s="164"/>
      <c r="B9" s="173"/>
      <c r="C9" s="173"/>
      <c r="D9" s="164"/>
      <c r="E9" s="164"/>
      <c r="F9" s="160" t="s">
        <v>569</v>
      </c>
      <c r="G9" s="209" t="s">
        <v>571</v>
      </c>
      <c r="H9" s="164"/>
      <c r="I9" s="165"/>
      <c r="J9" s="165"/>
      <c r="K9" s="165"/>
      <c r="L9" s="165"/>
      <c r="M9" s="166"/>
    </row>
    <row r="10" spans="1:13">
      <c r="A10" s="164"/>
      <c r="B10" s="173"/>
      <c r="C10" s="173"/>
      <c r="D10" s="164"/>
      <c r="E10" s="164"/>
      <c r="F10" s="164"/>
      <c r="G10" s="210" t="s">
        <v>572</v>
      </c>
      <c r="H10" s="164"/>
      <c r="I10" s="165"/>
      <c r="J10" s="165"/>
      <c r="K10" s="165"/>
      <c r="L10" s="165"/>
      <c r="M10" s="166"/>
    </row>
    <row r="11" spans="1:13">
      <c r="A11" s="164"/>
      <c r="B11" s="173"/>
      <c r="C11" s="173"/>
      <c r="D11" s="164"/>
      <c r="E11" s="164"/>
      <c r="F11" s="164"/>
      <c r="G11" s="210" t="s">
        <v>573</v>
      </c>
      <c r="H11" s="164"/>
      <c r="I11" s="165"/>
      <c r="J11" s="165"/>
      <c r="K11" s="165"/>
      <c r="L11" s="165"/>
      <c r="M11" s="166"/>
    </row>
    <row r="12" spans="1:13" ht="22.5">
      <c r="A12" s="164"/>
      <c r="B12" s="173"/>
      <c r="C12" s="173"/>
      <c r="D12" s="164"/>
      <c r="E12" s="164"/>
      <c r="F12" s="164"/>
      <c r="G12" s="210" t="s">
        <v>570</v>
      </c>
      <c r="H12" s="164"/>
      <c r="I12" s="165"/>
      <c r="J12" s="165"/>
      <c r="K12" s="165"/>
      <c r="L12" s="165"/>
      <c r="M12" s="166"/>
    </row>
    <row r="13" spans="1:13">
      <c r="A13" s="164"/>
      <c r="B13" s="173"/>
      <c r="C13" s="173"/>
      <c r="D13" s="164"/>
      <c r="E13" s="164"/>
      <c r="F13" s="164"/>
      <c r="G13" s="210" t="s">
        <v>611</v>
      </c>
      <c r="H13" s="164"/>
      <c r="I13" s="165"/>
      <c r="J13" s="165"/>
      <c r="K13" s="165"/>
      <c r="L13" s="165"/>
      <c r="M13" s="166"/>
    </row>
    <row r="14" spans="1:13" ht="45">
      <c r="A14" s="164"/>
      <c r="B14" s="173"/>
      <c r="C14" s="170" t="s">
        <v>576</v>
      </c>
      <c r="D14" s="160" t="s">
        <v>610</v>
      </c>
      <c r="E14" s="160" t="s">
        <v>610</v>
      </c>
      <c r="F14" s="160" t="s">
        <v>564</v>
      </c>
      <c r="G14" s="209" t="s">
        <v>622</v>
      </c>
      <c r="H14" s="164"/>
      <c r="I14" s="165"/>
      <c r="J14" s="165"/>
      <c r="K14" s="165"/>
      <c r="L14" s="165"/>
      <c r="M14" s="166"/>
    </row>
    <row r="15" spans="1:13" ht="22.5">
      <c r="A15" s="164"/>
      <c r="B15" s="173"/>
      <c r="C15" s="173"/>
      <c r="D15" s="164"/>
      <c r="E15" s="164"/>
      <c r="F15" s="164"/>
      <c r="G15" s="210" t="s">
        <v>621</v>
      </c>
      <c r="H15" s="164"/>
      <c r="I15" s="165"/>
      <c r="J15" s="165"/>
      <c r="K15" s="165"/>
      <c r="L15" s="165"/>
      <c r="M15" s="166"/>
    </row>
    <row r="16" spans="1:13" ht="33.75">
      <c r="A16" s="164"/>
      <c r="B16" s="173"/>
      <c r="C16" s="173"/>
      <c r="D16" s="164"/>
      <c r="E16" s="164"/>
      <c r="F16" s="164"/>
      <c r="G16" s="210" t="s">
        <v>623</v>
      </c>
      <c r="H16" s="164"/>
      <c r="I16" s="165"/>
      <c r="J16" s="165"/>
      <c r="K16" s="165"/>
      <c r="L16" s="165"/>
      <c r="M16" s="166"/>
    </row>
    <row r="17" spans="1:13" ht="22.5">
      <c r="A17" s="164"/>
      <c r="B17" s="173"/>
      <c r="C17" s="173"/>
      <c r="D17" s="164"/>
      <c r="E17" s="164"/>
      <c r="F17" s="164"/>
      <c r="G17" s="210" t="s">
        <v>620</v>
      </c>
      <c r="H17" s="164"/>
      <c r="I17" s="165"/>
      <c r="J17" s="165"/>
      <c r="K17" s="165"/>
      <c r="L17" s="165"/>
      <c r="M17" s="166"/>
    </row>
    <row r="18" spans="1:13" ht="22.5">
      <c r="A18" s="164"/>
      <c r="B18" s="173"/>
      <c r="C18" s="173"/>
      <c r="D18" s="164"/>
      <c r="E18" s="164"/>
      <c r="F18" s="164"/>
      <c r="G18" s="210" t="s">
        <v>624</v>
      </c>
      <c r="H18" s="164"/>
      <c r="I18" s="165"/>
      <c r="J18" s="165"/>
      <c r="K18" s="165"/>
      <c r="L18" s="165"/>
      <c r="M18" s="166"/>
    </row>
    <row r="19" spans="1:13" ht="33.75">
      <c r="A19" s="164"/>
      <c r="B19" s="173"/>
      <c r="C19" s="173"/>
      <c r="D19" s="164"/>
      <c r="E19" s="164"/>
      <c r="F19" s="164"/>
      <c r="G19" s="210" t="s">
        <v>625</v>
      </c>
      <c r="H19" s="164"/>
      <c r="I19" s="165"/>
      <c r="J19" s="165"/>
      <c r="K19" s="165"/>
      <c r="L19" s="165"/>
      <c r="M19" s="166"/>
    </row>
    <row r="20" spans="1:13" ht="45">
      <c r="A20" s="164"/>
      <c r="B20" s="173"/>
      <c r="C20" s="173"/>
      <c r="D20" s="164"/>
      <c r="E20" s="164"/>
      <c r="F20" s="160" t="s">
        <v>566</v>
      </c>
      <c r="G20" s="209" t="s">
        <v>612</v>
      </c>
      <c r="H20" s="164"/>
      <c r="I20" s="165"/>
      <c r="J20" s="165"/>
      <c r="K20" s="165"/>
      <c r="L20" s="165"/>
      <c r="M20" s="166"/>
    </row>
    <row r="21" spans="1:13" ht="33.75">
      <c r="A21" s="164"/>
      <c r="B21" s="173"/>
      <c r="C21" s="173"/>
      <c r="D21" s="164"/>
      <c r="E21" s="164"/>
      <c r="F21" s="160" t="s">
        <v>569</v>
      </c>
      <c r="G21" s="209" t="s">
        <v>617</v>
      </c>
      <c r="H21" s="164"/>
      <c r="I21" s="165"/>
      <c r="J21" s="165"/>
      <c r="K21" s="165"/>
      <c r="L21" s="165"/>
      <c r="M21" s="166"/>
    </row>
    <row r="22" spans="1:13">
      <c r="A22" s="164"/>
      <c r="B22" s="173"/>
      <c r="C22" s="173"/>
      <c r="D22" s="164"/>
      <c r="E22" s="164"/>
      <c r="F22" s="164"/>
      <c r="G22" s="210" t="s">
        <v>619</v>
      </c>
      <c r="H22" s="164"/>
      <c r="I22" s="165"/>
      <c r="J22" s="165"/>
      <c r="K22" s="165"/>
      <c r="L22" s="165"/>
      <c r="M22" s="166"/>
    </row>
    <row r="23" spans="1:13" ht="45">
      <c r="A23" s="164"/>
      <c r="B23" s="173"/>
      <c r="C23" s="170" t="s">
        <v>626</v>
      </c>
      <c r="D23" s="160" t="s">
        <v>648</v>
      </c>
      <c r="E23" s="160" t="s">
        <v>610</v>
      </c>
      <c r="F23" s="160" t="s">
        <v>564</v>
      </c>
      <c r="G23" s="209" t="s">
        <v>2</v>
      </c>
      <c r="H23" s="164"/>
      <c r="I23" s="165"/>
      <c r="J23" s="165"/>
      <c r="K23" s="165"/>
      <c r="L23" s="165"/>
      <c r="M23" s="166"/>
    </row>
    <row r="24" spans="1:13" ht="22.5">
      <c r="A24" s="164"/>
      <c r="B24" s="173"/>
      <c r="C24" s="173"/>
      <c r="D24" s="164"/>
      <c r="E24" s="164"/>
      <c r="F24" s="164"/>
      <c r="G24" s="210" t="s">
        <v>3</v>
      </c>
      <c r="H24" s="164"/>
      <c r="I24" s="165"/>
      <c r="J24" s="165"/>
      <c r="K24" s="165"/>
      <c r="L24" s="165"/>
      <c r="M24" s="166"/>
    </row>
    <row r="25" spans="1:13" ht="22.5">
      <c r="A25" s="164"/>
      <c r="B25" s="173"/>
      <c r="C25" s="173"/>
      <c r="D25" s="164"/>
      <c r="E25" s="164"/>
      <c r="F25" s="160" t="s">
        <v>569</v>
      </c>
      <c r="G25" s="209" t="s">
        <v>4</v>
      </c>
      <c r="H25" s="164"/>
      <c r="I25" s="165"/>
      <c r="J25" s="165"/>
      <c r="K25" s="165"/>
      <c r="L25" s="165"/>
      <c r="M25" s="166"/>
    </row>
    <row r="26" spans="1:13" ht="45">
      <c r="A26" s="164"/>
      <c r="B26" s="173"/>
      <c r="C26" s="173"/>
      <c r="D26" s="160" t="s">
        <v>652</v>
      </c>
      <c r="E26" s="160" t="s">
        <v>661</v>
      </c>
      <c r="F26" s="160" t="s">
        <v>564</v>
      </c>
      <c r="G26" s="209" t="s">
        <v>613</v>
      </c>
      <c r="H26" s="164"/>
      <c r="I26" s="165"/>
      <c r="J26" s="165"/>
      <c r="K26" s="165"/>
      <c r="L26" s="165"/>
      <c r="M26" s="166"/>
    </row>
    <row r="27" spans="1:13" ht="22.5">
      <c r="A27" s="164"/>
      <c r="B27" s="173"/>
      <c r="C27" s="173"/>
      <c r="D27" s="164"/>
      <c r="E27" s="164"/>
      <c r="F27" s="164"/>
      <c r="G27" s="210" t="s">
        <v>666</v>
      </c>
      <c r="H27" s="164"/>
      <c r="I27" s="165"/>
      <c r="J27" s="165"/>
      <c r="K27" s="165"/>
      <c r="L27" s="165"/>
      <c r="M27" s="166"/>
    </row>
    <row r="28" spans="1:13" ht="22.5">
      <c r="A28" s="164"/>
      <c r="B28" s="173"/>
      <c r="C28" s="173"/>
      <c r="D28" s="164"/>
      <c r="E28" s="164"/>
      <c r="F28" s="164"/>
      <c r="G28" s="210" t="s">
        <v>0</v>
      </c>
      <c r="H28" s="164"/>
      <c r="I28" s="165"/>
      <c r="J28" s="165"/>
      <c r="K28" s="165"/>
      <c r="L28" s="165"/>
      <c r="M28" s="166"/>
    </row>
    <row r="29" spans="1:13">
      <c r="A29" s="164"/>
      <c r="B29" s="173"/>
      <c r="C29" s="173"/>
      <c r="D29" s="164"/>
      <c r="E29" s="164"/>
      <c r="F29" s="160" t="s">
        <v>569</v>
      </c>
      <c r="G29" s="209" t="s">
        <v>662</v>
      </c>
      <c r="H29" s="164"/>
      <c r="I29" s="165"/>
      <c r="J29" s="165"/>
      <c r="K29" s="165"/>
      <c r="L29" s="165"/>
      <c r="M29" s="166"/>
    </row>
    <row r="30" spans="1:13" ht="22.5">
      <c r="A30" s="164"/>
      <c r="B30" s="173"/>
      <c r="C30" s="173"/>
      <c r="D30" s="164"/>
      <c r="E30" s="164"/>
      <c r="F30" s="164"/>
      <c r="G30" s="210" t="s">
        <v>1</v>
      </c>
      <c r="H30" s="164"/>
      <c r="I30" s="165"/>
      <c r="J30" s="165"/>
      <c r="K30" s="165"/>
      <c r="L30" s="165"/>
      <c r="M30" s="166"/>
    </row>
    <row r="31" spans="1:13" ht="22.5">
      <c r="A31" s="164"/>
      <c r="B31" s="173"/>
      <c r="C31" s="173"/>
      <c r="D31" s="164"/>
      <c r="E31" s="160" t="s">
        <v>610</v>
      </c>
      <c r="F31" s="160" t="s">
        <v>564</v>
      </c>
      <c r="G31" s="209" t="s">
        <v>660</v>
      </c>
      <c r="H31" s="164"/>
      <c r="I31" s="165"/>
      <c r="J31" s="165"/>
      <c r="K31" s="165"/>
      <c r="L31" s="165"/>
      <c r="M31" s="166"/>
    </row>
    <row r="32" spans="1:13" ht="22.5">
      <c r="A32" s="164"/>
      <c r="B32" s="173"/>
      <c r="C32" s="173"/>
      <c r="D32" s="164"/>
      <c r="E32" s="164"/>
      <c r="F32" s="164"/>
      <c r="G32" s="210" t="s">
        <v>657</v>
      </c>
      <c r="H32" s="164"/>
      <c r="I32" s="165"/>
      <c r="J32" s="165"/>
      <c r="K32" s="165"/>
      <c r="L32" s="165"/>
      <c r="M32" s="166"/>
    </row>
    <row r="33" spans="1:13" ht="22.5">
      <c r="A33" s="164"/>
      <c r="B33" s="173"/>
      <c r="C33" s="173"/>
      <c r="D33" s="164"/>
      <c r="E33" s="164"/>
      <c r="F33" s="164"/>
      <c r="G33" s="210" t="s">
        <v>656</v>
      </c>
      <c r="H33" s="164"/>
      <c r="I33" s="165"/>
      <c r="J33" s="165"/>
      <c r="K33" s="165"/>
      <c r="L33" s="165"/>
      <c r="M33" s="166"/>
    </row>
    <row r="34" spans="1:13" ht="22.5">
      <c r="A34" s="164"/>
      <c r="B34" s="173"/>
      <c r="C34" s="173"/>
      <c r="D34" s="164"/>
      <c r="E34" s="164"/>
      <c r="F34" s="164"/>
      <c r="G34" s="210" t="s">
        <v>659</v>
      </c>
      <c r="H34" s="164"/>
      <c r="I34" s="165"/>
      <c r="J34" s="165"/>
      <c r="K34" s="165"/>
      <c r="L34" s="165"/>
      <c r="M34" s="166"/>
    </row>
    <row r="35" spans="1:13" ht="33.75">
      <c r="A35" s="164"/>
      <c r="B35" s="173"/>
      <c r="C35" s="173"/>
      <c r="D35" s="164"/>
      <c r="E35" s="164"/>
      <c r="F35" s="164"/>
      <c r="G35" s="210" t="s">
        <v>658</v>
      </c>
      <c r="H35" s="164"/>
      <c r="I35" s="165"/>
      <c r="J35" s="165"/>
      <c r="K35" s="165"/>
      <c r="L35" s="165"/>
      <c r="M35" s="166"/>
    </row>
    <row r="36" spans="1:13">
      <c r="A36" s="164"/>
      <c r="B36" s="173"/>
      <c r="C36" s="173"/>
      <c r="D36" s="164"/>
      <c r="E36" s="164"/>
      <c r="F36" s="160" t="s">
        <v>566</v>
      </c>
      <c r="G36" s="209" t="s">
        <v>653</v>
      </c>
      <c r="H36" s="164"/>
      <c r="I36" s="165"/>
      <c r="J36" s="165"/>
      <c r="K36" s="165"/>
      <c r="L36" s="165"/>
      <c r="M36" s="166"/>
    </row>
    <row r="37" spans="1:13" ht="22.5">
      <c r="A37" s="164"/>
      <c r="B37" s="173"/>
      <c r="C37" s="173"/>
      <c r="D37" s="164"/>
      <c r="E37" s="164"/>
      <c r="F37" s="160" t="s">
        <v>569</v>
      </c>
      <c r="G37" s="209" t="s">
        <v>654</v>
      </c>
      <c r="H37" s="164"/>
      <c r="I37" s="165"/>
      <c r="J37" s="165"/>
      <c r="K37" s="165"/>
      <c r="L37" s="165"/>
      <c r="M37" s="166"/>
    </row>
    <row r="38" spans="1:13">
      <c r="A38" s="164"/>
      <c r="B38" s="173"/>
      <c r="C38" s="173"/>
      <c r="D38" s="164"/>
      <c r="E38" s="164"/>
      <c r="F38" s="164"/>
      <c r="G38" s="210" t="s">
        <v>655</v>
      </c>
      <c r="H38" s="164"/>
      <c r="I38" s="165"/>
      <c r="J38" s="165"/>
      <c r="K38" s="165"/>
      <c r="L38" s="165"/>
      <c r="M38" s="166"/>
    </row>
    <row r="39" spans="1:13" ht="33.75">
      <c r="A39" s="164"/>
      <c r="B39" s="173"/>
      <c r="C39" s="173"/>
      <c r="D39" s="160" t="s">
        <v>610</v>
      </c>
      <c r="E39" s="160" t="s">
        <v>610</v>
      </c>
      <c r="F39" s="160" t="s">
        <v>564</v>
      </c>
      <c r="G39" s="209" t="s">
        <v>627</v>
      </c>
      <c r="H39" s="164"/>
      <c r="I39" s="165"/>
      <c r="J39" s="165"/>
      <c r="K39" s="165"/>
      <c r="L39" s="165"/>
      <c r="M39" s="166"/>
    </row>
    <row r="40" spans="1:13" ht="33.75">
      <c r="A40" s="164"/>
      <c r="B40" s="173"/>
      <c r="C40" s="173"/>
      <c r="D40" s="164"/>
      <c r="E40" s="164"/>
      <c r="F40" s="164"/>
      <c r="G40" s="210" t="s">
        <v>642</v>
      </c>
      <c r="H40" s="164"/>
      <c r="I40" s="165"/>
      <c r="J40" s="165"/>
      <c r="K40" s="165"/>
      <c r="L40" s="165"/>
      <c r="M40" s="166"/>
    </row>
    <row r="41" spans="1:13" ht="22.5">
      <c r="A41" s="164"/>
      <c r="B41" s="173"/>
      <c r="C41" s="173"/>
      <c r="D41" s="164"/>
      <c r="E41" s="164"/>
      <c r="F41" s="164"/>
      <c r="G41" s="210" t="s">
        <v>630</v>
      </c>
      <c r="H41" s="164"/>
      <c r="I41" s="165"/>
      <c r="J41" s="165"/>
      <c r="K41" s="165"/>
      <c r="L41" s="165"/>
      <c r="M41" s="166"/>
    </row>
    <row r="42" spans="1:13" ht="22.5">
      <c r="A42" s="164"/>
      <c r="B42" s="173"/>
      <c r="C42" s="173"/>
      <c r="D42" s="164"/>
      <c r="E42" s="164"/>
      <c r="F42" s="164"/>
      <c r="G42" s="210" t="s">
        <v>647</v>
      </c>
      <c r="H42" s="164"/>
      <c r="I42" s="165"/>
      <c r="J42" s="165"/>
      <c r="K42" s="165"/>
      <c r="L42" s="165"/>
      <c r="M42" s="166"/>
    </row>
    <row r="43" spans="1:13" ht="22.5">
      <c r="A43" s="164"/>
      <c r="B43" s="173"/>
      <c r="C43" s="173"/>
      <c r="D43" s="164"/>
      <c r="E43" s="164"/>
      <c r="F43" s="164"/>
      <c r="G43" s="210" t="s">
        <v>634</v>
      </c>
      <c r="H43" s="164"/>
      <c r="I43" s="165"/>
      <c r="J43" s="165"/>
      <c r="K43" s="165"/>
      <c r="L43" s="165"/>
      <c r="M43" s="166"/>
    </row>
    <row r="44" spans="1:13" ht="22.5">
      <c r="A44" s="164"/>
      <c r="B44" s="173"/>
      <c r="C44" s="173"/>
      <c r="D44" s="164"/>
      <c r="E44" s="164"/>
      <c r="F44" s="164"/>
      <c r="G44" s="210" t="s">
        <v>643</v>
      </c>
      <c r="H44" s="164"/>
      <c r="I44" s="165"/>
      <c r="J44" s="165"/>
      <c r="K44" s="165"/>
      <c r="L44" s="165"/>
      <c r="M44" s="166"/>
    </row>
    <row r="45" spans="1:13" ht="33.75">
      <c r="A45" s="164"/>
      <c r="B45" s="173"/>
      <c r="C45" s="173"/>
      <c r="D45" s="164"/>
      <c r="E45" s="164"/>
      <c r="F45" s="164"/>
      <c r="G45" s="210" t="s">
        <v>646</v>
      </c>
      <c r="H45" s="164"/>
      <c r="I45" s="165"/>
      <c r="J45" s="165"/>
      <c r="K45" s="165"/>
      <c r="L45" s="165"/>
      <c r="M45" s="166"/>
    </row>
    <row r="46" spans="1:13" ht="22.5">
      <c r="A46" s="164"/>
      <c r="B46" s="173"/>
      <c r="C46" s="173"/>
      <c r="D46" s="164"/>
      <c r="E46" s="164"/>
      <c r="F46" s="164"/>
      <c r="G46" s="210" t="s">
        <v>644</v>
      </c>
      <c r="H46" s="164"/>
      <c r="I46" s="165"/>
      <c r="J46" s="165"/>
      <c r="K46" s="165"/>
      <c r="L46" s="165"/>
      <c r="M46" s="166"/>
    </row>
    <row r="47" spans="1:13" ht="22.5">
      <c r="A47" s="164"/>
      <c r="B47" s="173"/>
      <c r="C47" s="173"/>
      <c r="D47" s="164"/>
      <c r="E47" s="164"/>
      <c r="F47" s="164"/>
      <c r="G47" s="210" t="s">
        <v>639</v>
      </c>
      <c r="H47" s="164"/>
      <c r="I47" s="165"/>
      <c r="J47" s="165"/>
      <c r="K47" s="165"/>
      <c r="L47" s="165"/>
      <c r="M47" s="166"/>
    </row>
    <row r="48" spans="1:13" ht="22.5">
      <c r="A48" s="164"/>
      <c r="B48" s="173"/>
      <c r="C48" s="173"/>
      <c r="D48" s="164"/>
      <c r="E48" s="164"/>
      <c r="F48" s="164"/>
      <c r="G48" s="210" t="s">
        <v>645</v>
      </c>
      <c r="H48" s="164"/>
      <c r="I48" s="165"/>
      <c r="J48" s="165"/>
      <c r="K48" s="165"/>
      <c r="L48" s="165"/>
      <c r="M48" s="166"/>
    </row>
    <row r="49" spans="1:13">
      <c r="A49" s="164"/>
      <c r="B49" s="173"/>
      <c r="C49" s="173"/>
      <c r="D49" s="164"/>
      <c r="E49" s="164"/>
      <c r="F49" s="164"/>
      <c r="G49" s="210" t="s">
        <v>628</v>
      </c>
      <c r="H49" s="164"/>
      <c r="I49" s="165"/>
      <c r="J49" s="165"/>
      <c r="K49" s="165"/>
      <c r="L49" s="165"/>
      <c r="M49" s="166"/>
    </row>
    <row r="50" spans="1:13" ht="33.75">
      <c r="A50" s="164"/>
      <c r="B50" s="173"/>
      <c r="C50" s="173"/>
      <c r="D50" s="164"/>
      <c r="E50" s="164"/>
      <c r="F50" s="164"/>
      <c r="G50" s="210" t="s">
        <v>640</v>
      </c>
      <c r="H50" s="164"/>
      <c r="I50" s="165"/>
      <c r="J50" s="165"/>
      <c r="K50" s="165"/>
      <c r="L50" s="165"/>
      <c r="M50" s="166"/>
    </row>
    <row r="51" spans="1:13">
      <c r="A51" s="164"/>
      <c r="B51" s="173"/>
      <c r="C51" s="173"/>
      <c r="D51" s="164"/>
      <c r="E51" s="164"/>
      <c r="F51" s="160" t="s">
        <v>566</v>
      </c>
      <c r="G51" s="209" t="s">
        <v>632</v>
      </c>
      <c r="H51" s="164"/>
      <c r="I51" s="165"/>
      <c r="J51" s="165"/>
      <c r="K51" s="165"/>
      <c r="L51" s="165"/>
      <c r="M51" s="166"/>
    </row>
    <row r="52" spans="1:13">
      <c r="A52" s="164"/>
      <c r="B52" s="173"/>
      <c r="C52" s="173"/>
      <c r="D52" s="164"/>
      <c r="E52" s="164"/>
      <c r="F52" s="160" t="s">
        <v>569</v>
      </c>
      <c r="G52" s="209" t="s">
        <v>635</v>
      </c>
      <c r="H52" s="164"/>
      <c r="I52" s="165"/>
      <c r="J52" s="165"/>
      <c r="K52" s="165"/>
      <c r="L52" s="165"/>
      <c r="M52" s="166"/>
    </row>
    <row r="53" spans="1:13">
      <c r="A53" s="164"/>
      <c r="B53" s="173"/>
      <c r="C53" s="173"/>
      <c r="D53" s="164"/>
      <c r="E53" s="164"/>
      <c r="F53" s="164"/>
      <c r="G53" s="210" t="s">
        <v>637</v>
      </c>
      <c r="H53" s="164"/>
      <c r="I53" s="165"/>
      <c r="J53" s="165"/>
      <c r="K53" s="165"/>
      <c r="L53" s="165"/>
      <c r="M53" s="166"/>
    </row>
    <row r="54" spans="1:13" ht="22.5">
      <c r="A54" s="164"/>
      <c r="B54" s="173"/>
      <c r="C54" s="173"/>
      <c r="D54" s="164"/>
      <c r="E54" s="164"/>
      <c r="F54" s="164"/>
      <c r="G54" s="210" t="s">
        <v>629</v>
      </c>
      <c r="H54" s="164"/>
      <c r="I54" s="165"/>
      <c r="J54" s="165"/>
      <c r="K54" s="165"/>
      <c r="L54" s="165"/>
      <c r="M54" s="166"/>
    </row>
    <row r="55" spans="1:13">
      <c r="A55" s="164"/>
      <c r="B55" s="173"/>
      <c r="C55" s="173"/>
      <c r="D55" s="164"/>
      <c r="E55" s="164"/>
      <c r="F55" s="164"/>
      <c r="G55" s="210" t="s">
        <v>638</v>
      </c>
      <c r="H55" s="164"/>
      <c r="I55" s="165"/>
      <c r="J55" s="165"/>
      <c r="K55" s="165"/>
      <c r="L55" s="165"/>
      <c r="M55" s="166"/>
    </row>
    <row r="56" spans="1:13">
      <c r="A56" s="164"/>
      <c r="B56" s="173"/>
      <c r="C56" s="173"/>
      <c r="D56" s="164"/>
      <c r="E56" s="164"/>
      <c r="F56" s="164"/>
      <c r="G56" s="210" t="s">
        <v>641</v>
      </c>
      <c r="H56" s="164"/>
      <c r="I56" s="165"/>
      <c r="J56" s="165"/>
      <c r="K56" s="165"/>
      <c r="L56" s="165"/>
      <c r="M56" s="166"/>
    </row>
    <row r="57" spans="1:13">
      <c r="A57" s="164"/>
      <c r="B57" s="173"/>
      <c r="C57" s="173"/>
      <c r="D57" s="164"/>
      <c r="E57" s="164"/>
      <c r="F57" s="164"/>
      <c r="G57" s="210" t="s">
        <v>636</v>
      </c>
      <c r="H57" s="164"/>
      <c r="I57" s="165"/>
      <c r="J57" s="165"/>
      <c r="K57" s="165"/>
      <c r="L57" s="165"/>
      <c r="M57" s="166"/>
    </row>
    <row r="58" spans="1:13" ht="22.5">
      <c r="A58" s="164"/>
      <c r="B58" s="173"/>
      <c r="C58" s="170" t="s">
        <v>667</v>
      </c>
      <c r="D58" s="160" t="s">
        <v>610</v>
      </c>
      <c r="E58" s="160" t="s">
        <v>610</v>
      </c>
      <c r="F58" s="160" t="s">
        <v>566</v>
      </c>
      <c r="G58" s="209" t="s">
        <v>850</v>
      </c>
      <c r="H58" s="164"/>
      <c r="I58" s="165"/>
      <c r="J58" s="165"/>
      <c r="K58" s="165"/>
      <c r="L58" s="165"/>
      <c r="M58" s="166"/>
    </row>
    <row r="59" spans="1:13" ht="33.75">
      <c r="A59" s="164"/>
      <c r="B59" s="173"/>
      <c r="C59" s="173"/>
      <c r="D59" s="164"/>
      <c r="E59" s="164"/>
      <c r="F59" s="160" t="s">
        <v>569</v>
      </c>
      <c r="G59" s="209" t="s">
        <v>669</v>
      </c>
      <c r="H59" s="164"/>
      <c r="I59" s="165"/>
      <c r="J59" s="165"/>
      <c r="K59" s="165"/>
      <c r="L59" s="165"/>
      <c r="M59" s="166"/>
    </row>
    <row r="60" spans="1:13" ht="22.5">
      <c r="A60" s="164"/>
      <c r="B60" s="173"/>
      <c r="C60" s="173"/>
      <c r="D60" s="164"/>
      <c r="E60" s="164"/>
      <c r="F60" s="164"/>
      <c r="G60" s="210" t="s">
        <v>845</v>
      </c>
      <c r="H60" s="164"/>
      <c r="I60" s="165"/>
      <c r="J60" s="165"/>
      <c r="K60" s="165"/>
      <c r="L60" s="165"/>
      <c r="M60" s="166"/>
    </row>
    <row r="61" spans="1:13">
      <c r="A61" s="164"/>
      <c r="B61" s="173"/>
      <c r="C61" s="173"/>
      <c r="D61" s="164"/>
      <c r="E61" s="164"/>
      <c r="F61" s="164"/>
      <c r="G61" s="210" t="s">
        <v>848</v>
      </c>
      <c r="H61" s="164"/>
      <c r="I61" s="165"/>
      <c r="J61" s="165"/>
      <c r="K61" s="165"/>
      <c r="L61" s="165"/>
      <c r="M61" s="166"/>
    </row>
    <row r="62" spans="1:13" ht="22.5">
      <c r="A62" s="164"/>
      <c r="B62" s="173"/>
      <c r="C62" s="170" t="s">
        <v>672</v>
      </c>
      <c r="D62" s="160" t="s">
        <v>610</v>
      </c>
      <c r="E62" s="160" t="s">
        <v>610</v>
      </c>
      <c r="F62" s="160" t="s">
        <v>564</v>
      </c>
      <c r="G62" s="209" t="s">
        <v>673</v>
      </c>
      <c r="H62" s="164"/>
      <c r="I62" s="165"/>
      <c r="J62" s="165"/>
      <c r="K62" s="165"/>
      <c r="L62" s="165"/>
      <c r="M62" s="166"/>
    </row>
    <row r="63" spans="1:13" ht="45">
      <c r="A63" s="164"/>
      <c r="B63" s="173"/>
      <c r="C63" s="170" t="s">
        <v>674</v>
      </c>
      <c r="D63" s="160" t="s">
        <v>610</v>
      </c>
      <c r="E63" s="160" t="s">
        <v>610</v>
      </c>
      <c r="F63" s="160" t="s">
        <v>564</v>
      </c>
      <c r="G63" s="209" t="s">
        <v>6</v>
      </c>
      <c r="H63" s="164"/>
      <c r="I63" s="165"/>
      <c r="J63" s="165"/>
      <c r="K63" s="165"/>
      <c r="L63" s="165"/>
      <c r="M63" s="166"/>
    </row>
    <row r="64" spans="1:13" ht="22.5">
      <c r="A64" s="164"/>
      <c r="B64" s="173"/>
      <c r="C64" s="170" t="s">
        <v>679</v>
      </c>
      <c r="D64" s="160" t="s">
        <v>610</v>
      </c>
      <c r="E64" s="160" t="s">
        <v>610</v>
      </c>
      <c r="F64" s="160" t="s">
        <v>569</v>
      </c>
      <c r="G64" s="209" t="s">
        <v>680</v>
      </c>
      <c r="H64" s="164"/>
      <c r="I64" s="165"/>
      <c r="J64" s="165"/>
      <c r="K64" s="165"/>
      <c r="L64" s="165"/>
      <c r="M64" s="166"/>
    </row>
    <row r="65" spans="1:13" ht="22.5">
      <c r="A65" s="164"/>
      <c r="B65" s="173"/>
      <c r="C65" s="170" t="s">
        <v>681</v>
      </c>
      <c r="D65" s="160" t="s">
        <v>610</v>
      </c>
      <c r="E65" s="160" t="s">
        <v>610</v>
      </c>
      <c r="F65" s="160" t="s">
        <v>564</v>
      </c>
      <c r="G65" s="209" t="s">
        <v>682</v>
      </c>
      <c r="H65" s="164"/>
      <c r="I65" s="165"/>
      <c r="J65" s="165"/>
      <c r="K65" s="165"/>
      <c r="L65" s="165"/>
      <c r="M65" s="166"/>
    </row>
    <row r="66" spans="1:13">
      <c r="A66" s="164"/>
      <c r="B66" s="173"/>
      <c r="C66" s="173"/>
      <c r="D66" s="164"/>
      <c r="E66" s="164"/>
      <c r="F66" s="164"/>
      <c r="G66" s="210" t="s">
        <v>684</v>
      </c>
      <c r="H66" s="164"/>
      <c r="I66" s="165"/>
      <c r="J66" s="165"/>
      <c r="K66" s="165"/>
      <c r="L66" s="165"/>
      <c r="M66" s="166"/>
    </row>
    <row r="67" spans="1:13" ht="22.5">
      <c r="A67" s="164"/>
      <c r="B67" s="173"/>
      <c r="C67" s="173"/>
      <c r="D67" s="164"/>
      <c r="E67" s="164"/>
      <c r="F67" s="164"/>
      <c r="G67" s="210" t="s">
        <v>683</v>
      </c>
      <c r="H67" s="164"/>
      <c r="I67" s="165"/>
      <c r="J67" s="165"/>
      <c r="K67" s="165"/>
      <c r="L67" s="165"/>
      <c r="M67" s="166"/>
    </row>
    <row r="68" spans="1:13" ht="33.75">
      <c r="A68" s="164"/>
      <c r="B68" s="173"/>
      <c r="C68" s="170" t="s">
        <v>685</v>
      </c>
      <c r="D68" s="160" t="s">
        <v>610</v>
      </c>
      <c r="E68" s="160" t="s">
        <v>610</v>
      </c>
      <c r="F68" s="160" t="s">
        <v>564</v>
      </c>
      <c r="G68" s="209" t="s">
        <v>686</v>
      </c>
      <c r="H68" s="164"/>
      <c r="I68" s="165"/>
      <c r="J68" s="165"/>
      <c r="K68" s="165"/>
      <c r="L68" s="165"/>
      <c r="M68" s="166"/>
    </row>
    <row r="69" spans="1:13" ht="22.5">
      <c r="A69" s="164"/>
      <c r="B69" s="173"/>
      <c r="C69" s="173"/>
      <c r="D69" s="164"/>
      <c r="E69" s="164"/>
      <c r="F69" s="164"/>
      <c r="G69" s="210" t="s">
        <v>687</v>
      </c>
      <c r="H69" s="164"/>
      <c r="I69" s="165"/>
      <c r="J69" s="165"/>
      <c r="K69" s="165"/>
      <c r="L69" s="165"/>
      <c r="M69" s="166"/>
    </row>
    <row r="70" spans="1:13" ht="22.5">
      <c r="A70" s="164"/>
      <c r="B70" s="173"/>
      <c r="C70" s="173"/>
      <c r="D70" s="164"/>
      <c r="E70" s="164"/>
      <c r="F70" s="164"/>
      <c r="G70" s="210" t="s">
        <v>688</v>
      </c>
      <c r="H70" s="164"/>
      <c r="I70" s="165"/>
      <c r="J70" s="165"/>
      <c r="K70" s="165"/>
      <c r="L70" s="165"/>
      <c r="M70" s="166"/>
    </row>
    <row r="71" spans="1:13" ht="45">
      <c r="A71" s="164"/>
      <c r="B71" s="170" t="s">
        <v>689</v>
      </c>
      <c r="C71" s="170" t="s">
        <v>690</v>
      </c>
      <c r="D71" s="160" t="s">
        <v>610</v>
      </c>
      <c r="E71" s="160" t="s">
        <v>610</v>
      </c>
      <c r="F71" s="160" t="s">
        <v>564</v>
      </c>
      <c r="G71" s="209" t="s">
        <v>7</v>
      </c>
      <c r="H71" s="164"/>
      <c r="I71" s="165"/>
      <c r="J71" s="165"/>
      <c r="K71" s="165"/>
      <c r="L71" s="165"/>
      <c r="M71" s="166"/>
    </row>
    <row r="72" spans="1:13" ht="33.75">
      <c r="A72" s="164"/>
      <c r="B72" s="173"/>
      <c r="C72" s="173"/>
      <c r="D72" s="164"/>
      <c r="E72" s="164"/>
      <c r="F72" s="164"/>
      <c r="G72" s="210" t="s">
        <v>697</v>
      </c>
      <c r="H72" s="164"/>
      <c r="I72" s="165"/>
      <c r="J72" s="165"/>
      <c r="K72" s="165"/>
      <c r="L72" s="165"/>
      <c r="M72" s="166"/>
    </row>
    <row r="73" spans="1:13" ht="45">
      <c r="A73" s="164"/>
      <c r="B73" s="173"/>
      <c r="C73" s="173"/>
      <c r="D73" s="164"/>
      <c r="E73" s="164"/>
      <c r="F73" s="160" t="s">
        <v>566</v>
      </c>
      <c r="G73" s="209" t="s">
        <v>695</v>
      </c>
      <c r="H73" s="164"/>
      <c r="I73" s="165"/>
      <c r="J73" s="165"/>
      <c r="K73" s="165"/>
      <c r="L73" s="165"/>
      <c r="M73" s="166"/>
    </row>
    <row r="74" spans="1:13" ht="33.75">
      <c r="A74" s="164"/>
      <c r="B74" s="173"/>
      <c r="C74" s="173"/>
      <c r="D74" s="164"/>
      <c r="E74" s="164"/>
      <c r="F74" s="160" t="s">
        <v>569</v>
      </c>
      <c r="G74" s="209" t="s">
        <v>699</v>
      </c>
      <c r="H74" s="164"/>
      <c r="I74" s="165"/>
      <c r="J74" s="165"/>
      <c r="K74" s="165"/>
      <c r="L74" s="165"/>
      <c r="M74" s="166"/>
    </row>
    <row r="75" spans="1:13">
      <c r="A75" s="164"/>
      <c r="B75" s="173"/>
      <c r="C75" s="173"/>
      <c r="D75" s="164"/>
      <c r="E75" s="164"/>
      <c r="F75" s="164"/>
      <c r="G75" s="210" t="s">
        <v>696</v>
      </c>
      <c r="H75" s="164"/>
      <c r="I75" s="165"/>
      <c r="J75" s="165"/>
      <c r="K75" s="165"/>
      <c r="L75" s="165"/>
      <c r="M75" s="166"/>
    </row>
    <row r="76" spans="1:13" ht="45">
      <c r="A76" s="164"/>
      <c r="B76" s="173"/>
      <c r="C76" s="170" t="s">
        <v>700</v>
      </c>
      <c r="D76" s="160" t="s">
        <v>610</v>
      </c>
      <c r="E76" s="160" t="s">
        <v>610</v>
      </c>
      <c r="F76" s="160" t="s">
        <v>564</v>
      </c>
      <c r="G76" s="209" t="s">
        <v>8</v>
      </c>
      <c r="H76" s="164"/>
      <c r="I76" s="165"/>
      <c r="J76" s="165"/>
      <c r="K76" s="165"/>
      <c r="L76" s="165"/>
      <c r="M76" s="166"/>
    </row>
    <row r="77" spans="1:13" ht="33.75">
      <c r="A77" s="164"/>
      <c r="B77" s="173"/>
      <c r="C77" s="173"/>
      <c r="D77" s="164"/>
      <c r="E77" s="164"/>
      <c r="F77" s="164"/>
      <c r="G77" s="210" t="s">
        <v>703</v>
      </c>
      <c r="H77" s="164"/>
      <c r="I77" s="165"/>
      <c r="J77" s="165"/>
      <c r="K77" s="165"/>
      <c r="L77" s="165"/>
      <c r="M77" s="166"/>
    </row>
    <row r="78" spans="1:13" ht="33.75">
      <c r="A78" s="164"/>
      <c r="B78" s="173"/>
      <c r="C78" s="173"/>
      <c r="D78" s="164"/>
      <c r="E78" s="164"/>
      <c r="F78" s="164"/>
      <c r="G78" s="210" t="s">
        <v>704</v>
      </c>
      <c r="H78" s="164"/>
      <c r="I78" s="165"/>
      <c r="J78" s="165"/>
      <c r="K78" s="165"/>
      <c r="L78" s="165"/>
      <c r="M78" s="166"/>
    </row>
    <row r="79" spans="1:13" ht="45">
      <c r="A79" s="164"/>
      <c r="B79" s="173"/>
      <c r="C79" s="173"/>
      <c r="D79" s="164"/>
      <c r="E79" s="164"/>
      <c r="F79" s="160" t="s">
        <v>569</v>
      </c>
      <c r="G79" s="209" t="s">
        <v>9</v>
      </c>
      <c r="H79" s="164"/>
      <c r="I79" s="165"/>
      <c r="J79" s="165"/>
      <c r="K79" s="165"/>
      <c r="L79" s="165"/>
      <c r="M79" s="166"/>
    </row>
    <row r="80" spans="1:13" ht="22.5">
      <c r="A80" s="164"/>
      <c r="B80" s="173"/>
      <c r="C80" s="173"/>
      <c r="D80" s="164"/>
      <c r="E80" s="164"/>
      <c r="F80" s="164"/>
      <c r="G80" s="210" t="s">
        <v>10</v>
      </c>
      <c r="H80" s="164"/>
      <c r="I80" s="165"/>
      <c r="J80" s="165"/>
      <c r="K80" s="165"/>
      <c r="L80" s="165"/>
      <c r="M80" s="166"/>
    </row>
    <row r="81" spans="1:13" ht="33.75">
      <c r="A81" s="164"/>
      <c r="B81" s="173"/>
      <c r="C81" s="170" t="s">
        <v>706</v>
      </c>
      <c r="D81" s="160" t="s">
        <v>736</v>
      </c>
      <c r="E81" s="160" t="s">
        <v>610</v>
      </c>
      <c r="F81" s="160" t="s">
        <v>564</v>
      </c>
      <c r="G81" s="209" t="s">
        <v>737</v>
      </c>
      <c r="H81" s="164"/>
      <c r="I81" s="165"/>
      <c r="J81" s="165"/>
      <c r="K81" s="165"/>
      <c r="L81" s="165"/>
      <c r="M81" s="166"/>
    </row>
    <row r="82" spans="1:13">
      <c r="A82" s="164"/>
      <c r="B82" s="173"/>
      <c r="C82" s="173"/>
      <c r="D82" s="164"/>
      <c r="E82" s="164"/>
      <c r="F82" s="164"/>
      <c r="G82" s="210" t="s">
        <v>738</v>
      </c>
      <c r="H82" s="164"/>
      <c r="I82" s="165"/>
      <c r="J82" s="165"/>
      <c r="K82" s="165"/>
      <c r="L82" s="165"/>
      <c r="M82" s="166"/>
    </row>
    <row r="83" spans="1:13">
      <c r="A83" s="164"/>
      <c r="B83" s="173"/>
      <c r="C83" s="173"/>
      <c r="D83" s="164"/>
      <c r="E83" s="164"/>
      <c r="F83" s="160" t="s">
        <v>569</v>
      </c>
      <c r="G83" s="209" t="s">
        <v>739</v>
      </c>
      <c r="H83" s="164"/>
      <c r="I83" s="165"/>
      <c r="J83" s="165"/>
      <c r="K83" s="165"/>
      <c r="L83" s="165"/>
      <c r="M83" s="166"/>
    </row>
    <row r="84" spans="1:13" ht="45">
      <c r="A84" s="164"/>
      <c r="B84" s="173"/>
      <c r="C84" s="173"/>
      <c r="D84" s="160" t="s">
        <v>610</v>
      </c>
      <c r="E84" s="160" t="s">
        <v>610</v>
      </c>
      <c r="F84" s="160" t="s">
        <v>564</v>
      </c>
      <c r="G84" s="209" t="s">
        <v>14</v>
      </c>
      <c r="H84" s="164"/>
      <c r="I84" s="165"/>
      <c r="J84" s="165"/>
      <c r="K84" s="165"/>
      <c r="L84" s="165"/>
      <c r="M84" s="166"/>
    </row>
    <row r="85" spans="1:13" ht="22.5">
      <c r="A85" s="164"/>
      <c r="B85" s="173"/>
      <c r="C85" s="173"/>
      <c r="D85" s="164"/>
      <c r="E85" s="164"/>
      <c r="F85" s="164"/>
      <c r="G85" s="210" t="s">
        <v>719</v>
      </c>
      <c r="H85" s="164"/>
      <c r="I85" s="165"/>
      <c r="J85" s="165"/>
      <c r="K85" s="165"/>
      <c r="L85" s="165"/>
      <c r="M85" s="166"/>
    </row>
    <row r="86" spans="1:13" ht="22.5">
      <c r="A86" s="164"/>
      <c r="B86" s="173"/>
      <c r="C86" s="173"/>
      <c r="D86" s="164"/>
      <c r="E86" s="164"/>
      <c r="F86" s="164"/>
      <c r="G86" s="210" t="s">
        <v>721</v>
      </c>
      <c r="H86" s="164"/>
      <c r="I86" s="165"/>
      <c r="J86" s="165"/>
      <c r="K86" s="165"/>
      <c r="L86" s="165"/>
      <c r="M86" s="166"/>
    </row>
    <row r="87" spans="1:13" ht="22.5">
      <c r="A87" s="164"/>
      <c r="B87" s="173"/>
      <c r="C87" s="173"/>
      <c r="D87" s="164"/>
      <c r="E87" s="164"/>
      <c r="F87" s="164"/>
      <c r="G87" s="210" t="s">
        <v>720</v>
      </c>
      <c r="H87" s="164"/>
      <c r="I87" s="165"/>
      <c r="J87" s="165"/>
      <c r="K87" s="165"/>
      <c r="L87" s="165"/>
      <c r="M87" s="166"/>
    </row>
    <row r="88" spans="1:13" ht="22.5">
      <c r="A88" s="164"/>
      <c r="B88" s="173"/>
      <c r="C88" s="173"/>
      <c r="D88" s="164"/>
      <c r="E88" s="164"/>
      <c r="F88" s="164"/>
      <c r="G88" s="210" t="s">
        <v>727</v>
      </c>
      <c r="H88" s="164"/>
      <c r="I88" s="165"/>
      <c r="J88" s="165"/>
      <c r="K88" s="165"/>
      <c r="L88" s="165"/>
      <c r="M88" s="166"/>
    </row>
    <row r="89" spans="1:13" ht="22.5">
      <c r="A89" s="164"/>
      <c r="B89" s="173"/>
      <c r="C89" s="173"/>
      <c r="D89" s="164"/>
      <c r="E89" s="164"/>
      <c r="F89" s="164"/>
      <c r="G89" s="210" t="s">
        <v>726</v>
      </c>
      <c r="H89" s="164"/>
      <c r="I89" s="165"/>
      <c r="J89" s="165"/>
      <c r="K89" s="165"/>
      <c r="L89" s="165"/>
      <c r="M89" s="166"/>
    </row>
    <row r="90" spans="1:13" ht="22.5">
      <c r="A90" s="164"/>
      <c r="B90" s="173"/>
      <c r="C90" s="173"/>
      <c r="D90" s="164"/>
      <c r="E90" s="164"/>
      <c r="F90" s="164"/>
      <c r="G90" s="210" t="s">
        <v>724</v>
      </c>
      <c r="H90" s="164"/>
      <c r="I90" s="165"/>
      <c r="J90" s="165"/>
      <c r="K90" s="165"/>
      <c r="L90" s="165"/>
      <c r="M90" s="166"/>
    </row>
    <row r="91" spans="1:13" ht="22.5">
      <c r="A91" s="164"/>
      <c r="B91" s="173"/>
      <c r="C91" s="173"/>
      <c r="D91" s="164"/>
      <c r="E91" s="164"/>
      <c r="F91" s="164"/>
      <c r="G91" s="210" t="s">
        <v>723</v>
      </c>
      <c r="H91" s="164"/>
      <c r="I91" s="165"/>
      <c r="J91" s="165"/>
      <c r="K91" s="165"/>
      <c r="L91" s="165"/>
      <c r="M91" s="166"/>
    </row>
    <row r="92" spans="1:13" ht="22.5">
      <c r="A92" s="164"/>
      <c r="B92" s="173"/>
      <c r="C92" s="173"/>
      <c r="D92" s="164"/>
      <c r="E92" s="164"/>
      <c r="F92" s="164"/>
      <c r="G92" s="210" t="s">
        <v>709</v>
      </c>
      <c r="H92" s="164"/>
      <c r="I92" s="165"/>
      <c r="J92" s="165"/>
      <c r="K92" s="165"/>
      <c r="L92" s="165"/>
      <c r="M92" s="166"/>
    </row>
    <row r="93" spans="1:13" ht="22.5">
      <c r="A93" s="164"/>
      <c r="B93" s="173"/>
      <c r="C93" s="173"/>
      <c r="D93" s="164"/>
      <c r="E93" s="164"/>
      <c r="F93" s="164"/>
      <c r="G93" s="210" t="s">
        <v>715</v>
      </c>
      <c r="H93" s="164"/>
      <c r="I93" s="165"/>
      <c r="J93" s="165"/>
      <c r="K93" s="165"/>
      <c r="L93" s="165"/>
      <c r="M93" s="166"/>
    </row>
    <row r="94" spans="1:13" ht="22.5">
      <c r="A94" s="164"/>
      <c r="B94" s="173"/>
      <c r="C94" s="173"/>
      <c r="D94" s="164"/>
      <c r="E94" s="164"/>
      <c r="F94" s="164"/>
      <c r="G94" s="210" t="s">
        <v>712</v>
      </c>
      <c r="H94" s="164"/>
      <c r="I94" s="165"/>
      <c r="J94" s="165"/>
      <c r="K94" s="165"/>
      <c r="L94" s="165"/>
      <c r="M94" s="166"/>
    </row>
    <row r="95" spans="1:13" ht="22.5">
      <c r="A95" s="164"/>
      <c r="B95" s="173"/>
      <c r="C95" s="173"/>
      <c r="D95" s="164"/>
      <c r="E95" s="164"/>
      <c r="F95" s="164"/>
      <c r="G95" s="210" t="s">
        <v>718</v>
      </c>
      <c r="H95" s="164"/>
      <c r="I95" s="165"/>
      <c r="J95" s="165"/>
      <c r="K95" s="165"/>
      <c r="L95" s="165"/>
      <c r="M95" s="166"/>
    </row>
    <row r="96" spans="1:13" ht="22.5">
      <c r="A96" s="164"/>
      <c r="B96" s="173"/>
      <c r="C96" s="173"/>
      <c r="D96" s="164"/>
      <c r="E96" s="164"/>
      <c r="F96" s="164"/>
      <c r="G96" s="210" t="s">
        <v>713</v>
      </c>
      <c r="H96" s="164"/>
      <c r="I96" s="165"/>
      <c r="J96" s="165"/>
      <c r="K96" s="165"/>
      <c r="L96" s="165"/>
      <c r="M96" s="166"/>
    </row>
    <row r="97" spans="1:13" ht="22.5">
      <c r="A97" s="164"/>
      <c r="B97" s="173"/>
      <c r="C97" s="173"/>
      <c r="D97" s="164"/>
      <c r="E97" s="164"/>
      <c r="F97" s="164"/>
      <c r="G97" s="210" t="s">
        <v>716</v>
      </c>
      <c r="H97" s="164"/>
      <c r="I97" s="165"/>
      <c r="J97" s="165"/>
      <c r="K97" s="165"/>
      <c r="L97" s="165"/>
      <c r="M97" s="166"/>
    </row>
    <row r="98" spans="1:13" ht="22.5">
      <c r="A98" s="164"/>
      <c r="B98" s="173"/>
      <c r="C98" s="173"/>
      <c r="D98" s="164"/>
      <c r="E98" s="164"/>
      <c r="F98" s="164"/>
      <c r="G98" s="210" t="s">
        <v>717</v>
      </c>
      <c r="H98" s="164"/>
      <c r="I98" s="165"/>
      <c r="J98" s="165"/>
      <c r="K98" s="165"/>
      <c r="L98" s="165"/>
      <c r="M98" s="166"/>
    </row>
    <row r="99" spans="1:13" ht="45">
      <c r="A99" s="164"/>
      <c r="B99" s="173"/>
      <c r="C99" s="173"/>
      <c r="D99" s="164"/>
      <c r="E99" s="164"/>
      <c r="F99" s="164"/>
      <c r="G99" s="210" t="s">
        <v>730</v>
      </c>
      <c r="H99" s="164"/>
      <c r="I99" s="165"/>
      <c r="J99" s="165"/>
      <c r="K99" s="165"/>
      <c r="L99" s="165"/>
      <c r="M99" s="166"/>
    </row>
    <row r="100" spans="1:13" ht="22.5">
      <c r="A100" s="164"/>
      <c r="B100" s="173"/>
      <c r="C100" s="173"/>
      <c r="D100" s="164"/>
      <c r="E100" s="164"/>
      <c r="F100" s="164"/>
      <c r="G100" s="210" t="s">
        <v>733</v>
      </c>
      <c r="H100" s="164"/>
      <c r="I100" s="165"/>
      <c r="J100" s="165"/>
      <c r="K100" s="165"/>
      <c r="L100" s="165"/>
      <c r="M100" s="166"/>
    </row>
    <row r="101" spans="1:13" ht="22.5">
      <c r="A101" s="164"/>
      <c r="B101" s="173"/>
      <c r="C101" s="173"/>
      <c r="D101" s="164"/>
      <c r="E101" s="164"/>
      <c r="F101" s="164"/>
      <c r="G101" s="210" t="s">
        <v>711</v>
      </c>
      <c r="H101" s="164"/>
      <c r="I101" s="165"/>
      <c r="J101" s="165"/>
      <c r="K101" s="165"/>
      <c r="L101" s="165"/>
      <c r="M101" s="166"/>
    </row>
    <row r="102" spans="1:13" ht="22.5">
      <c r="A102" s="164"/>
      <c r="B102" s="173"/>
      <c r="C102" s="173"/>
      <c r="D102" s="164"/>
      <c r="E102" s="164"/>
      <c r="F102" s="164"/>
      <c r="G102" s="210" t="s">
        <v>731</v>
      </c>
      <c r="H102" s="164"/>
      <c r="I102" s="165"/>
      <c r="J102" s="165"/>
      <c r="K102" s="165"/>
      <c r="L102" s="165"/>
      <c r="M102" s="166"/>
    </row>
    <row r="103" spans="1:13" ht="22.5">
      <c r="A103" s="164"/>
      <c r="B103" s="173"/>
      <c r="C103" s="173"/>
      <c r="D103" s="164"/>
      <c r="E103" s="164"/>
      <c r="F103" s="164"/>
      <c r="G103" s="210" t="s">
        <v>735</v>
      </c>
      <c r="H103" s="164"/>
      <c r="I103" s="165"/>
      <c r="J103" s="165"/>
      <c r="K103" s="165"/>
      <c r="L103" s="165"/>
      <c r="M103" s="166"/>
    </row>
    <row r="104" spans="1:13" ht="22.5">
      <c r="A104" s="164"/>
      <c r="B104" s="173"/>
      <c r="C104" s="173"/>
      <c r="D104" s="164"/>
      <c r="E104" s="164"/>
      <c r="F104" s="164"/>
      <c r="G104" s="210" t="s">
        <v>732</v>
      </c>
      <c r="H104" s="164"/>
      <c r="I104" s="165"/>
      <c r="J104" s="165"/>
      <c r="K104" s="165"/>
      <c r="L104" s="165"/>
      <c r="M104" s="166"/>
    </row>
    <row r="105" spans="1:13" ht="22.5">
      <c r="A105" s="164"/>
      <c r="B105" s="173"/>
      <c r="C105" s="173"/>
      <c r="D105" s="164"/>
      <c r="E105" s="164"/>
      <c r="F105" s="164"/>
      <c r="G105" s="210" t="s">
        <v>734</v>
      </c>
      <c r="H105" s="164"/>
      <c r="I105" s="165"/>
      <c r="J105" s="165"/>
      <c r="K105" s="165"/>
      <c r="L105" s="165"/>
      <c r="M105" s="166"/>
    </row>
    <row r="106" spans="1:13">
      <c r="A106" s="164"/>
      <c r="B106" s="173"/>
      <c r="C106" s="173"/>
      <c r="D106" s="164"/>
      <c r="E106" s="164"/>
      <c r="F106" s="160" t="s">
        <v>569</v>
      </c>
      <c r="G106" s="209" t="s">
        <v>707</v>
      </c>
      <c r="H106" s="164"/>
      <c r="I106" s="165"/>
      <c r="J106" s="165"/>
      <c r="K106" s="165"/>
      <c r="L106" s="165"/>
      <c r="M106" s="166"/>
    </row>
    <row r="107" spans="1:13">
      <c r="A107" s="164"/>
      <c r="B107" s="173"/>
      <c r="C107" s="173"/>
      <c r="D107" s="164"/>
      <c r="E107" s="164"/>
      <c r="F107" s="164"/>
      <c r="G107" s="210" t="s">
        <v>708</v>
      </c>
      <c r="H107" s="164"/>
      <c r="I107" s="165"/>
      <c r="J107" s="165"/>
      <c r="K107" s="165"/>
      <c r="L107" s="165"/>
      <c r="M107" s="166"/>
    </row>
    <row r="108" spans="1:13" ht="22.5">
      <c r="A108" s="164"/>
      <c r="B108" s="173"/>
      <c r="C108" s="170" t="s">
        <v>740</v>
      </c>
      <c r="D108" s="160" t="s">
        <v>610</v>
      </c>
      <c r="E108" s="160" t="s">
        <v>610</v>
      </c>
      <c r="F108" s="160" t="s">
        <v>564</v>
      </c>
      <c r="G108" s="209" t="s">
        <v>744</v>
      </c>
      <c r="H108" s="164"/>
      <c r="I108" s="165"/>
      <c r="J108" s="165"/>
      <c r="K108" s="165"/>
      <c r="L108" s="165"/>
      <c r="M108" s="166"/>
    </row>
    <row r="109" spans="1:13" ht="33.75">
      <c r="A109" s="164"/>
      <c r="B109" s="173"/>
      <c r="C109" s="173"/>
      <c r="D109" s="164"/>
      <c r="E109" s="164"/>
      <c r="F109" s="160" t="s">
        <v>566</v>
      </c>
      <c r="G109" s="209" t="s">
        <v>743</v>
      </c>
      <c r="H109" s="164"/>
      <c r="I109" s="165"/>
      <c r="J109" s="165"/>
      <c r="K109" s="165"/>
      <c r="L109" s="165"/>
      <c r="M109" s="166"/>
    </row>
    <row r="110" spans="1:13" ht="22.5">
      <c r="A110" s="164"/>
      <c r="B110" s="173"/>
      <c r="C110" s="173"/>
      <c r="D110" s="164"/>
      <c r="E110" s="164"/>
      <c r="F110" s="160" t="s">
        <v>569</v>
      </c>
      <c r="G110" s="209" t="s">
        <v>741</v>
      </c>
      <c r="H110" s="164"/>
      <c r="I110" s="165"/>
      <c r="J110" s="165"/>
      <c r="K110" s="165"/>
      <c r="L110" s="165"/>
      <c r="M110" s="166"/>
    </row>
    <row r="111" spans="1:13" ht="33.75">
      <c r="A111" s="164"/>
      <c r="B111" s="173"/>
      <c r="C111" s="173"/>
      <c r="D111" s="164"/>
      <c r="E111" s="164"/>
      <c r="F111" s="164"/>
      <c r="G111" s="210" t="s">
        <v>742</v>
      </c>
      <c r="H111" s="164"/>
      <c r="I111" s="165"/>
      <c r="J111" s="165"/>
      <c r="K111" s="165"/>
      <c r="L111" s="165"/>
      <c r="M111" s="166"/>
    </row>
    <row r="112" spans="1:13" ht="33.75">
      <c r="A112" s="164"/>
      <c r="B112" s="173"/>
      <c r="C112" s="170" t="s">
        <v>745</v>
      </c>
      <c r="D112" s="160" t="s">
        <v>750</v>
      </c>
      <c r="E112" s="160" t="s">
        <v>610</v>
      </c>
      <c r="F112" s="160" t="s">
        <v>564</v>
      </c>
      <c r="G112" s="209" t="s">
        <v>751</v>
      </c>
      <c r="H112" s="164"/>
      <c r="I112" s="165"/>
      <c r="J112" s="165"/>
      <c r="K112" s="165"/>
      <c r="L112" s="165"/>
      <c r="M112" s="166"/>
    </row>
    <row r="113" spans="1:13">
      <c r="A113" s="164"/>
      <c r="B113" s="173"/>
      <c r="C113" s="173"/>
      <c r="D113" s="160" t="s">
        <v>610</v>
      </c>
      <c r="E113" s="160" t="s">
        <v>610</v>
      </c>
      <c r="F113" s="160" t="s">
        <v>569</v>
      </c>
      <c r="G113" s="209" t="s">
        <v>749</v>
      </c>
      <c r="H113" s="164"/>
      <c r="I113" s="165"/>
      <c r="J113" s="165"/>
      <c r="K113" s="165"/>
      <c r="L113" s="165"/>
      <c r="M113" s="166"/>
    </row>
    <row r="114" spans="1:13">
      <c r="A114" s="164"/>
      <c r="B114" s="173"/>
      <c r="C114" s="173"/>
      <c r="D114" s="164"/>
      <c r="E114" s="164"/>
      <c r="F114" s="164"/>
      <c r="G114" s="210" t="s">
        <v>746</v>
      </c>
      <c r="H114" s="164"/>
      <c r="I114" s="165"/>
      <c r="J114" s="165"/>
      <c r="K114" s="165"/>
      <c r="L114" s="165"/>
      <c r="M114" s="166"/>
    </row>
    <row r="115" spans="1:13">
      <c r="A115" s="164"/>
      <c r="B115" s="173"/>
      <c r="C115" s="173"/>
      <c r="D115" s="164"/>
      <c r="E115" s="164"/>
      <c r="F115" s="164"/>
      <c r="G115" s="210" t="s">
        <v>747</v>
      </c>
      <c r="H115" s="164"/>
      <c r="I115" s="165"/>
      <c r="J115" s="165"/>
      <c r="K115" s="165"/>
      <c r="L115" s="165"/>
      <c r="M115" s="166"/>
    </row>
    <row r="116" spans="1:13" ht="22.5">
      <c r="A116" s="164"/>
      <c r="B116" s="173"/>
      <c r="C116" s="173"/>
      <c r="D116" s="164"/>
      <c r="E116" s="164"/>
      <c r="F116" s="164"/>
      <c r="G116" s="210" t="s">
        <v>15</v>
      </c>
      <c r="H116" s="164"/>
      <c r="I116" s="165"/>
      <c r="J116" s="165"/>
      <c r="K116" s="165"/>
      <c r="L116" s="165"/>
      <c r="M116" s="166"/>
    </row>
    <row r="117" spans="1:13" ht="22.5">
      <c r="A117" s="164"/>
      <c r="B117" s="173"/>
      <c r="C117" s="170" t="s">
        <v>753</v>
      </c>
      <c r="D117" s="160" t="s">
        <v>805</v>
      </c>
      <c r="E117" s="160" t="s">
        <v>610</v>
      </c>
      <c r="F117" s="160" t="s">
        <v>564</v>
      </c>
      <c r="G117" s="209" t="s">
        <v>60</v>
      </c>
      <c r="H117" s="164"/>
      <c r="I117" s="165"/>
      <c r="J117" s="165"/>
      <c r="K117" s="165"/>
      <c r="L117" s="165"/>
      <c r="M117" s="166"/>
    </row>
    <row r="118" spans="1:13" ht="22.5">
      <c r="A118" s="164"/>
      <c r="B118" s="173"/>
      <c r="C118" s="173"/>
      <c r="D118" s="164"/>
      <c r="E118" s="164"/>
      <c r="F118" s="164"/>
      <c r="G118" s="210" t="s">
        <v>61</v>
      </c>
      <c r="H118" s="164"/>
      <c r="I118" s="165"/>
      <c r="J118" s="165"/>
      <c r="K118" s="165"/>
      <c r="L118" s="165"/>
      <c r="M118" s="166"/>
    </row>
    <row r="119" spans="1:13" ht="22.5">
      <c r="A119" s="164"/>
      <c r="B119" s="173"/>
      <c r="C119" s="173"/>
      <c r="D119" s="164"/>
      <c r="E119" s="164"/>
      <c r="F119" s="164"/>
      <c r="G119" s="210" t="s">
        <v>62</v>
      </c>
      <c r="H119" s="164"/>
      <c r="I119" s="165"/>
      <c r="J119" s="165"/>
      <c r="K119" s="165"/>
      <c r="L119" s="165"/>
      <c r="M119" s="166"/>
    </row>
    <row r="120" spans="1:13" ht="22.5">
      <c r="A120" s="164"/>
      <c r="B120" s="173"/>
      <c r="C120" s="173"/>
      <c r="D120" s="164"/>
      <c r="E120" s="164"/>
      <c r="F120" s="164"/>
      <c r="G120" s="210" t="s">
        <v>63</v>
      </c>
      <c r="H120" s="164"/>
      <c r="I120" s="165"/>
      <c r="J120" s="165"/>
      <c r="K120" s="165"/>
      <c r="L120" s="165"/>
      <c r="M120" s="166"/>
    </row>
    <row r="121" spans="1:13" ht="22.5">
      <c r="A121" s="164"/>
      <c r="B121" s="173"/>
      <c r="C121" s="173"/>
      <c r="D121" s="164"/>
      <c r="E121" s="164"/>
      <c r="F121" s="164"/>
      <c r="G121" s="210" t="s">
        <v>64</v>
      </c>
      <c r="H121" s="164"/>
      <c r="I121" s="165"/>
      <c r="J121" s="165"/>
      <c r="K121" s="165"/>
      <c r="L121" s="165"/>
      <c r="M121" s="166"/>
    </row>
    <row r="122" spans="1:13" ht="22.5">
      <c r="A122" s="164"/>
      <c r="B122" s="173"/>
      <c r="C122" s="173"/>
      <c r="D122" s="164"/>
      <c r="E122" s="164"/>
      <c r="F122" s="160" t="s">
        <v>569</v>
      </c>
      <c r="G122" s="209" t="s">
        <v>65</v>
      </c>
      <c r="H122" s="164"/>
      <c r="I122" s="165"/>
      <c r="J122" s="165"/>
      <c r="K122" s="165"/>
      <c r="L122" s="165"/>
      <c r="M122" s="166"/>
    </row>
    <row r="123" spans="1:13" ht="22.5">
      <c r="A123" s="164"/>
      <c r="B123" s="173"/>
      <c r="C123" s="173"/>
      <c r="D123" s="160" t="s">
        <v>816</v>
      </c>
      <c r="E123" s="160" t="s">
        <v>610</v>
      </c>
      <c r="F123" s="160" t="s">
        <v>564</v>
      </c>
      <c r="G123" s="209" t="s">
        <v>817</v>
      </c>
      <c r="H123" s="164"/>
      <c r="I123" s="165"/>
      <c r="J123" s="165"/>
      <c r="K123" s="165"/>
      <c r="L123" s="165"/>
      <c r="M123" s="166"/>
    </row>
    <row r="124" spans="1:13" ht="22.5">
      <c r="A124" s="164"/>
      <c r="B124" s="173"/>
      <c r="C124" s="173"/>
      <c r="D124" s="164"/>
      <c r="E124" s="164"/>
      <c r="F124" s="164"/>
      <c r="G124" s="210" t="s">
        <v>820</v>
      </c>
      <c r="H124" s="164"/>
      <c r="I124" s="165"/>
      <c r="J124" s="165"/>
      <c r="K124" s="165"/>
      <c r="L124" s="165"/>
      <c r="M124" s="166"/>
    </row>
    <row r="125" spans="1:13" ht="22.5">
      <c r="A125" s="164"/>
      <c r="B125" s="173"/>
      <c r="C125" s="173"/>
      <c r="D125" s="164"/>
      <c r="E125" s="164"/>
      <c r="F125" s="164"/>
      <c r="G125" s="210" t="s">
        <v>818</v>
      </c>
      <c r="H125" s="164"/>
      <c r="I125" s="165"/>
      <c r="J125" s="165"/>
      <c r="K125" s="165"/>
      <c r="L125" s="165"/>
      <c r="M125" s="166"/>
    </row>
    <row r="126" spans="1:13" ht="22.5">
      <c r="A126" s="164"/>
      <c r="B126" s="173"/>
      <c r="C126" s="173"/>
      <c r="D126" s="164"/>
      <c r="E126" s="164"/>
      <c r="F126" s="164"/>
      <c r="G126" s="210" t="s">
        <v>66</v>
      </c>
      <c r="H126" s="164"/>
      <c r="I126" s="165"/>
      <c r="J126" s="165"/>
      <c r="K126" s="165"/>
      <c r="L126" s="165"/>
      <c r="M126" s="166"/>
    </row>
    <row r="127" spans="1:13" ht="45">
      <c r="A127" s="164"/>
      <c r="B127" s="173"/>
      <c r="C127" s="173"/>
      <c r="D127" s="164"/>
      <c r="E127" s="164"/>
      <c r="F127" s="160" t="s">
        <v>569</v>
      </c>
      <c r="G127" s="209" t="s">
        <v>67</v>
      </c>
      <c r="H127" s="164"/>
      <c r="I127" s="165"/>
      <c r="J127" s="165"/>
      <c r="K127" s="165"/>
      <c r="L127" s="165"/>
      <c r="M127" s="166"/>
    </row>
    <row r="128" spans="1:13" ht="22.5">
      <c r="A128" s="164"/>
      <c r="B128" s="173"/>
      <c r="C128" s="173"/>
      <c r="D128" s="164"/>
      <c r="E128" s="164"/>
      <c r="F128" s="164"/>
      <c r="G128" s="210" t="s">
        <v>819</v>
      </c>
      <c r="H128" s="164"/>
      <c r="I128" s="165"/>
      <c r="J128" s="165"/>
      <c r="K128" s="165"/>
      <c r="L128" s="165"/>
      <c r="M128" s="166"/>
    </row>
    <row r="129" spans="1:13" ht="33.75">
      <c r="A129" s="164"/>
      <c r="B129" s="173"/>
      <c r="C129" s="173"/>
      <c r="D129" s="160" t="s">
        <v>762</v>
      </c>
      <c r="E129" s="160" t="s">
        <v>610</v>
      </c>
      <c r="F129" s="160" t="s">
        <v>564</v>
      </c>
      <c r="G129" s="209" t="s">
        <v>763</v>
      </c>
      <c r="H129" s="164"/>
      <c r="I129" s="165"/>
      <c r="J129" s="165"/>
      <c r="K129" s="165"/>
      <c r="L129" s="165"/>
      <c r="M129" s="166"/>
    </row>
    <row r="130" spans="1:13" ht="45">
      <c r="A130" s="164"/>
      <c r="B130" s="173"/>
      <c r="C130" s="173"/>
      <c r="D130" s="160" t="s">
        <v>823</v>
      </c>
      <c r="E130" s="160" t="s">
        <v>610</v>
      </c>
      <c r="F130" s="160" t="s">
        <v>564</v>
      </c>
      <c r="G130" s="209" t="s">
        <v>68</v>
      </c>
      <c r="H130" s="164"/>
      <c r="I130" s="165"/>
      <c r="J130" s="165"/>
      <c r="K130" s="165"/>
      <c r="L130" s="165"/>
      <c r="M130" s="166"/>
    </row>
    <row r="131" spans="1:13" ht="45">
      <c r="A131" s="164"/>
      <c r="B131" s="173"/>
      <c r="C131" s="173"/>
      <c r="D131" s="164"/>
      <c r="E131" s="164"/>
      <c r="F131" s="164"/>
      <c r="G131" s="210" t="s">
        <v>69</v>
      </c>
      <c r="H131" s="164"/>
      <c r="I131" s="165"/>
      <c r="J131" s="165"/>
      <c r="K131" s="165"/>
      <c r="L131" s="165"/>
      <c r="M131" s="166"/>
    </row>
    <row r="132" spans="1:13" ht="22.5">
      <c r="A132" s="164"/>
      <c r="B132" s="173"/>
      <c r="C132" s="173"/>
      <c r="D132" s="160" t="s">
        <v>661</v>
      </c>
      <c r="E132" s="160" t="s">
        <v>610</v>
      </c>
      <c r="F132" s="160" t="s">
        <v>564</v>
      </c>
      <c r="G132" s="209" t="s">
        <v>70</v>
      </c>
      <c r="H132" s="164"/>
      <c r="I132" s="165"/>
      <c r="J132" s="165"/>
      <c r="K132" s="165"/>
      <c r="L132" s="165"/>
      <c r="M132" s="166"/>
    </row>
    <row r="133" spans="1:13" ht="45">
      <c r="A133" s="164"/>
      <c r="B133" s="173"/>
      <c r="C133" s="173"/>
      <c r="D133" s="164"/>
      <c r="E133" s="164"/>
      <c r="F133" s="164"/>
      <c r="G133" s="210" t="s">
        <v>71</v>
      </c>
      <c r="H133" s="164"/>
      <c r="I133" s="165"/>
      <c r="J133" s="165"/>
      <c r="K133" s="165"/>
      <c r="L133" s="165"/>
      <c r="M133" s="166"/>
    </row>
    <row r="134" spans="1:13" ht="22.5">
      <c r="A134" s="164"/>
      <c r="B134" s="173"/>
      <c r="C134" s="173"/>
      <c r="D134" s="164"/>
      <c r="E134" s="164"/>
      <c r="F134" s="160" t="s">
        <v>569</v>
      </c>
      <c r="G134" s="209" t="s">
        <v>72</v>
      </c>
      <c r="H134" s="164"/>
      <c r="I134" s="165"/>
      <c r="J134" s="165"/>
      <c r="K134" s="165"/>
      <c r="L134" s="165"/>
      <c r="M134" s="166"/>
    </row>
    <row r="135" spans="1:13">
      <c r="A135" s="164"/>
      <c r="B135" s="173"/>
      <c r="C135" s="173"/>
      <c r="D135" s="160" t="s">
        <v>826</v>
      </c>
      <c r="E135" s="160" t="s">
        <v>827</v>
      </c>
      <c r="F135" s="160" t="s">
        <v>564</v>
      </c>
      <c r="G135" s="209" t="s">
        <v>19</v>
      </c>
      <c r="H135" s="164"/>
      <c r="I135" s="165"/>
      <c r="J135" s="165"/>
      <c r="K135" s="165"/>
      <c r="L135" s="165"/>
      <c r="M135" s="166"/>
    </row>
    <row r="136" spans="1:13" ht="22.5">
      <c r="A136" s="164"/>
      <c r="B136" s="173"/>
      <c r="C136" s="173"/>
      <c r="D136" s="164"/>
      <c r="E136" s="164"/>
      <c r="F136" s="164"/>
      <c r="G136" s="210" t="s">
        <v>20</v>
      </c>
      <c r="H136" s="164"/>
      <c r="I136" s="165"/>
      <c r="J136" s="165"/>
      <c r="K136" s="165"/>
      <c r="L136" s="165"/>
      <c r="M136" s="166"/>
    </row>
    <row r="137" spans="1:13" ht="22.5">
      <c r="A137" s="164"/>
      <c r="B137" s="173"/>
      <c r="C137" s="173"/>
      <c r="D137" s="164"/>
      <c r="E137" s="164"/>
      <c r="F137" s="164"/>
      <c r="G137" s="210" t="s">
        <v>21</v>
      </c>
      <c r="H137" s="164"/>
      <c r="I137" s="165"/>
      <c r="J137" s="165"/>
      <c r="K137" s="165"/>
      <c r="L137" s="165"/>
      <c r="M137" s="166"/>
    </row>
    <row r="138" spans="1:13" ht="33.75">
      <c r="A138" s="164"/>
      <c r="B138" s="173"/>
      <c r="C138" s="173"/>
      <c r="D138" s="164"/>
      <c r="E138" s="164"/>
      <c r="F138" s="164"/>
      <c r="G138" s="210" t="s">
        <v>22</v>
      </c>
      <c r="H138" s="164"/>
      <c r="I138" s="165"/>
      <c r="J138" s="165"/>
      <c r="K138" s="165"/>
      <c r="L138" s="165"/>
      <c r="M138" s="166"/>
    </row>
    <row r="139" spans="1:13" ht="45">
      <c r="A139" s="164"/>
      <c r="B139" s="173"/>
      <c r="C139" s="173"/>
      <c r="D139" s="164"/>
      <c r="E139" s="164"/>
      <c r="F139" s="164"/>
      <c r="G139" s="210" t="s">
        <v>23</v>
      </c>
      <c r="H139" s="164"/>
      <c r="I139" s="165"/>
      <c r="J139" s="165"/>
      <c r="K139" s="165"/>
      <c r="L139" s="165"/>
      <c r="M139" s="166"/>
    </row>
    <row r="140" spans="1:13" ht="22.5">
      <c r="A140" s="164"/>
      <c r="B140" s="173"/>
      <c r="C140" s="173"/>
      <c r="D140" s="164"/>
      <c r="E140" s="164"/>
      <c r="F140" s="164"/>
      <c r="G140" s="210" t="s">
        <v>24</v>
      </c>
      <c r="H140" s="164"/>
      <c r="I140" s="165"/>
      <c r="J140" s="165"/>
      <c r="K140" s="165"/>
      <c r="L140" s="165"/>
      <c r="M140" s="166"/>
    </row>
    <row r="141" spans="1:13" ht="22.5">
      <c r="A141" s="164"/>
      <c r="B141" s="173"/>
      <c r="C141" s="173"/>
      <c r="D141" s="164"/>
      <c r="E141" s="164"/>
      <c r="F141" s="164"/>
      <c r="G141" s="210" t="s">
        <v>25</v>
      </c>
      <c r="H141" s="164"/>
      <c r="I141" s="165"/>
      <c r="J141" s="165"/>
      <c r="K141" s="165"/>
      <c r="L141" s="165"/>
      <c r="M141" s="166"/>
    </row>
    <row r="142" spans="1:13" ht="22.5">
      <c r="A142" s="164"/>
      <c r="B142" s="173"/>
      <c r="C142" s="173"/>
      <c r="D142" s="164"/>
      <c r="E142" s="164"/>
      <c r="F142" s="164"/>
      <c r="G142" s="210" t="s">
        <v>26</v>
      </c>
      <c r="H142" s="164"/>
      <c r="I142" s="165"/>
      <c r="J142" s="165"/>
      <c r="K142" s="165"/>
      <c r="L142" s="165"/>
      <c r="M142" s="166"/>
    </row>
    <row r="143" spans="1:13" ht="22.5">
      <c r="A143" s="164"/>
      <c r="B143" s="173"/>
      <c r="C143" s="173"/>
      <c r="D143" s="164"/>
      <c r="E143" s="164"/>
      <c r="F143" s="164"/>
      <c r="G143" s="210" t="s">
        <v>27</v>
      </c>
      <c r="H143" s="164"/>
      <c r="I143" s="165"/>
      <c r="J143" s="165"/>
      <c r="K143" s="165"/>
      <c r="L143" s="165"/>
      <c r="M143" s="166"/>
    </row>
    <row r="144" spans="1:13" ht="22.5">
      <c r="A144" s="164"/>
      <c r="B144" s="173"/>
      <c r="C144" s="173"/>
      <c r="D144" s="164"/>
      <c r="E144" s="164"/>
      <c r="F144" s="160" t="s">
        <v>569</v>
      </c>
      <c r="G144" s="209" t="s">
        <v>28</v>
      </c>
      <c r="H144" s="164"/>
      <c r="I144" s="165"/>
      <c r="J144" s="165"/>
      <c r="K144" s="165"/>
      <c r="L144" s="165"/>
      <c r="M144" s="166"/>
    </row>
    <row r="145" spans="1:13" ht="22.5">
      <c r="A145" s="164"/>
      <c r="B145" s="173"/>
      <c r="C145" s="173"/>
      <c r="D145" s="164"/>
      <c r="E145" s="160" t="s">
        <v>842</v>
      </c>
      <c r="F145" s="160" t="s">
        <v>564</v>
      </c>
      <c r="G145" s="209" t="s">
        <v>29</v>
      </c>
      <c r="H145" s="164"/>
      <c r="I145" s="165"/>
      <c r="J145" s="165"/>
      <c r="K145" s="165"/>
      <c r="L145" s="165"/>
      <c r="M145" s="166"/>
    </row>
    <row r="146" spans="1:13" ht="45">
      <c r="A146" s="164"/>
      <c r="B146" s="173"/>
      <c r="C146" s="173"/>
      <c r="D146" s="164"/>
      <c r="E146" s="164"/>
      <c r="F146" s="164"/>
      <c r="G146" s="210" t="s">
        <v>30</v>
      </c>
      <c r="H146" s="164"/>
      <c r="I146" s="165"/>
      <c r="J146" s="165"/>
      <c r="K146" s="165"/>
      <c r="L146" s="165"/>
      <c r="M146" s="166"/>
    </row>
    <row r="147" spans="1:13" ht="22.5">
      <c r="A147" s="164"/>
      <c r="B147" s="173"/>
      <c r="C147" s="173"/>
      <c r="D147" s="164"/>
      <c r="E147" s="164"/>
      <c r="F147" s="164"/>
      <c r="G147" s="210" t="s">
        <v>31</v>
      </c>
      <c r="H147" s="164"/>
      <c r="I147" s="165"/>
      <c r="J147" s="165"/>
      <c r="K147" s="165"/>
      <c r="L147" s="165"/>
      <c r="M147" s="166"/>
    </row>
    <row r="148" spans="1:13" ht="22.5">
      <c r="A148" s="164"/>
      <c r="B148" s="173"/>
      <c r="C148" s="173"/>
      <c r="D148" s="164"/>
      <c r="E148" s="164"/>
      <c r="F148" s="164"/>
      <c r="G148" s="210" t="s">
        <v>144</v>
      </c>
      <c r="H148" s="164"/>
      <c r="I148" s="165"/>
      <c r="J148" s="165"/>
      <c r="K148" s="165"/>
      <c r="L148" s="165"/>
      <c r="M148" s="166"/>
    </row>
    <row r="149" spans="1:13" ht="22.5">
      <c r="A149" s="164"/>
      <c r="B149" s="173"/>
      <c r="C149" s="173"/>
      <c r="D149" s="164"/>
      <c r="E149" s="164"/>
      <c r="F149" s="164"/>
      <c r="G149" s="210" t="s">
        <v>142</v>
      </c>
      <c r="H149" s="164"/>
      <c r="I149" s="165"/>
      <c r="J149" s="165"/>
      <c r="K149" s="165"/>
      <c r="L149" s="165"/>
      <c r="M149" s="166"/>
    </row>
    <row r="150" spans="1:13" ht="45">
      <c r="A150" s="164"/>
      <c r="B150" s="173"/>
      <c r="C150" s="173"/>
      <c r="D150" s="164"/>
      <c r="E150" s="164"/>
      <c r="F150" s="164"/>
      <c r="G150" s="210" t="s">
        <v>32</v>
      </c>
      <c r="H150" s="164"/>
      <c r="I150" s="165"/>
      <c r="J150" s="165"/>
      <c r="K150" s="165"/>
      <c r="L150" s="165"/>
      <c r="M150" s="166"/>
    </row>
    <row r="151" spans="1:13" ht="22.5">
      <c r="A151" s="164"/>
      <c r="B151" s="173"/>
      <c r="C151" s="173"/>
      <c r="D151" s="164"/>
      <c r="E151" s="164"/>
      <c r="F151" s="160" t="s">
        <v>569</v>
      </c>
      <c r="G151" s="209" t="s">
        <v>143</v>
      </c>
      <c r="H151" s="164"/>
      <c r="I151" s="165"/>
      <c r="J151" s="165"/>
      <c r="K151" s="165"/>
      <c r="L151" s="165"/>
      <c r="M151" s="166"/>
    </row>
    <row r="152" spans="1:13" ht="45">
      <c r="A152" s="164"/>
      <c r="B152" s="173"/>
      <c r="C152" s="173"/>
      <c r="D152" s="164"/>
      <c r="E152" s="160" t="s">
        <v>148</v>
      </c>
      <c r="F152" s="160" t="s">
        <v>564</v>
      </c>
      <c r="G152" s="209" t="s">
        <v>33</v>
      </c>
      <c r="H152" s="164"/>
      <c r="I152" s="165"/>
      <c r="J152" s="165"/>
      <c r="K152" s="165"/>
      <c r="L152" s="165"/>
      <c r="M152" s="166"/>
    </row>
    <row r="153" spans="1:13" ht="22.5">
      <c r="A153" s="164"/>
      <c r="B153" s="173"/>
      <c r="C153" s="173"/>
      <c r="D153" s="164"/>
      <c r="E153" s="164"/>
      <c r="F153" s="164"/>
      <c r="G153" s="210" t="s">
        <v>150</v>
      </c>
      <c r="H153" s="164"/>
      <c r="I153" s="165"/>
      <c r="J153" s="165"/>
      <c r="K153" s="165"/>
      <c r="L153" s="165"/>
      <c r="M153" s="166"/>
    </row>
    <row r="154" spans="1:13" ht="22.5">
      <c r="A154" s="164"/>
      <c r="B154" s="173"/>
      <c r="C154" s="173"/>
      <c r="D154" s="164"/>
      <c r="E154" s="164"/>
      <c r="F154" s="164"/>
      <c r="G154" s="210" t="s">
        <v>157</v>
      </c>
      <c r="H154" s="164"/>
      <c r="I154" s="165"/>
      <c r="J154" s="165"/>
      <c r="K154" s="165"/>
      <c r="L154" s="165"/>
      <c r="M154" s="166"/>
    </row>
    <row r="155" spans="1:13" ht="22.5">
      <c r="A155" s="164"/>
      <c r="B155" s="173"/>
      <c r="C155" s="173"/>
      <c r="D155" s="164"/>
      <c r="E155" s="164"/>
      <c r="F155" s="164"/>
      <c r="G155" s="210" t="s">
        <v>158</v>
      </c>
      <c r="H155" s="164"/>
      <c r="I155" s="165"/>
      <c r="J155" s="165"/>
      <c r="K155" s="165"/>
      <c r="L155" s="165"/>
      <c r="M155" s="166"/>
    </row>
    <row r="156" spans="1:13">
      <c r="A156" s="164"/>
      <c r="B156" s="173"/>
      <c r="C156" s="173"/>
      <c r="D156" s="164"/>
      <c r="E156" s="164"/>
      <c r="F156" s="160" t="s">
        <v>569</v>
      </c>
      <c r="G156" s="209" t="s">
        <v>149</v>
      </c>
      <c r="H156" s="164"/>
      <c r="I156" s="165"/>
      <c r="J156" s="165"/>
      <c r="K156" s="165"/>
      <c r="L156" s="165"/>
      <c r="M156" s="166"/>
    </row>
    <row r="157" spans="1:13" ht="22.5">
      <c r="A157" s="164"/>
      <c r="B157" s="173"/>
      <c r="C157" s="173"/>
      <c r="D157" s="164"/>
      <c r="E157" s="164"/>
      <c r="F157" s="164"/>
      <c r="G157" s="210" t="s">
        <v>151</v>
      </c>
      <c r="H157" s="164"/>
      <c r="I157" s="165"/>
      <c r="J157" s="165"/>
      <c r="K157" s="165"/>
      <c r="L157" s="165"/>
      <c r="M157" s="166"/>
    </row>
    <row r="158" spans="1:13">
      <c r="A158" s="164"/>
      <c r="B158" s="173"/>
      <c r="C158" s="173"/>
      <c r="D158" s="164"/>
      <c r="E158" s="160" t="s">
        <v>159</v>
      </c>
      <c r="F158" s="160" t="s">
        <v>564</v>
      </c>
      <c r="G158" s="209" t="s">
        <v>39</v>
      </c>
      <c r="H158" s="164"/>
      <c r="I158" s="165"/>
      <c r="J158" s="165"/>
      <c r="K158" s="165"/>
      <c r="L158" s="165"/>
      <c r="M158" s="166"/>
    </row>
    <row r="159" spans="1:13" ht="22.5">
      <c r="A159" s="164"/>
      <c r="B159" s="173"/>
      <c r="C159" s="173"/>
      <c r="D159" s="164"/>
      <c r="E159" s="164"/>
      <c r="F159" s="164"/>
      <c r="G159" s="210" t="s">
        <v>40</v>
      </c>
      <c r="H159" s="164"/>
      <c r="I159" s="165"/>
      <c r="J159" s="165"/>
      <c r="K159" s="165"/>
      <c r="L159" s="165"/>
      <c r="M159" s="166"/>
    </row>
    <row r="160" spans="1:13" ht="33.75">
      <c r="A160" s="164"/>
      <c r="B160" s="173"/>
      <c r="C160" s="173"/>
      <c r="D160" s="164"/>
      <c r="E160" s="164"/>
      <c r="F160" s="164"/>
      <c r="G160" s="210" t="s">
        <v>41</v>
      </c>
      <c r="H160" s="164"/>
      <c r="I160" s="165"/>
      <c r="J160" s="165"/>
      <c r="K160" s="165"/>
      <c r="L160" s="165"/>
      <c r="M160" s="166"/>
    </row>
    <row r="161" spans="1:13" ht="22.5">
      <c r="A161" s="164"/>
      <c r="B161" s="173"/>
      <c r="C161" s="173"/>
      <c r="D161" s="164"/>
      <c r="E161" s="164"/>
      <c r="F161" s="164"/>
      <c r="G161" s="210" t="s">
        <v>851</v>
      </c>
      <c r="H161" s="164"/>
      <c r="I161" s="165"/>
      <c r="J161" s="165"/>
      <c r="K161" s="165"/>
      <c r="L161" s="165"/>
      <c r="M161" s="166"/>
    </row>
    <row r="162" spans="1:13" ht="22.5">
      <c r="A162" s="164"/>
      <c r="B162" s="173"/>
      <c r="C162" s="173"/>
      <c r="D162" s="164"/>
      <c r="E162" s="164"/>
      <c r="F162" s="160" t="s">
        <v>569</v>
      </c>
      <c r="G162" s="209" t="s">
        <v>43</v>
      </c>
      <c r="H162" s="164"/>
      <c r="I162" s="165"/>
      <c r="J162" s="165"/>
      <c r="K162" s="165"/>
      <c r="L162" s="165"/>
      <c r="M162" s="166"/>
    </row>
    <row r="163" spans="1:13">
      <c r="A163" s="164"/>
      <c r="B163" s="173"/>
      <c r="C163" s="173"/>
      <c r="D163" s="164"/>
      <c r="E163" s="160" t="s">
        <v>170</v>
      </c>
      <c r="F163" s="160" t="s">
        <v>564</v>
      </c>
      <c r="G163" s="209" t="s">
        <v>47</v>
      </c>
      <c r="H163" s="164"/>
      <c r="I163" s="165"/>
      <c r="J163" s="165"/>
      <c r="K163" s="165"/>
      <c r="L163" s="165"/>
      <c r="M163" s="166"/>
    </row>
    <row r="164" spans="1:13" ht="22.5">
      <c r="A164" s="164"/>
      <c r="B164" s="173"/>
      <c r="C164" s="173"/>
      <c r="D164" s="164"/>
      <c r="E164" s="164"/>
      <c r="F164" s="164"/>
      <c r="G164" s="210" t="s">
        <v>48</v>
      </c>
      <c r="H164" s="164"/>
      <c r="I164" s="165"/>
      <c r="J164" s="165"/>
      <c r="K164" s="165"/>
      <c r="L164" s="165"/>
      <c r="M164" s="166"/>
    </row>
    <row r="165" spans="1:13" ht="22.5">
      <c r="A165" s="164"/>
      <c r="B165" s="173"/>
      <c r="C165" s="173"/>
      <c r="D165" s="164"/>
      <c r="E165" s="164"/>
      <c r="F165" s="164"/>
      <c r="G165" s="210" t="s">
        <v>49</v>
      </c>
      <c r="H165" s="164"/>
      <c r="I165" s="165"/>
      <c r="J165" s="165"/>
      <c r="K165" s="165"/>
      <c r="L165" s="165"/>
      <c r="M165" s="166"/>
    </row>
    <row r="166" spans="1:13" ht="22.5">
      <c r="A166" s="164"/>
      <c r="B166" s="173"/>
      <c r="C166" s="173"/>
      <c r="D166" s="164"/>
      <c r="E166" s="164"/>
      <c r="F166" s="164"/>
      <c r="G166" s="210" t="s">
        <v>50</v>
      </c>
      <c r="H166" s="164"/>
      <c r="I166" s="165"/>
      <c r="J166" s="165"/>
      <c r="K166" s="165"/>
      <c r="L166" s="165"/>
      <c r="M166" s="166"/>
    </row>
    <row r="167" spans="1:13" ht="22.5">
      <c r="A167" s="164"/>
      <c r="B167" s="173"/>
      <c r="C167" s="173"/>
      <c r="D167" s="164"/>
      <c r="E167" s="164"/>
      <c r="F167" s="164"/>
      <c r="G167" s="210" t="s">
        <v>51</v>
      </c>
      <c r="H167" s="164"/>
      <c r="I167" s="165"/>
      <c r="J167" s="165"/>
      <c r="K167" s="165"/>
      <c r="L167" s="165"/>
      <c r="M167" s="166"/>
    </row>
    <row r="168" spans="1:13" ht="22.5">
      <c r="A168" s="164"/>
      <c r="B168" s="173"/>
      <c r="C168" s="173"/>
      <c r="D168" s="164"/>
      <c r="E168" s="164"/>
      <c r="F168" s="164"/>
      <c r="G168" s="210" t="s">
        <v>52</v>
      </c>
      <c r="H168" s="164"/>
      <c r="I168" s="165"/>
      <c r="J168" s="165"/>
      <c r="K168" s="165"/>
      <c r="L168" s="165"/>
      <c r="M168" s="166"/>
    </row>
    <row r="169" spans="1:13" ht="22.5">
      <c r="A169" s="164"/>
      <c r="B169" s="173"/>
      <c r="C169" s="173"/>
      <c r="D169" s="164"/>
      <c r="E169" s="164"/>
      <c r="F169" s="164"/>
      <c r="G169" s="210" t="s">
        <v>42</v>
      </c>
      <c r="H169" s="164"/>
      <c r="I169" s="165"/>
      <c r="J169" s="165"/>
      <c r="K169" s="165"/>
      <c r="L169" s="165"/>
      <c r="M169" s="166"/>
    </row>
    <row r="170" spans="1:13" ht="45">
      <c r="A170" s="164"/>
      <c r="B170" s="173"/>
      <c r="C170" s="173"/>
      <c r="D170" s="164"/>
      <c r="E170" s="164"/>
      <c r="F170" s="164"/>
      <c r="G170" s="210" t="s">
        <v>53</v>
      </c>
      <c r="H170" s="164"/>
      <c r="I170" s="165"/>
      <c r="J170" s="165"/>
      <c r="K170" s="165"/>
      <c r="L170" s="165"/>
      <c r="M170" s="166"/>
    </row>
    <row r="171" spans="1:13" ht="22.5">
      <c r="A171" s="164"/>
      <c r="B171" s="173"/>
      <c r="C171" s="173"/>
      <c r="D171" s="164"/>
      <c r="E171" s="164"/>
      <c r="F171" s="160" t="s">
        <v>569</v>
      </c>
      <c r="G171" s="209" t="s">
        <v>54</v>
      </c>
      <c r="H171" s="164"/>
      <c r="I171" s="165"/>
      <c r="J171" s="165"/>
      <c r="K171" s="165"/>
      <c r="L171" s="165"/>
      <c r="M171" s="166"/>
    </row>
    <row r="172" spans="1:13" ht="22.5">
      <c r="A172" s="164"/>
      <c r="B172" s="173"/>
      <c r="C172" s="173"/>
      <c r="D172" s="164"/>
      <c r="E172" s="164"/>
      <c r="F172" s="164"/>
      <c r="G172" s="210" t="s">
        <v>55</v>
      </c>
      <c r="H172" s="164"/>
      <c r="I172" s="165"/>
      <c r="J172" s="165"/>
      <c r="K172" s="165"/>
      <c r="L172" s="165"/>
      <c r="M172" s="166"/>
    </row>
    <row r="173" spans="1:13" ht="22.5">
      <c r="A173" s="164"/>
      <c r="B173" s="173"/>
      <c r="C173" s="173"/>
      <c r="D173" s="160" t="s">
        <v>888</v>
      </c>
      <c r="E173" s="160" t="s">
        <v>196</v>
      </c>
      <c r="F173" s="160" t="s">
        <v>564</v>
      </c>
      <c r="G173" s="209" t="s">
        <v>197</v>
      </c>
      <c r="H173" s="164"/>
      <c r="I173" s="165"/>
      <c r="J173" s="165"/>
      <c r="K173" s="165"/>
      <c r="L173" s="165"/>
      <c r="M173" s="166"/>
    </row>
    <row r="174" spans="1:13" ht="33.75">
      <c r="A174" s="164"/>
      <c r="B174" s="173"/>
      <c r="C174" s="173"/>
      <c r="D174" s="164"/>
      <c r="E174" s="164"/>
      <c r="F174" s="164"/>
      <c r="G174" s="210" t="s">
        <v>198</v>
      </c>
      <c r="H174" s="164"/>
      <c r="I174" s="165"/>
      <c r="J174" s="165"/>
      <c r="K174" s="165"/>
      <c r="L174" s="165"/>
      <c r="M174" s="166"/>
    </row>
    <row r="175" spans="1:13" ht="22.5">
      <c r="A175" s="164"/>
      <c r="B175" s="173"/>
      <c r="C175" s="173"/>
      <c r="D175" s="164"/>
      <c r="E175" s="164"/>
      <c r="F175" s="164"/>
      <c r="G175" s="210" t="s">
        <v>200</v>
      </c>
      <c r="H175" s="164"/>
      <c r="I175" s="165"/>
      <c r="J175" s="165"/>
      <c r="K175" s="165"/>
      <c r="L175" s="165"/>
      <c r="M175" s="166"/>
    </row>
    <row r="176" spans="1:13">
      <c r="A176" s="164"/>
      <c r="B176" s="173"/>
      <c r="C176" s="173"/>
      <c r="D176" s="164"/>
      <c r="E176" s="164"/>
      <c r="F176" s="160" t="s">
        <v>566</v>
      </c>
      <c r="G176" s="209" t="s">
        <v>199</v>
      </c>
      <c r="H176" s="164"/>
      <c r="I176" s="165"/>
      <c r="J176" s="165"/>
      <c r="K176" s="165"/>
      <c r="L176" s="165"/>
      <c r="M176" s="166"/>
    </row>
    <row r="177" spans="1:13" ht="22.5">
      <c r="A177" s="164"/>
      <c r="B177" s="173"/>
      <c r="C177" s="173"/>
      <c r="D177" s="164"/>
      <c r="E177" s="164"/>
      <c r="F177" s="160" t="s">
        <v>569</v>
      </c>
      <c r="G177" s="209" t="s">
        <v>201</v>
      </c>
      <c r="H177" s="164"/>
      <c r="I177" s="165"/>
      <c r="J177" s="165"/>
      <c r="K177" s="165"/>
      <c r="L177" s="165"/>
      <c r="M177" s="166"/>
    </row>
    <row r="178" spans="1:13">
      <c r="A178" s="164"/>
      <c r="B178" s="173"/>
      <c r="C178" s="173"/>
      <c r="D178" s="164"/>
      <c r="E178" s="160" t="s">
        <v>610</v>
      </c>
      <c r="F178" s="160" t="s">
        <v>564</v>
      </c>
      <c r="G178" s="209" t="s">
        <v>901</v>
      </c>
      <c r="H178" s="164"/>
      <c r="I178" s="165"/>
      <c r="J178" s="165"/>
      <c r="K178" s="165"/>
      <c r="L178" s="165"/>
      <c r="M178" s="166"/>
    </row>
    <row r="179" spans="1:13">
      <c r="A179" s="164"/>
      <c r="B179" s="173"/>
      <c r="C179" s="173"/>
      <c r="D179" s="164"/>
      <c r="E179" s="164"/>
      <c r="F179" s="164"/>
      <c r="G179" s="210" t="s">
        <v>892</v>
      </c>
      <c r="H179" s="164"/>
      <c r="I179" s="165"/>
      <c r="J179" s="165"/>
      <c r="K179" s="165"/>
      <c r="L179" s="165"/>
      <c r="M179" s="166"/>
    </row>
    <row r="180" spans="1:13">
      <c r="A180" s="164"/>
      <c r="B180" s="173"/>
      <c r="C180" s="173"/>
      <c r="D180" s="164"/>
      <c r="E180" s="164"/>
      <c r="F180" s="164"/>
      <c r="G180" s="210" t="s">
        <v>900</v>
      </c>
      <c r="H180" s="164"/>
      <c r="I180" s="165"/>
      <c r="J180" s="165"/>
      <c r="K180" s="165"/>
      <c r="L180" s="165"/>
      <c r="M180" s="166"/>
    </row>
    <row r="181" spans="1:13">
      <c r="A181" s="164"/>
      <c r="B181" s="173"/>
      <c r="C181" s="173"/>
      <c r="D181" s="164"/>
      <c r="E181" s="164"/>
      <c r="F181" s="164"/>
      <c r="G181" s="210" t="s">
        <v>891</v>
      </c>
      <c r="H181" s="164"/>
      <c r="I181" s="165"/>
      <c r="J181" s="165"/>
      <c r="K181" s="165"/>
      <c r="L181" s="165"/>
      <c r="M181" s="166"/>
    </row>
    <row r="182" spans="1:13" ht="33.75">
      <c r="A182" s="164"/>
      <c r="B182" s="173"/>
      <c r="C182" s="173"/>
      <c r="D182" s="164"/>
      <c r="E182" s="164"/>
      <c r="F182" s="164"/>
      <c r="G182" s="210" t="s">
        <v>188</v>
      </c>
      <c r="H182" s="164"/>
      <c r="I182" s="165"/>
      <c r="J182" s="165"/>
      <c r="K182" s="165"/>
      <c r="L182" s="165"/>
      <c r="M182" s="166"/>
    </row>
    <row r="183" spans="1:13" ht="45">
      <c r="A183" s="164"/>
      <c r="B183" s="173"/>
      <c r="C183" s="173"/>
      <c r="D183" s="164"/>
      <c r="E183" s="164"/>
      <c r="F183" s="164"/>
      <c r="G183" s="210" t="s">
        <v>73</v>
      </c>
      <c r="H183" s="164"/>
      <c r="I183" s="165"/>
      <c r="J183" s="165"/>
      <c r="K183" s="165"/>
      <c r="L183" s="165"/>
      <c r="M183" s="166"/>
    </row>
    <row r="184" spans="1:13" ht="33.75">
      <c r="A184" s="164"/>
      <c r="B184" s="173"/>
      <c r="C184" s="173"/>
      <c r="D184" s="164"/>
      <c r="E184" s="164"/>
      <c r="F184" s="164"/>
      <c r="G184" s="210" t="s">
        <v>190</v>
      </c>
      <c r="H184" s="164"/>
      <c r="I184" s="165"/>
      <c r="J184" s="165"/>
      <c r="K184" s="165"/>
      <c r="L184" s="165"/>
      <c r="M184" s="166"/>
    </row>
    <row r="185" spans="1:13" ht="33.75">
      <c r="A185" s="164"/>
      <c r="B185" s="173"/>
      <c r="C185" s="173"/>
      <c r="D185" s="164"/>
      <c r="E185" s="164"/>
      <c r="F185" s="164"/>
      <c r="G185" s="210" t="s">
        <v>189</v>
      </c>
      <c r="H185" s="164"/>
      <c r="I185" s="165"/>
      <c r="J185" s="165"/>
      <c r="K185" s="165"/>
      <c r="L185" s="165"/>
      <c r="M185" s="166"/>
    </row>
    <row r="186" spans="1:13">
      <c r="A186" s="164"/>
      <c r="B186" s="173"/>
      <c r="C186" s="173"/>
      <c r="D186" s="164"/>
      <c r="E186" s="164"/>
      <c r="F186" s="164"/>
      <c r="G186" s="210" t="s">
        <v>895</v>
      </c>
      <c r="H186" s="164"/>
      <c r="I186" s="165"/>
      <c r="J186" s="165"/>
      <c r="K186" s="165"/>
      <c r="L186" s="165"/>
      <c r="M186" s="166"/>
    </row>
    <row r="187" spans="1:13" ht="22.5">
      <c r="A187" s="164"/>
      <c r="B187" s="173"/>
      <c r="C187" s="173"/>
      <c r="D187" s="164"/>
      <c r="E187" s="164"/>
      <c r="F187" s="164"/>
      <c r="G187" s="210" t="s">
        <v>898</v>
      </c>
      <c r="H187" s="164"/>
      <c r="I187" s="165"/>
      <c r="J187" s="165"/>
      <c r="K187" s="165"/>
      <c r="L187" s="165"/>
      <c r="M187" s="166"/>
    </row>
    <row r="188" spans="1:13" ht="22.5">
      <c r="A188" s="164"/>
      <c r="B188" s="173"/>
      <c r="C188" s="173"/>
      <c r="D188" s="164"/>
      <c r="E188" s="164"/>
      <c r="F188" s="164"/>
      <c r="G188" s="210" t="s">
        <v>904</v>
      </c>
      <c r="H188" s="164"/>
      <c r="I188" s="165"/>
      <c r="J188" s="165"/>
      <c r="K188" s="165"/>
      <c r="L188" s="165"/>
      <c r="M188" s="166"/>
    </row>
    <row r="189" spans="1:13" ht="22.5">
      <c r="A189" s="164"/>
      <c r="B189" s="173"/>
      <c r="C189" s="173"/>
      <c r="D189" s="164"/>
      <c r="E189" s="164"/>
      <c r="F189" s="164"/>
      <c r="G189" s="210" t="s">
        <v>906</v>
      </c>
      <c r="H189" s="164"/>
      <c r="I189" s="165"/>
      <c r="J189" s="165"/>
      <c r="K189" s="165"/>
      <c r="L189" s="165"/>
      <c r="M189" s="166"/>
    </row>
    <row r="190" spans="1:13" ht="22.5">
      <c r="A190" s="164"/>
      <c r="B190" s="173"/>
      <c r="C190" s="173"/>
      <c r="D190" s="164"/>
      <c r="E190" s="164"/>
      <c r="F190" s="164"/>
      <c r="G190" s="210" t="s">
        <v>905</v>
      </c>
      <c r="H190" s="164"/>
      <c r="I190" s="165"/>
      <c r="J190" s="165"/>
      <c r="K190" s="165"/>
      <c r="L190" s="165"/>
      <c r="M190" s="166"/>
    </row>
    <row r="191" spans="1:13" ht="22.5">
      <c r="A191" s="164"/>
      <c r="B191" s="173"/>
      <c r="C191" s="173"/>
      <c r="D191" s="164"/>
      <c r="E191" s="164"/>
      <c r="F191" s="164"/>
      <c r="G191" s="210" t="s">
        <v>913</v>
      </c>
      <c r="H191" s="164"/>
      <c r="I191" s="165"/>
      <c r="J191" s="165"/>
      <c r="K191" s="165"/>
      <c r="L191" s="165"/>
      <c r="M191" s="166"/>
    </row>
    <row r="192" spans="1:13" ht="22.5">
      <c r="A192" s="164"/>
      <c r="B192" s="173"/>
      <c r="C192" s="173"/>
      <c r="D192" s="164"/>
      <c r="E192" s="164"/>
      <c r="F192" s="164"/>
      <c r="G192" s="210" t="s">
        <v>185</v>
      </c>
      <c r="H192" s="164"/>
      <c r="I192" s="165"/>
      <c r="J192" s="165"/>
      <c r="K192" s="165"/>
      <c r="L192" s="165"/>
      <c r="M192" s="166"/>
    </row>
    <row r="193" spans="1:13" ht="22.5">
      <c r="A193" s="164"/>
      <c r="B193" s="173"/>
      <c r="C193" s="173"/>
      <c r="D193" s="164"/>
      <c r="E193" s="164"/>
      <c r="F193" s="164"/>
      <c r="G193" s="210" t="s">
        <v>184</v>
      </c>
      <c r="H193" s="164"/>
      <c r="I193" s="165"/>
      <c r="J193" s="165"/>
      <c r="K193" s="165"/>
      <c r="L193" s="165"/>
      <c r="M193" s="166"/>
    </row>
    <row r="194" spans="1:13" ht="22.5">
      <c r="A194" s="164"/>
      <c r="B194" s="173"/>
      <c r="C194" s="173"/>
      <c r="D194" s="164"/>
      <c r="E194" s="164"/>
      <c r="F194" s="164"/>
      <c r="G194" s="210" t="s">
        <v>180</v>
      </c>
      <c r="H194" s="164"/>
      <c r="I194" s="165"/>
      <c r="J194" s="165"/>
      <c r="K194" s="165"/>
      <c r="L194" s="165"/>
      <c r="M194" s="166"/>
    </row>
    <row r="195" spans="1:13" ht="33.75">
      <c r="A195" s="164"/>
      <c r="B195" s="173"/>
      <c r="C195" s="173"/>
      <c r="D195" s="164"/>
      <c r="E195" s="164"/>
      <c r="F195" s="164"/>
      <c r="G195" s="210" t="s">
        <v>889</v>
      </c>
      <c r="H195" s="164"/>
      <c r="I195" s="165"/>
      <c r="J195" s="165"/>
      <c r="K195" s="165"/>
      <c r="L195" s="165"/>
      <c r="M195" s="166"/>
    </row>
    <row r="196" spans="1:13" ht="33.75">
      <c r="A196" s="164"/>
      <c r="B196" s="173"/>
      <c r="C196" s="173"/>
      <c r="D196" s="164"/>
      <c r="E196" s="164"/>
      <c r="F196" s="164"/>
      <c r="G196" s="210" t="s">
        <v>890</v>
      </c>
      <c r="H196" s="164"/>
      <c r="I196" s="165"/>
      <c r="J196" s="165"/>
      <c r="K196" s="165"/>
      <c r="L196" s="165"/>
      <c r="M196" s="166"/>
    </row>
    <row r="197" spans="1:13" ht="22.5">
      <c r="A197" s="164"/>
      <c r="B197" s="173"/>
      <c r="C197" s="173"/>
      <c r="D197" s="164"/>
      <c r="E197" s="164"/>
      <c r="F197" s="164"/>
      <c r="G197" s="210" t="s">
        <v>916</v>
      </c>
      <c r="H197" s="164"/>
      <c r="I197" s="165"/>
      <c r="J197" s="165"/>
      <c r="K197" s="165"/>
      <c r="L197" s="165"/>
      <c r="M197" s="166"/>
    </row>
    <row r="198" spans="1:13" ht="45">
      <c r="A198" s="164"/>
      <c r="B198" s="173"/>
      <c r="C198" s="173"/>
      <c r="D198" s="164"/>
      <c r="E198" s="164"/>
      <c r="F198" s="164"/>
      <c r="G198" s="210" t="s">
        <v>74</v>
      </c>
      <c r="H198" s="164"/>
      <c r="I198" s="165"/>
      <c r="J198" s="165"/>
      <c r="K198" s="165"/>
      <c r="L198" s="165"/>
      <c r="M198" s="166"/>
    </row>
    <row r="199" spans="1:13">
      <c r="A199" s="164"/>
      <c r="B199" s="173"/>
      <c r="C199" s="173"/>
      <c r="D199" s="164"/>
      <c r="E199" s="164"/>
      <c r="F199" s="164"/>
      <c r="G199" s="210" t="s">
        <v>193</v>
      </c>
      <c r="H199" s="164"/>
      <c r="I199" s="165"/>
      <c r="J199" s="165"/>
      <c r="K199" s="165"/>
      <c r="L199" s="165"/>
      <c r="M199" s="166"/>
    </row>
    <row r="200" spans="1:13">
      <c r="A200" s="164"/>
      <c r="B200" s="173"/>
      <c r="C200" s="173"/>
      <c r="D200" s="164"/>
      <c r="E200" s="164"/>
      <c r="F200" s="164"/>
      <c r="G200" s="210" t="s">
        <v>194</v>
      </c>
      <c r="H200" s="164"/>
      <c r="I200" s="165"/>
      <c r="J200" s="165"/>
      <c r="K200" s="165"/>
      <c r="L200" s="165"/>
      <c r="M200" s="166"/>
    </row>
    <row r="201" spans="1:13" ht="33.75">
      <c r="A201" s="164"/>
      <c r="B201" s="173"/>
      <c r="C201" s="173"/>
      <c r="D201" s="164"/>
      <c r="E201" s="164"/>
      <c r="F201" s="164"/>
      <c r="G201" s="210" t="s">
        <v>911</v>
      </c>
      <c r="H201" s="164"/>
      <c r="I201" s="165"/>
      <c r="J201" s="165"/>
      <c r="K201" s="165"/>
      <c r="L201" s="165"/>
      <c r="M201" s="166"/>
    </row>
    <row r="202" spans="1:13" ht="33.75">
      <c r="A202" s="164"/>
      <c r="B202" s="173"/>
      <c r="C202" s="173"/>
      <c r="D202" s="164"/>
      <c r="E202" s="164"/>
      <c r="F202" s="164"/>
      <c r="G202" s="210" t="s">
        <v>910</v>
      </c>
      <c r="H202" s="164"/>
      <c r="I202" s="165"/>
      <c r="J202" s="165"/>
      <c r="K202" s="165"/>
      <c r="L202" s="165"/>
      <c r="M202" s="166"/>
    </row>
    <row r="203" spans="1:13" ht="22.5">
      <c r="A203" s="164"/>
      <c r="B203" s="173"/>
      <c r="C203" s="173"/>
      <c r="D203" s="164"/>
      <c r="E203" s="164"/>
      <c r="F203" s="164"/>
      <c r="G203" s="210" t="s">
        <v>912</v>
      </c>
      <c r="H203" s="164"/>
      <c r="I203" s="165"/>
      <c r="J203" s="165"/>
      <c r="K203" s="165"/>
      <c r="L203" s="165"/>
      <c r="M203" s="166"/>
    </row>
    <row r="204" spans="1:13" ht="22.5">
      <c r="A204" s="164"/>
      <c r="B204" s="173"/>
      <c r="C204" s="173"/>
      <c r="D204" s="164"/>
      <c r="E204" s="164"/>
      <c r="F204" s="164"/>
      <c r="G204" s="210" t="s">
        <v>192</v>
      </c>
      <c r="H204" s="164"/>
      <c r="I204" s="165"/>
      <c r="J204" s="165"/>
      <c r="K204" s="165"/>
      <c r="L204" s="165"/>
      <c r="M204" s="166"/>
    </row>
    <row r="205" spans="1:13">
      <c r="A205" s="164"/>
      <c r="B205" s="173"/>
      <c r="C205" s="173"/>
      <c r="D205" s="164"/>
      <c r="E205" s="164"/>
      <c r="F205" s="164"/>
      <c r="G205" s="210" t="s">
        <v>191</v>
      </c>
      <c r="H205" s="164"/>
      <c r="I205" s="165"/>
      <c r="J205" s="165"/>
      <c r="K205" s="165"/>
      <c r="L205" s="165"/>
      <c r="M205" s="166"/>
    </row>
    <row r="206" spans="1:13">
      <c r="A206" s="164"/>
      <c r="B206" s="173"/>
      <c r="C206" s="173"/>
      <c r="D206" s="164"/>
      <c r="E206" s="164"/>
      <c r="F206" s="164"/>
      <c r="G206" s="210" t="s">
        <v>195</v>
      </c>
      <c r="H206" s="164"/>
      <c r="I206" s="165"/>
      <c r="J206" s="165"/>
      <c r="K206" s="165"/>
      <c r="L206" s="165"/>
      <c r="M206" s="166"/>
    </row>
    <row r="207" spans="1:13" ht="22.5">
      <c r="A207" s="164"/>
      <c r="B207" s="173"/>
      <c r="C207" s="173"/>
      <c r="D207" s="164"/>
      <c r="E207" s="164"/>
      <c r="F207" s="160" t="s">
        <v>566</v>
      </c>
      <c r="G207" s="209" t="s">
        <v>897</v>
      </c>
      <c r="H207" s="164"/>
      <c r="I207" s="165"/>
      <c r="J207" s="165"/>
      <c r="K207" s="165"/>
      <c r="L207" s="165"/>
      <c r="M207" s="166"/>
    </row>
    <row r="208" spans="1:13">
      <c r="A208" s="164"/>
      <c r="B208" s="173"/>
      <c r="C208" s="173"/>
      <c r="D208" s="164"/>
      <c r="E208" s="164"/>
      <c r="F208" s="160" t="s">
        <v>569</v>
      </c>
      <c r="G208" s="209" t="s">
        <v>894</v>
      </c>
      <c r="H208" s="164"/>
      <c r="I208" s="165"/>
      <c r="J208" s="165"/>
      <c r="K208" s="165"/>
      <c r="L208" s="165"/>
      <c r="M208" s="166"/>
    </row>
    <row r="209" spans="1:13" ht="22.5">
      <c r="A209" s="164"/>
      <c r="B209" s="173"/>
      <c r="C209" s="173"/>
      <c r="D209" s="164"/>
      <c r="E209" s="164"/>
      <c r="F209" s="164"/>
      <c r="G209" s="210" t="s">
        <v>899</v>
      </c>
      <c r="H209" s="164"/>
      <c r="I209" s="165"/>
      <c r="J209" s="165"/>
      <c r="K209" s="165"/>
      <c r="L209" s="165"/>
      <c r="M209" s="166"/>
    </row>
    <row r="210" spans="1:13" ht="22.5">
      <c r="A210" s="164"/>
      <c r="B210" s="173"/>
      <c r="C210" s="173"/>
      <c r="D210" s="164"/>
      <c r="E210" s="164"/>
      <c r="F210" s="164"/>
      <c r="G210" s="210" t="s">
        <v>903</v>
      </c>
      <c r="H210" s="164"/>
      <c r="I210" s="165"/>
      <c r="J210" s="165"/>
      <c r="K210" s="165"/>
      <c r="L210" s="165"/>
      <c r="M210" s="166"/>
    </row>
    <row r="211" spans="1:13" ht="22.5">
      <c r="A211" s="164"/>
      <c r="B211" s="173"/>
      <c r="C211" s="173"/>
      <c r="D211" s="164"/>
      <c r="E211" s="164"/>
      <c r="F211" s="164"/>
      <c r="G211" s="210" t="s">
        <v>902</v>
      </c>
      <c r="H211" s="164"/>
      <c r="I211" s="165"/>
      <c r="J211" s="165"/>
      <c r="K211" s="165"/>
      <c r="L211" s="165"/>
      <c r="M211" s="166"/>
    </row>
    <row r="212" spans="1:13" ht="22.5">
      <c r="A212" s="164"/>
      <c r="B212" s="173"/>
      <c r="C212" s="173"/>
      <c r="D212" s="164"/>
      <c r="E212" s="164"/>
      <c r="F212" s="164"/>
      <c r="G212" s="210" t="s">
        <v>893</v>
      </c>
      <c r="H212" s="164"/>
      <c r="I212" s="165"/>
      <c r="J212" s="165"/>
      <c r="K212" s="165"/>
      <c r="L212" s="165"/>
      <c r="M212" s="166"/>
    </row>
    <row r="213" spans="1:13" ht="22.5">
      <c r="A213" s="164"/>
      <c r="B213" s="173"/>
      <c r="C213" s="173"/>
      <c r="D213" s="164"/>
      <c r="E213" s="164"/>
      <c r="F213" s="164"/>
      <c r="G213" s="210" t="s">
        <v>896</v>
      </c>
      <c r="H213" s="164"/>
      <c r="I213" s="165"/>
      <c r="J213" s="165"/>
      <c r="K213" s="165"/>
      <c r="L213" s="165"/>
      <c r="M213" s="166"/>
    </row>
    <row r="214" spans="1:13" ht="45">
      <c r="A214" s="164"/>
      <c r="B214" s="173"/>
      <c r="C214" s="173"/>
      <c r="D214" s="160" t="s">
        <v>767</v>
      </c>
      <c r="E214" s="160" t="s">
        <v>610</v>
      </c>
      <c r="F214" s="160" t="s">
        <v>564</v>
      </c>
      <c r="G214" s="209" t="s">
        <v>75</v>
      </c>
      <c r="H214" s="164"/>
      <c r="I214" s="165"/>
      <c r="J214" s="165"/>
      <c r="K214" s="165"/>
      <c r="L214" s="165"/>
      <c r="M214" s="166"/>
    </row>
    <row r="215" spans="1:13" ht="33.75">
      <c r="A215" s="164"/>
      <c r="B215" s="173"/>
      <c r="C215" s="173"/>
      <c r="D215" s="164"/>
      <c r="E215" s="164"/>
      <c r="F215" s="164"/>
      <c r="G215" s="210" t="s">
        <v>770</v>
      </c>
      <c r="H215" s="164"/>
      <c r="I215" s="165"/>
      <c r="J215" s="165"/>
      <c r="K215" s="165"/>
      <c r="L215" s="165"/>
      <c r="M215" s="166"/>
    </row>
    <row r="216" spans="1:13" ht="45">
      <c r="A216" s="164"/>
      <c r="B216" s="173"/>
      <c r="C216" s="173"/>
      <c r="D216" s="164"/>
      <c r="E216" s="164"/>
      <c r="F216" s="164"/>
      <c r="G216" s="210" t="s">
        <v>76</v>
      </c>
      <c r="H216" s="164"/>
      <c r="I216" s="165"/>
      <c r="J216" s="165"/>
      <c r="K216" s="165"/>
      <c r="L216" s="165"/>
      <c r="M216" s="166"/>
    </row>
    <row r="217" spans="1:13" ht="33.75">
      <c r="A217" s="164"/>
      <c r="B217" s="173"/>
      <c r="C217" s="173"/>
      <c r="D217" s="164"/>
      <c r="E217" s="164"/>
      <c r="F217" s="164"/>
      <c r="G217" s="210" t="s">
        <v>777</v>
      </c>
      <c r="H217" s="164"/>
      <c r="I217" s="165"/>
      <c r="J217" s="165"/>
      <c r="K217" s="165"/>
      <c r="L217" s="165"/>
      <c r="M217" s="166"/>
    </row>
    <row r="218" spans="1:13" ht="22.5">
      <c r="A218" s="164"/>
      <c r="B218" s="173"/>
      <c r="C218" s="173"/>
      <c r="D218" s="164"/>
      <c r="E218" s="164"/>
      <c r="F218" s="164"/>
      <c r="G218" s="210" t="s">
        <v>77</v>
      </c>
      <c r="H218" s="164"/>
      <c r="I218" s="165"/>
      <c r="J218" s="165"/>
      <c r="K218" s="165"/>
      <c r="L218" s="165"/>
      <c r="M218" s="166"/>
    </row>
    <row r="219" spans="1:13" ht="33.75">
      <c r="A219" s="164"/>
      <c r="B219" s="173"/>
      <c r="C219" s="173"/>
      <c r="D219" s="164"/>
      <c r="E219" s="164"/>
      <c r="F219" s="164"/>
      <c r="G219" s="210" t="s">
        <v>78</v>
      </c>
      <c r="H219" s="164"/>
      <c r="I219" s="165"/>
      <c r="J219" s="165"/>
      <c r="K219" s="165"/>
      <c r="L219" s="165"/>
      <c r="M219" s="166"/>
    </row>
    <row r="220" spans="1:13" ht="22.5">
      <c r="A220" s="164"/>
      <c r="B220" s="173"/>
      <c r="C220" s="173"/>
      <c r="D220" s="164"/>
      <c r="E220" s="164"/>
      <c r="F220" s="164"/>
      <c r="G220" s="210" t="s">
        <v>79</v>
      </c>
      <c r="H220" s="164"/>
      <c r="I220" s="165"/>
      <c r="J220" s="165"/>
      <c r="K220" s="165"/>
      <c r="L220" s="165"/>
      <c r="M220" s="166"/>
    </row>
    <row r="221" spans="1:13" ht="33.75">
      <c r="A221" s="164"/>
      <c r="B221" s="173"/>
      <c r="C221" s="173"/>
      <c r="D221" s="164"/>
      <c r="E221" s="164"/>
      <c r="F221" s="164"/>
      <c r="G221" s="210" t="s">
        <v>776</v>
      </c>
      <c r="H221" s="164"/>
      <c r="I221" s="165"/>
      <c r="J221" s="165"/>
      <c r="K221" s="165"/>
      <c r="L221" s="165"/>
      <c r="M221" s="166"/>
    </row>
    <row r="222" spans="1:13" ht="22.5">
      <c r="A222" s="164"/>
      <c r="B222" s="173"/>
      <c r="C222" s="173"/>
      <c r="D222" s="164"/>
      <c r="E222" s="164"/>
      <c r="F222" s="160" t="s">
        <v>569</v>
      </c>
      <c r="G222" s="209" t="s">
        <v>773</v>
      </c>
      <c r="H222" s="164"/>
      <c r="I222" s="165"/>
      <c r="J222" s="165"/>
      <c r="K222" s="165"/>
      <c r="L222" s="165"/>
      <c r="M222" s="166"/>
    </row>
    <row r="223" spans="1:13" ht="22.5">
      <c r="A223" s="164"/>
      <c r="B223" s="173"/>
      <c r="C223" s="173"/>
      <c r="D223" s="164"/>
      <c r="E223" s="164"/>
      <c r="F223" s="164"/>
      <c r="G223" s="210" t="s">
        <v>768</v>
      </c>
      <c r="H223" s="164"/>
      <c r="I223" s="165"/>
      <c r="J223" s="165"/>
      <c r="K223" s="165"/>
      <c r="L223" s="165"/>
      <c r="M223" s="166"/>
    </row>
    <row r="224" spans="1:13" ht="33.75">
      <c r="A224" s="164"/>
      <c r="B224" s="173"/>
      <c r="C224" s="173"/>
      <c r="D224" s="160" t="s">
        <v>203</v>
      </c>
      <c r="E224" s="160" t="s">
        <v>610</v>
      </c>
      <c r="F224" s="160" t="s">
        <v>564</v>
      </c>
      <c r="G224" s="209" t="s">
        <v>204</v>
      </c>
      <c r="H224" s="164"/>
      <c r="I224" s="165"/>
      <c r="J224" s="165"/>
      <c r="K224" s="165"/>
      <c r="L224" s="165"/>
      <c r="M224" s="166"/>
    </row>
    <row r="225" spans="1:13" ht="22.5">
      <c r="A225" s="164"/>
      <c r="B225" s="173"/>
      <c r="C225" s="173"/>
      <c r="D225" s="160" t="s">
        <v>205</v>
      </c>
      <c r="E225" s="160" t="s">
        <v>610</v>
      </c>
      <c r="F225" s="160" t="s">
        <v>564</v>
      </c>
      <c r="G225" s="209" t="s">
        <v>80</v>
      </c>
      <c r="H225" s="164"/>
      <c r="I225" s="165"/>
      <c r="J225" s="165"/>
      <c r="K225" s="165"/>
      <c r="L225" s="165"/>
      <c r="M225" s="166"/>
    </row>
    <row r="226" spans="1:13" ht="22.5">
      <c r="A226" s="164"/>
      <c r="B226" s="173"/>
      <c r="C226" s="173"/>
      <c r="D226" s="164"/>
      <c r="E226" s="164"/>
      <c r="F226" s="164"/>
      <c r="G226" s="210" t="s">
        <v>206</v>
      </c>
      <c r="H226" s="164"/>
      <c r="I226" s="165"/>
      <c r="J226" s="165"/>
      <c r="K226" s="165"/>
      <c r="L226" s="165"/>
      <c r="M226" s="166"/>
    </row>
    <row r="227" spans="1:13" ht="22.5">
      <c r="A227" s="164"/>
      <c r="B227" s="173"/>
      <c r="C227" s="173"/>
      <c r="D227" s="164"/>
      <c r="E227" s="164"/>
      <c r="F227" s="164"/>
      <c r="G227" s="210" t="s">
        <v>213</v>
      </c>
      <c r="H227" s="164"/>
      <c r="I227" s="165"/>
      <c r="J227" s="165"/>
      <c r="K227" s="165"/>
      <c r="L227" s="165"/>
      <c r="M227" s="166"/>
    </row>
    <row r="228" spans="1:13" ht="22.5">
      <c r="A228" s="164"/>
      <c r="B228" s="173"/>
      <c r="C228" s="173"/>
      <c r="D228" s="164"/>
      <c r="E228" s="164"/>
      <c r="F228" s="164"/>
      <c r="G228" s="210" t="s">
        <v>209</v>
      </c>
      <c r="H228" s="164"/>
      <c r="I228" s="165"/>
      <c r="J228" s="165"/>
      <c r="K228" s="165"/>
      <c r="L228" s="165"/>
      <c r="M228" s="166"/>
    </row>
    <row r="229" spans="1:13" ht="22.5">
      <c r="A229" s="164"/>
      <c r="B229" s="173"/>
      <c r="C229" s="173"/>
      <c r="D229" s="164"/>
      <c r="E229" s="164"/>
      <c r="F229" s="164"/>
      <c r="G229" s="210" t="s">
        <v>207</v>
      </c>
      <c r="H229" s="164"/>
      <c r="I229" s="165"/>
      <c r="J229" s="165"/>
      <c r="K229" s="165"/>
      <c r="L229" s="165"/>
      <c r="M229" s="166"/>
    </row>
    <row r="230" spans="1:13">
      <c r="A230" s="164"/>
      <c r="B230" s="173"/>
      <c r="C230" s="173"/>
      <c r="D230" s="164"/>
      <c r="E230" s="164"/>
      <c r="F230" s="164"/>
      <c r="G230" s="210" t="s">
        <v>216</v>
      </c>
      <c r="H230" s="164"/>
      <c r="I230" s="165"/>
      <c r="J230" s="165"/>
      <c r="K230" s="165"/>
      <c r="L230" s="165"/>
      <c r="M230" s="166"/>
    </row>
    <row r="231" spans="1:13">
      <c r="A231" s="164"/>
      <c r="B231" s="173"/>
      <c r="C231" s="173"/>
      <c r="D231" s="164"/>
      <c r="E231" s="164"/>
      <c r="F231" s="164"/>
      <c r="G231" s="210" t="s">
        <v>217</v>
      </c>
      <c r="H231" s="164"/>
      <c r="I231" s="165"/>
      <c r="J231" s="165"/>
      <c r="K231" s="165"/>
      <c r="L231" s="165"/>
      <c r="M231" s="166"/>
    </row>
    <row r="232" spans="1:13" ht="22.5">
      <c r="A232" s="164"/>
      <c r="B232" s="173"/>
      <c r="C232" s="173"/>
      <c r="D232" s="164"/>
      <c r="E232" s="164"/>
      <c r="F232" s="160" t="s">
        <v>569</v>
      </c>
      <c r="G232" s="209" t="s">
        <v>208</v>
      </c>
      <c r="H232" s="164"/>
      <c r="I232" s="165"/>
      <c r="J232" s="165"/>
      <c r="K232" s="165"/>
      <c r="L232" s="165"/>
      <c r="M232" s="166"/>
    </row>
    <row r="233" spans="1:13">
      <c r="A233" s="164"/>
      <c r="B233" s="173"/>
      <c r="C233" s="173"/>
      <c r="D233" s="160" t="s">
        <v>778</v>
      </c>
      <c r="E233" s="160" t="s">
        <v>610</v>
      </c>
      <c r="F233" s="160" t="s">
        <v>564</v>
      </c>
      <c r="G233" s="209" t="s">
        <v>81</v>
      </c>
      <c r="H233" s="164"/>
      <c r="I233" s="165"/>
      <c r="J233" s="165"/>
      <c r="K233" s="165"/>
      <c r="L233" s="165"/>
      <c r="M233" s="166"/>
    </row>
    <row r="234" spans="1:13">
      <c r="A234" s="164"/>
      <c r="B234" s="173"/>
      <c r="C234" s="173"/>
      <c r="D234" s="164"/>
      <c r="E234" s="164"/>
      <c r="F234" s="164"/>
      <c r="G234" s="210" t="s">
        <v>780</v>
      </c>
      <c r="H234" s="164"/>
      <c r="I234" s="165"/>
      <c r="J234" s="165"/>
      <c r="K234" s="165"/>
      <c r="L234" s="165"/>
      <c r="M234" s="166"/>
    </row>
    <row r="235" spans="1:13" ht="22.5">
      <c r="A235" s="164"/>
      <c r="B235" s="173"/>
      <c r="C235" s="173"/>
      <c r="D235" s="164"/>
      <c r="E235" s="164"/>
      <c r="F235" s="164"/>
      <c r="G235" s="210" t="s">
        <v>779</v>
      </c>
      <c r="H235" s="164"/>
      <c r="I235" s="165"/>
      <c r="J235" s="165"/>
      <c r="K235" s="165"/>
      <c r="L235" s="165"/>
      <c r="M235" s="166"/>
    </row>
    <row r="236" spans="1:13" ht="22.5">
      <c r="A236" s="164"/>
      <c r="B236" s="173"/>
      <c r="C236" s="173"/>
      <c r="D236" s="160" t="s">
        <v>782</v>
      </c>
      <c r="E236" s="160" t="s">
        <v>610</v>
      </c>
      <c r="F236" s="160" t="s">
        <v>564</v>
      </c>
      <c r="G236" s="209" t="s">
        <v>82</v>
      </c>
      <c r="H236" s="164"/>
      <c r="I236" s="165"/>
      <c r="J236" s="165"/>
      <c r="K236" s="165"/>
      <c r="L236" s="165"/>
      <c r="M236" s="166"/>
    </row>
    <row r="237" spans="1:13" ht="33.75">
      <c r="A237" s="164"/>
      <c r="B237" s="173"/>
      <c r="C237" s="173"/>
      <c r="D237" s="164"/>
      <c r="E237" s="164"/>
      <c r="F237" s="164"/>
      <c r="G237" s="210" t="s">
        <v>83</v>
      </c>
      <c r="H237" s="164"/>
      <c r="I237" s="165"/>
      <c r="J237" s="165"/>
      <c r="K237" s="165"/>
      <c r="L237" s="165"/>
      <c r="M237" s="166"/>
    </row>
    <row r="238" spans="1:13" ht="22.5">
      <c r="A238" s="164"/>
      <c r="B238" s="173"/>
      <c r="C238" s="173"/>
      <c r="D238" s="164"/>
      <c r="E238" s="164"/>
      <c r="F238" s="164"/>
      <c r="G238" s="210" t="s">
        <v>84</v>
      </c>
      <c r="H238" s="164"/>
      <c r="I238" s="165"/>
      <c r="J238" s="165"/>
      <c r="K238" s="165"/>
      <c r="L238" s="165"/>
      <c r="M238" s="166"/>
    </row>
    <row r="239" spans="1:13">
      <c r="A239" s="164"/>
      <c r="B239" s="173"/>
      <c r="C239" s="173"/>
      <c r="D239" s="164"/>
      <c r="E239" s="164"/>
      <c r="F239" s="160" t="s">
        <v>569</v>
      </c>
      <c r="G239" s="209" t="s">
        <v>85</v>
      </c>
      <c r="H239" s="164"/>
      <c r="I239" s="165"/>
      <c r="J239" s="165"/>
      <c r="K239" s="165"/>
      <c r="L239" s="165"/>
      <c r="M239" s="166"/>
    </row>
    <row r="240" spans="1:13" ht="22.5">
      <c r="A240" s="164"/>
      <c r="B240" s="173"/>
      <c r="C240" s="173"/>
      <c r="D240" s="164"/>
      <c r="E240" s="164"/>
      <c r="F240" s="164"/>
      <c r="G240" s="210" t="s">
        <v>86</v>
      </c>
      <c r="H240" s="164"/>
      <c r="I240" s="165"/>
      <c r="J240" s="165"/>
      <c r="K240" s="165"/>
      <c r="L240" s="165"/>
      <c r="M240" s="166"/>
    </row>
    <row r="241" spans="1:13" ht="22.5">
      <c r="A241" s="164"/>
      <c r="B241" s="173"/>
      <c r="C241" s="173"/>
      <c r="D241" s="164"/>
      <c r="E241" s="164"/>
      <c r="F241" s="164"/>
      <c r="G241" s="210" t="s">
        <v>87</v>
      </c>
      <c r="H241" s="164"/>
      <c r="I241" s="165"/>
      <c r="J241" s="165"/>
      <c r="K241" s="165"/>
      <c r="L241" s="165"/>
      <c r="M241" s="166"/>
    </row>
    <row r="242" spans="1:13">
      <c r="A242" s="164"/>
      <c r="B242" s="173"/>
      <c r="C242" s="173"/>
      <c r="D242" s="160" t="s">
        <v>610</v>
      </c>
      <c r="E242" s="160" t="s">
        <v>610</v>
      </c>
      <c r="F242" s="160" t="s">
        <v>564</v>
      </c>
      <c r="G242" s="209" t="s">
        <v>757</v>
      </c>
      <c r="H242" s="164"/>
      <c r="I242" s="165"/>
      <c r="J242" s="165"/>
      <c r="K242" s="165"/>
      <c r="L242" s="165"/>
      <c r="M242" s="166"/>
    </row>
    <row r="243" spans="1:13" ht="22.5">
      <c r="A243" s="164"/>
      <c r="B243" s="173"/>
      <c r="C243" s="173"/>
      <c r="D243" s="164"/>
      <c r="E243" s="164"/>
      <c r="F243" s="164"/>
      <c r="G243" s="210" t="s">
        <v>88</v>
      </c>
      <c r="H243" s="164"/>
      <c r="I243" s="165"/>
      <c r="J243" s="165"/>
      <c r="K243" s="165"/>
      <c r="L243" s="165"/>
      <c r="M243" s="166"/>
    </row>
    <row r="244" spans="1:13">
      <c r="A244" s="164"/>
      <c r="B244" s="173"/>
      <c r="C244" s="173"/>
      <c r="D244" s="164"/>
      <c r="E244" s="164"/>
      <c r="F244" s="164"/>
      <c r="G244" s="210" t="s">
        <v>793</v>
      </c>
      <c r="H244" s="164"/>
      <c r="I244" s="165"/>
      <c r="J244" s="165"/>
      <c r="K244" s="165"/>
      <c r="L244" s="165"/>
      <c r="M244" s="166"/>
    </row>
    <row r="245" spans="1:13" ht="45">
      <c r="A245" s="164"/>
      <c r="B245" s="173"/>
      <c r="C245" s="173"/>
      <c r="D245" s="164"/>
      <c r="E245" s="164"/>
      <c r="F245" s="164"/>
      <c r="G245" s="210" t="s">
        <v>89</v>
      </c>
      <c r="H245" s="164"/>
      <c r="I245" s="165"/>
      <c r="J245" s="165"/>
      <c r="K245" s="165"/>
      <c r="L245" s="165"/>
      <c r="M245" s="166"/>
    </row>
    <row r="246" spans="1:13" ht="45">
      <c r="A246" s="164"/>
      <c r="B246" s="173"/>
      <c r="C246" s="173"/>
      <c r="D246" s="164"/>
      <c r="E246" s="164"/>
      <c r="F246" s="164"/>
      <c r="G246" s="210" t="s">
        <v>90</v>
      </c>
      <c r="H246" s="164"/>
      <c r="I246" s="165"/>
      <c r="J246" s="165"/>
      <c r="K246" s="165"/>
      <c r="L246" s="165"/>
      <c r="M246" s="166"/>
    </row>
    <row r="247" spans="1:13" ht="45">
      <c r="A247" s="164"/>
      <c r="B247" s="173"/>
      <c r="C247" s="173"/>
      <c r="D247" s="164"/>
      <c r="E247" s="164"/>
      <c r="F247" s="164"/>
      <c r="G247" s="210" t="s">
        <v>91</v>
      </c>
      <c r="H247" s="164"/>
      <c r="I247" s="165"/>
      <c r="J247" s="165"/>
      <c r="K247" s="165"/>
      <c r="L247" s="165"/>
      <c r="M247" s="166"/>
    </row>
    <row r="248" spans="1:13">
      <c r="A248" s="164"/>
      <c r="B248" s="173"/>
      <c r="C248" s="173"/>
      <c r="D248" s="164"/>
      <c r="E248" s="164"/>
      <c r="F248" s="164"/>
      <c r="G248" s="210" t="s">
        <v>758</v>
      </c>
      <c r="H248" s="164"/>
      <c r="I248" s="165"/>
      <c r="J248" s="165"/>
      <c r="K248" s="165"/>
      <c r="L248" s="165"/>
      <c r="M248" s="166"/>
    </row>
    <row r="249" spans="1:13" ht="33.75">
      <c r="A249" s="164"/>
      <c r="B249" s="173"/>
      <c r="C249" s="173"/>
      <c r="D249" s="164"/>
      <c r="E249" s="164"/>
      <c r="F249" s="164"/>
      <c r="G249" s="210" t="s">
        <v>755</v>
      </c>
      <c r="H249" s="164"/>
      <c r="I249" s="165"/>
      <c r="J249" s="165"/>
      <c r="K249" s="165"/>
      <c r="L249" s="165"/>
      <c r="M249" s="166"/>
    </row>
    <row r="250" spans="1:13" ht="33.75">
      <c r="A250" s="164"/>
      <c r="B250" s="173"/>
      <c r="C250" s="173"/>
      <c r="D250" s="164"/>
      <c r="E250" s="164"/>
      <c r="F250" s="164"/>
      <c r="G250" s="210" t="s">
        <v>92</v>
      </c>
      <c r="H250" s="164"/>
      <c r="I250" s="165"/>
      <c r="J250" s="165"/>
      <c r="K250" s="165"/>
      <c r="L250" s="165"/>
      <c r="M250" s="166"/>
    </row>
    <row r="251" spans="1:13" ht="22.5">
      <c r="A251" s="164"/>
      <c r="B251" s="173"/>
      <c r="C251" s="173"/>
      <c r="D251" s="164"/>
      <c r="E251" s="164"/>
      <c r="F251" s="164"/>
      <c r="G251" s="210" t="s">
        <v>760</v>
      </c>
      <c r="H251" s="164"/>
      <c r="I251" s="165"/>
      <c r="J251" s="165"/>
      <c r="K251" s="165"/>
      <c r="L251" s="165"/>
      <c r="M251" s="166"/>
    </row>
    <row r="252" spans="1:13" ht="22.5">
      <c r="A252" s="164"/>
      <c r="B252" s="173"/>
      <c r="C252" s="173"/>
      <c r="D252" s="164"/>
      <c r="E252" s="164"/>
      <c r="F252" s="164"/>
      <c r="G252" s="210" t="s">
        <v>93</v>
      </c>
      <c r="H252" s="164"/>
      <c r="I252" s="165"/>
      <c r="J252" s="165"/>
      <c r="K252" s="165"/>
      <c r="L252" s="165"/>
      <c r="M252" s="166"/>
    </row>
    <row r="253" spans="1:13" ht="22.5">
      <c r="A253" s="164"/>
      <c r="B253" s="173"/>
      <c r="C253" s="173"/>
      <c r="D253" s="164"/>
      <c r="E253" s="164"/>
      <c r="F253" s="164"/>
      <c r="G253" s="210" t="s">
        <v>796</v>
      </c>
      <c r="H253" s="164"/>
      <c r="I253" s="165"/>
      <c r="J253" s="165"/>
      <c r="K253" s="165"/>
      <c r="L253" s="165"/>
      <c r="M253" s="166"/>
    </row>
    <row r="254" spans="1:13" ht="33.75">
      <c r="A254" s="164"/>
      <c r="B254" s="173"/>
      <c r="C254" s="173"/>
      <c r="D254" s="164"/>
      <c r="E254" s="164"/>
      <c r="F254" s="164"/>
      <c r="G254" s="210" t="s">
        <v>798</v>
      </c>
      <c r="H254" s="164"/>
      <c r="I254" s="165"/>
      <c r="J254" s="165"/>
      <c r="K254" s="165"/>
      <c r="L254" s="165"/>
      <c r="M254" s="166"/>
    </row>
    <row r="255" spans="1:13" ht="33.75">
      <c r="A255" s="164"/>
      <c r="B255" s="173"/>
      <c r="C255" s="173"/>
      <c r="D255" s="164"/>
      <c r="E255" s="164"/>
      <c r="F255" s="164"/>
      <c r="G255" s="210" t="s">
        <v>94</v>
      </c>
      <c r="H255" s="164"/>
      <c r="I255" s="165"/>
      <c r="J255" s="165"/>
      <c r="K255" s="165"/>
      <c r="L255" s="165"/>
      <c r="M255" s="166"/>
    </row>
    <row r="256" spans="1:13" ht="33.75">
      <c r="A256" s="164"/>
      <c r="B256" s="173"/>
      <c r="C256" s="173"/>
      <c r="D256" s="164"/>
      <c r="E256" s="164"/>
      <c r="F256" s="164"/>
      <c r="G256" s="210" t="s">
        <v>791</v>
      </c>
      <c r="H256" s="164"/>
      <c r="I256" s="165"/>
      <c r="J256" s="165"/>
      <c r="K256" s="165"/>
      <c r="L256" s="165"/>
      <c r="M256" s="166"/>
    </row>
    <row r="257" spans="1:13" ht="22.5">
      <c r="A257" s="164"/>
      <c r="B257" s="173"/>
      <c r="C257" s="173"/>
      <c r="D257" s="164"/>
      <c r="E257" s="164"/>
      <c r="F257" s="164"/>
      <c r="G257" s="210" t="s">
        <v>804</v>
      </c>
      <c r="H257" s="164"/>
      <c r="I257" s="165"/>
      <c r="J257" s="165"/>
      <c r="K257" s="165"/>
      <c r="L257" s="165"/>
      <c r="M257" s="166"/>
    </row>
    <row r="258" spans="1:13" ht="33.75">
      <c r="A258" s="164"/>
      <c r="B258" s="173"/>
      <c r="C258" s="173"/>
      <c r="D258" s="164"/>
      <c r="E258" s="164"/>
      <c r="F258" s="160" t="s">
        <v>566</v>
      </c>
      <c r="G258" s="209" t="s">
        <v>95</v>
      </c>
      <c r="H258" s="164"/>
      <c r="I258" s="165"/>
      <c r="J258" s="165"/>
      <c r="K258" s="165"/>
      <c r="L258" s="165"/>
      <c r="M258" s="166"/>
    </row>
    <row r="259" spans="1:13" ht="22.5">
      <c r="A259" s="164"/>
      <c r="B259" s="173"/>
      <c r="C259" s="173"/>
      <c r="D259" s="164"/>
      <c r="E259" s="164"/>
      <c r="F259" s="160" t="s">
        <v>569</v>
      </c>
      <c r="G259" s="209" t="s">
        <v>96</v>
      </c>
      <c r="H259" s="164"/>
      <c r="I259" s="165"/>
      <c r="J259" s="165"/>
      <c r="K259" s="165"/>
      <c r="L259" s="165"/>
      <c r="M259" s="166"/>
    </row>
    <row r="260" spans="1:13" ht="33.75">
      <c r="A260" s="164"/>
      <c r="B260" s="173"/>
      <c r="C260" s="173"/>
      <c r="D260" s="164"/>
      <c r="E260" s="164"/>
      <c r="F260" s="164"/>
      <c r="G260" s="210" t="s">
        <v>754</v>
      </c>
      <c r="H260" s="164"/>
      <c r="I260" s="165"/>
      <c r="J260" s="165"/>
      <c r="K260" s="165"/>
      <c r="L260" s="165"/>
      <c r="M260" s="166"/>
    </row>
    <row r="261" spans="1:13" ht="33.75">
      <c r="A261" s="164"/>
      <c r="B261" s="173"/>
      <c r="C261" s="173"/>
      <c r="D261" s="164"/>
      <c r="E261" s="164"/>
      <c r="F261" s="164"/>
      <c r="G261" s="210" t="s">
        <v>792</v>
      </c>
      <c r="H261" s="164"/>
      <c r="I261" s="165"/>
      <c r="J261" s="165"/>
      <c r="K261" s="165"/>
      <c r="L261" s="165"/>
      <c r="M261" s="166"/>
    </row>
    <row r="262" spans="1:13" ht="22.5">
      <c r="A262" s="164"/>
      <c r="B262" s="173"/>
      <c r="C262" s="173"/>
      <c r="D262" s="164"/>
      <c r="E262" s="164"/>
      <c r="F262" s="164"/>
      <c r="G262" s="210" t="s">
        <v>761</v>
      </c>
      <c r="H262" s="164"/>
      <c r="I262" s="165"/>
      <c r="J262" s="165"/>
      <c r="K262" s="165"/>
      <c r="L262" s="165"/>
      <c r="M262" s="166"/>
    </row>
    <row r="263" spans="1:13" ht="45">
      <c r="A263" s="164"/>
      <c r="B263" s="173"/>
      <c r="C263" s="170" t="s">
        <v>218</v>
      </c>
      <c r="D263" s="160" t="s">
        <v>273</v>
      </c>
      <c r="E263" s="160" t="s">
        <v>610</v>
      </c>
      <c r="F263" s="160" t="s">
        <v>564</v>
      </c>
      <c r="G263" s="209" t="s">
        <v>97</v>
      </c>
      <c r="H263" s="164"/>
      <c r="I263" s="165"/>
      <c r="J263" s="165"/>
      <c r="K263" s="165"/>
      <c r="L263" s="165"/>
      <c r="M263" s="166"/>
    </row>
    <row r="264" spans="1:13" ht="22.5">
      <c r="A264" s="164"/>
      <c r="B264" s="173"/>
      <c r="C264" s="173"/>
      <c r="D264" s="164"/>
      <c r="E264" s="164"/>
      <c r="F264" s="164"/>
      <c r="G264" s="210" t="s">
        <v>98</v>
      </c>
      <c r="H264" s="164"/>
      <c r="I264" s="165"/>
      <c r="J264" s="165"/>
      <c r="K264" s="165"/>
      <c r="L264" s="165"/>
      <c r="M264" s="166"/>
    </row>
    <row r="265" spans="1:13" ht="33.75">
      <c r="A265" s="164"/>
      <c r="B265" s="173"/>
      <c r="C265" s="173"/>
      <c r="D265" s="164"/>
      <c r="E265" s="164"/>
      <c r="F265" s="164"/>
      <c r="G265" s="210" t="s">
        <v>99</v>
      </c>
      <c r="H265" s="164"/>
      <c r="I265" s="165"/>
      <c r="J265" s="165"/>
      <c r="K265" s="165"/>
      <c r="L265" s="165"/>
      <c r="M265" s="166"/>
    </row>
    <row r="266" spans="1:13" ht="33.75">
      <c r="A266" s="164"/>
      <c r="B266" s="173"/>
      <c r="C266" s="173"/>
      <c r="D266" s="164"/>
      <c r="E266" s="164"/>
      <c r="F266" s="160" t="s">
        <v>569</v>
      </c>
      <c r="G266" s="209" t="s">
        <v>100</v>
      </c>
      <c r="H266" s="164"/>
      <c r="I266" s="165"/>
      <c r="J266" s="165"/>
      <c r="K266" s="165"/>
      <c r="L266" s="165"/>
      <c r="M266" s="166"/>
    </row>
    <row r="267" spans="1:13" ht="22.5">
      <c r="A267" s="164"/>
      <c r="B267" s="173"/>
      <c r="C267" s="173"/>
      <c r="D267" s="160" t="s">
        <v>610</v>
      </c>
      <c r="E267" s="160" t="s">
        <v>610</v>
      </c>
      <c r="F267" s="160" t="s">
        <v>564</v>
      </c>
      <c r="G267" s="209" t="s">
        <v>243</v>
      </c>
      <c r="H267" s="164"/>
      <c r="I267" s="165"/>
      <c r="J267" s="165"/>
      <c r="K267" s="165"/>
      <c r="L267" s="165"/>
      <c r="M267" s="166"/>
    </row>
    <row r="268" spans="1:13" ht="22.5">
      <c r="A268" s="164"/>
      <c r="B268" s="173"/>
      <c r="C268" s="173"/>
      <c r="D268" s="164"/>
      <c r="E268" s="164"/>
      <c r="F268" s="164"/>
      <c r="G268" s="210" t="s">
        <v>250</v>
      </c>
      <c r="H268" s="164"/>
      <c r="I268" s="165"/>
      <c r="J268" s="165"/>
      <c r="K268" s="165"/>
      <c r="L268" s="165"/>
      <c r="M268" s="166"/>
    </row>
    <row r="269" spans="1:13" ht="22.5">
      <c r="A269" s="164"/>
      <c r="B269" s="173"/>
      <c r="C269" s="173"/>
      <c r="D269" s="164"/>
      <c r="E269" s="164"/>
      <c r="F269" s="164"/>
      <c r="G269" s="210" t="s">
        <v>249</v>
      </c>
      <c r="H269" s="164"/>
      <c r="I269" s="165"/>
      <c r="J269" s="165"/>
      <c r="K269" s="165"/>
      <c r="L269" s="165"/>
      <c r="M269" s="166"/>
    </row>
    <row r="270" spans="1:13" ht="22.5">
      <c r="A270" s="164"/>
      <c r="B270" s="173"/>
      <c r="C270" s="173"/>
      <c r="D270" s="164"/>
      <c r="E270" s="164"/>
      <c r="F270" s="164"/>
      <c r="G270" s="210" t="s">
        <v>246</v>
      </c>
      <c r="H270" s="164"/>
      <c r="I270" s="165"/>
      <c r="J270" s="165"/>
      <c r="K270" s="165"/>
      <c r="L270" s="165"/>
      <c r="M270" s="166"/>
    </row>
    <row r="271" spans="1:13" ht="33.75">
      <c r="A271" s="164"/>
      <c r="B271" s="173"/>
      <c r="C271" s="173"/>
      <c r="D271" s="164"/>
      <c r="E271" s="164"/>
      <c r="F271" s="164"/>
      <c r="G271" s="210" t="s">
        <v>221</v>
      </c>
      <c r="H271" s="164"/>
      <c r="I271" s="165"/>
      <c r="J271" s="165"/>
      <c r="K271" s="165"/>
      <c r="L271" s="165"/>
      <c r="M271" s="166"/>
    </row>
    <row r="272" spans="1:13">
      <c r="A272" s="164"/>
      <c r="B272" s="173"/>
      <c r="C272" s="173"/>
      <c r="D272" s="164"/>
      <c r="E272" s="164"/>
      <c r="F272" s="164"/>
      <c r="G272" s="210" t="s">
        <v>269</v>
      </c>
      <c r="H272" s="164"/>
      <c r="I272" s="165"/>
      <c r="J272" s="165"/>
      <c r="K272" s="165"/>
      <c r="L272" s="165"/>
      <c r="M272" s="166"/>
    </row>
    <row r="273" spans="1:13" ht="22.5">
      <c r="A273" s="164"/>
      <c r="B273" s="173"/>
      <c r="C273" s="173"/>
      <c r="D273" s="164"/>
      <c r="E273" s="164"/>
      <c r="F273" s="164"/>
      <c r="G273" s="210" t="s">
        <v>223</v>
      </c>
      <c r="H273" s="164"/>
      <c r="I273" s="165"/>
      <c r="J273" s="165"/>
      <c r="K273" s="165"/>
      <c r="L273" s="165"/>
      <c r="M273" s="166"/>
    </row>
    <row r="274" spans="1:13" ht="45">
      <c r="A274" s="164"/>
      <c r="B274" s="173"/>
      <c r="C274" s="173"/>
      <c r="D274" s="164"/>
      <c r="E274" s="164"/>
      <c r="F274" s="164"/>
      <c r="G274" s="210" t="s">
        <v>104</v>
      </c>
      <c r="H274" s="164"/>
      <c r="I274" s="165"/>
      <c r="J274" s="165"/>
      <c r="K274" s="165"/>
      <c r="L274" s="165"/>
      <c r="M274" s="166"/>
    </row>
    <row r="275" spans="1:13" ht="33.75">
      <c r="A275" s="164"/>
      <c r="B275" s="173"/>
      <c r="C275" s="173"/>
      <c r="D275" s="164"/>
      <c r="E275" s="164"/>
      <c r="F275" s="164"/>
      <c r="G275" s="210" t="s">
        <v>105</v>
      </c>
      <c r="H275" s="164"/>
      <c r="I275" s="165"/>
      <c r="J275" s="165"/>
      <c r="K275" s="165"/>
      <c r="L275" s="165"/>
      <c r="M275" s="166"/>
    </row>
    <row r="276" spans="1:13" ht="33.75">
      <c r="A276" s="164"/>
      <c r="B276" s="173"/>
      <c r="C276" s="173"/>
      <c r="D276" s="164"/>
      <c r="E276" s="164"/>
      <c r="F276" s="164"/>
      <c r="G276" s="210" t="s">
        <v>242</v>
      </c>
      <c r="H276" s="164"/>
      <c r="I276" s="165"/>
      <c r="J276" s="165"/>
      <c r="K276" s="165"/>
      <c r="L276" s="165"/>
      <c r="M276" s="166"/>
    </row>
    <row r="277" spans="1:13" ht="45">
      <c r="A277" s="164"/>
      <c r="B277" s="173"/>
      <c r="C277" s="173"/>
      <c r="D277" s="164"/>
      <c r="E277" s="164"/>
      <c r="F277" s="164"/>
      <c r="G277" s="210" t="s">
        <v>271</v>
      </c>
      <c r="H277" s="164"/>
      <c r="I277" s="165"/>
      <c r="J277" s="165"/>
      <c r="K277" s="165"/>
      <c r="L277" s="165"/>
      <c r="M277" s="166"/>
    </row>
    <row r="278" spans="1:13" ht="45">
      <c r="A278" s="164"/>
      <c r="B278" s="173"/>
      <c r="C278" s="173"/>
      <c r="D278" s="164"/>
      <c r="E278" s="164"/>
      <c r="F278" s="164"/>
      <c r="G278" s="210" t="s">
        <v>106</v>
      </c>
      <c r="H278" s="164"/>
      <c r="I278" s="165"/>
      <c r="J278" s="165"/>
      <c r="K278" s="165"/>
      <c r="L278" s="165"/>
      <c r="M278" s="166"/>
    </row>
    <row r="279" spans="1:13" ht="33.75">
      <c r="A279" s="164"/>
      <c r="B279" s="173"/>
      <c r="C279" s="173"/>
      <c r="D279" s="164"/>
      <c r="E279" s="164"/>
      <c r="F279" s="164"/>
      <c r="G279" s="210" t="s">
        <v>244</v>
      </c>
      <c r="H279" s="164"/>
      <c r="I279" s="165"/>
      <c r="J279" s="165"/>
      <c r="K279" s="165"/>
      <c r="L279" s="165"/>
      <c r="M279" s="166"/>
    </row>
    <row r="280" spans="1:13" ht="33.75">
      <c r="A280" s="164"/>
      <c r="B280" s="173"/>
      <c r="C280" s="173"/>
      <c r="D280" s="164"/>
      <c r="E280" s="164"/>
      <c r="F280" s="164"/>
      <c r="G280" s="210" t="s">
        <v>265</v>
      </c>
      <c r="H280" s="164"/>
      <c r="I280" s="165"/>
      <c r="J280" s="165"/>
      <c r="K280" s="165"/>
      <c r="L280" s="165"/>
      <c r="M280" s="166"/>
    </row>
    <row r="281" spans="1:13" ht="33.75">
      <c r="A281" s="164"/>
      <c r="B281" s="173"/>
      <c r="C281" s="173"/>
      <c r="D281" s="164"/>
      <c r="E281" s="164"/>
      <c r="F281" s="164"/>
      <c r="G281" s="210" t="s">
        <v>266</v>
      </c>
      <c r="H281" s="164"/>
      <c r="I281" s="165"/>
      <c r="J281" s="165"/>
      <c r="K281" s="165"/>
      <c r="L281" s="165"/>
      <c r="M281" s="166"/>
    </row>
    <row r="282" spans="1:13" ht="33.75">
      <c r="A282" s="164"/>
      <c r="B282" s="173"/>
      <c r="C282" s="173"/>
      <c r="D282" s="164"/>
      <c r="E282" s="164"/>
      <c r="F282" s="164"/>
      <c r="G282" s="210" t="s">
        <v>267</v>
      </c>
      <c r="H282" s="164"/>
      <c r="I282" s="165"/>
      <c r="J282" s="165"/>
      <c r="K282" s="165"/>
      <c r="L282" s="165"/>
      <c r="M282" s="166"/>
    </row>
    <row r="283" spans="1:13" ht="33.75">
      <c r="A283" s="164"/>
      <c r="B283" s="173"/>
      <c r="C283" s="173"/>
      <c r="D283" s="164"/>
      <c r="E283" s="164"/>
      <c r="F283" s="164"/>
      <c r="G283" s="210" t="s">
        <v>107</v>
      </c>
      <c r="H283" s="164"/>
      <c r="I283" s="165"/>
      <c r="J283" s="165"/>
      <c r="K283" s="165"/>
      <c r="L283" s="165"/>
      <c r="M283" s="166"/>
    </row>
    <row r="284" spans="1:13" ht="22.5">
      <c r="A284" s="164"/>
      <c r="B284" s="173"/>
      <c r="C284" s="173"/>
      <c r="D284" s="164"/>
      <c r="E284" s="164"/>
      <c r="F284" s="164"/>
      <c r="G284" s="210" t="s">
        <v>240</v>
      </c>
      <c r="H284" s="164"/>
      <c r="I284" s="165"/>
      <c r="J284" s="165"/>
      <c r="K284" s="165"/>
      <c r="L284" s="165"/>
      <c r="M284" s="166"/>
    </row>
    <row r="285" spans="1:13" ht="22.5">
      <c r="A285" s="164"/>
      <c r="B285" s="173"/>
      <c r="C285" s="173"/>
      <c r="D285" s="164"/>
      <c r="E285" s="164"/>
      <c r="F285" s="164"/>
      <c r="G285" s="210" t="s">
        <v>241</v>
      </c>
      <c r="H285" s="164"/>
      <c r="I285" s="165"/>
      <c r="J285" s="165"/>
      <c r="K285" s="165"/>
      <c r="L285" s="165"/>
      <c r="M285" s="166"/>
    </row>
    <row r="286" spans="1:13" ht="33.75">
      <c r="A286" s="164"/>
      <c r="B286" s="173"/>
      <c r="C286" s="173"/>
      <c r="D286" s="164"/>
      <c r="E286" s="164"/>
      <c r="F286" s="164"/>
      <c r="G286" s="210" t="s">
        <v>237</v>
      </c>
      <c r="H286" s="164"/>
      <c r="I286" s="165"/>
      <c r="J286" s="165"/>
      <c r="K286" s="165"/>
      <c r="L286" s="165"/>
      <c r="M286" s="166"/>
    </row>
    <row r="287" spans="1:13" ht="33.75">
      <c r="A287" s="164"/>
      <c r="B287" s="173"/>
      <c r="C287" s="173"/>
      <c r="D287" s="164"/>
      <c r="E287" s="164"/>
      <c r="F287" s="164"/>
      <c r="G287" s="210" t="s">
        <v>108</v>
      </c>
      <c r="H287" s="164"/>
      <c r="I287" s="165"/>
      <c r="J287" s="165"/>
      <c r="K287" s="165"/>
      <c r="L287" s="165"/>
      <c r="M287" s="166"/>
    </row>
    <row r="288" spans="1:13" ht="22.5">
      <c r="A288" s="164"/>
      <c r="B288" s="173"/>
      <c r="C288" s="173"/>
      <c r="D288" s="164"/>
      <c r="E288" s="164"/>
      <c r="F288" s="164"/>
      <c r="G288" s="210" t="s">
        <v>109</v>
      </c>
      <c r="H288" s="164"/>
      <c r="I288" s="165"/>
      <c r="J288" s="165"/>
      <c r="K288" s="165"/>
      <c r="L288" s="165"/>
      <c r="M288" s="166"/>
    </row>
    <row r="289" spans="1:13" ht="33.75">
      <c r="A289" s="164"/>
      <c r="B289" s="173"/>
      <c r="C289" s="173"/>
      <c r="D289" s="164"/>
      <c r="E289" s="164"/>
      <c r="F289" s="164"/>
      <c r="G289" s="210" t="s">
        <v>226</v>
      </c>
      <c r="H289" s="164"/>
      <c r="I289" s="165"/>
      <c r="J289" s="165"/>
      <c r="K289" s="165"/>
      <c r="L289" s="165"/>
      <c r="M289" s="166"/>
    </row>
    <row r="290" spans="1:13" ht="33.75">
      <c r="A290" s="164"/>
      <c r="B290" s="173"/>
      <c r="C290" s="173"/>
      <c r="D290" s="164"/>
      <c r="E290" s="164"/>
      <c r="F290" s="164"/>
      <c r="G290" s="210" t="s">
        <v>239</v>
      </c>
      <c r="H290" s="164"/>
      <c r="I290" s="165"/>
      <c r="J290" s="165"/>
      <c r="K290" s="165"/>
      <c r="L290" s="165"/>
      <c r="M290" s="166"/>
    </row>
    <row r="291" spans="1:13" ht="22.5">
      <c r="A291" s="164"/>
      <c r="B291" s="173"/>
      <c r="C291" s="173"/>
      <c r="D291" s="164"/>
      <c r="E291" s="164"/>
      <c r="F291" s="164"/>
      <c r="G291" s="210" t="s">
        <v>233</v>
      </c>
      <c r="H291" s="164"/>
      <c r="I291" s="165"/>
      <c r="J291" s="165"/>
      <c r="K291" s="165"/>
      <c r="L291" s="165"/>
      <c r="M291" s="166"/>
    </row>
    <row r="292" spans="1:13" ht="22.5">
      <c r="A292" s="164"/>
      <c r="B292" s="173"/>
      <c r="C292" s="173"/>
      <c r="D292" s="164"/>
      <c r="E292" s="164"/>
      <c r="F292" s="164"/>
      <c r="G292" s="210" t="s">
        <v>234</v>
      </c>
      <c r="H292" s="164"/>
      <c r="I292" s="165"/>
      <c r="J292" s="165"/>
      <c r="K292" s="165"/>
      <c r="L292" s="165"/>
      <c r="M292" s="166"/>
    </row>
    <row r="293" spans="1:13" ht="33.75">
      <c r="A293" s="164"/>
      <c r="B293" s="173"/>
      <c r="C293" s="173"/>
      <c r="D293" s="164"/>
      <c r="E293" s="164"/>
      <c r="F293" s="164"/>
      <c r="G293" s="210" t="s">
        <v>268</v>
      </c>
      <c r="H293" s="164"/>
      <c r="I293" s="165"/>
      <c r="J293" s="165"/>
      <c r="K293" s="165"/>
      <c r="L293" s="165"/>
      <c r="M293" s="166"/>
    </row>
    <row r="294" spans="1:13" ht="45">
      <c r="A294" s="164"/>
      <c r="B294" s="173"/>
      <c r="C294" s="173"/>
      <c r="D294" s="164"/>
      <c r="E294" s="164"/>
      <c r="F294" s="164"/>
      <c r="G294" s="210" t="s">
        <v>272</v>
      </c>
      <c r="H294" s="164"/>
      <c r="I294" s="165"/>
      <c r="J294" s="165"/>
      <c r="K294" s="165"/>
      <c r="L294" s="165"/>
      <c r="M294" s="166"/>
    </row>
    <row r="295" spans="1:13" ht="22.5">
      <c r="A295" s="164"/>
      <c r="B295" s="173"/>
      <c r="C295" s="173"/>
      <c r="D295" s="164"/>
      <c r="E295" s="164"/>
      <c r="F295" s="164"/>
      <c r="G295" s="210" t="s">
        <v>110</v>
      </c>
      <c r="H295" s="164"/>
      <c r="I295" s="165"/>
      <c r="J295" s="165"/>
      <c r="K295" s="165"/>
      <c r="L295" s="165"/>
      <c r="M295" s="166"/>
    </row>
    <row r="296" spans="1:13" ht="33.75">
      <c r="A296" s="164"/>
      <c r="B296" s="173"/>
      <c r="C296" s="173"/>
      <c r="D296" s="164"/>
      <c r="E296" s="164"/>
      <c r="F296" s="164"/>
      <c r="G296" s="210" t="s">
        <v>219</v>
      </c>
      <c r="H296" s="164"/>
      <c r="I296" s="165"/>
      <c r="J296" s="165"/>
      <c r="K296" s="165"/>
      <c r="L296" s="165"/>
      <c r="M296" s="166"/>
    </row>
    <row r="297" spans="1:13" ht="22.5">
      <c r="A297" s="164"/>
      <c r="B297" s="173"/>
      <c r="C297" s="173"/>
      <c r="D297" s="164"/>
      <c r="E297" s="164"/>
      <c r="F297" s="164"/>
      <c r="G297" s="210" t="s">
        <v>225</v>
      </c>
      <c r="H297" s="164"/>
      <c r="I297" s="165"/>
      <c r="J297" s="165"/>
      <c r="K297" s="165"/>
      <c r="L297" s="165"/>
      <c r="M297" s="166"/>
    </row>
    <row r="298" spans="1:13">
      <c r="A298" s="164"/>
      <c r="B298" s="173"/>
      <c r="C298" s="173"/>
      <c r="D298" s="164"/>
      <c r="E298" s="164"/>
      <c r="F298" s="160" t="s">
        <v>569</v>
      </c>
      <c r="G298" s="209" t="s">
        <v>229</v>
      </c>
      <c r="H298" s="164"/>
      <c r="I298" s="165"/>
      <c r="J298" s="165"/>
      <c r="K298" s="165"/>
      <c r="L298" s="165"/>
      <c r="M298" s="166"/>
    </row>
    <row r="299" spans="1:13" ht="22.5">
      <c r="A299" s="164"/>
      <c r="B299" s="173"/>
      <c r="C299" s="173"/>
      <c r="D299" s="164"/>
      <c r="E299" s="164"/>
      <c r="F299" s="164"/>
      <c r="G299" s="210" t="s">
        <v>258</v>
      </c>
      <c r="H299" s="164"/>
      <c r="I299" s="165"/>
      <c r="J299" s="165"/>
      <c r="K299" s="165"/>
      <c r="L299" s="165"/>
      <c r="M299" s="166"/>
    </row>
    <row r="300" spans="1:13" ht="22.5">
      <c r="A300" s="164"/>
      <c r="B300" s="173"/>
      <c r="C300" s="173"/>
      <c r="D300" s="164"/>
      <c r="E300" s="164"/>
      <c r="F300" s="164"/>
      <c r="G300" s="210" t="s">
        <v>260</v>
      </c>
      <c r="H300" s="164"/>
      <c r="I300" s="165"/>
      <c r="J300" s="165"/>
      <c r="K300" s="165"/>
      <c r="L300" s="165"/>
      <c r="M300" s="166"/>
    </row>
    <row r="301" spans="1:13" ht="22.5">
      <c r="A301" s="164"/>
      <c r="B301" s="173"/>
      <c r="C301" s="173"/>
      <c r="D301" s="164"/>
      <c r="E301" s="164"/>
      <c r="F301" s="164"/>
      <c r="G301" s="210" t="s">
        <v>259</v>
      </c>
      <c r="H301" s="164"/>
      <c r="I301" s="165"/>
      <c r="J301" s="165"/>
      <c r="K301" s="165"/>
      <c r="L301" s="165"/>
      <c r="M301" s="166"/>
    </row>
    <row r="302" spans="1:13" ht="22.5">
      <c r="A302" s="164"/>
      <c r="B302" s="173"/>
      <c r="C302" s="173"/>
      <c r="D302" s="164"/>
      <c r="E302" s="164"/>
      <c r="F302" s="164"/>
      <c r="G302" s="210" t="s">
        <v>257</v>
      </c>
      <c r="H302" s="164"/>
      <c r="I302" s="165"/>
      <c r="J302" s="165"/>
      <c r="K302" s="165"/>
      <c r="L302" s="165"/>
      <c r="M302" s="166"/>
    </row>
    <row r="303" spans="1:13" ht="22.5">
      <c r="A303" s="164"/>
      <c r="B303" s="173"/>
      <c r="C303" s="173"/>
      <c r="D303" s="164"/>
      <c r="E303" s="164"/>
      <c r="F303" s="164"/>
      <c r="G303" s="210" t="s">
        <v>256</v>
      </c>
      <c r="H303" s="164"/>
      <c r="I303" s="165"/>
      <c r="J303" s="165"/>
      <c r="K303" s="165"/>
      <c r="L303" s="165"/>
      <c r="M303" s="166"/>
    </row>
    <row r="304" spans="1:13">
      <c r="A304" s="164"/>
      <c r="B304" s="173"/>
      <c r="C304" s="173"/>
      <c r="D304" s="164"/>
      <c r="E304" s="164"/>
      <c r="F304" s="164"/>
      <c r="G304" s="210" t="s">
        <v>230</v>
      </c>
      <c r="H304" s="164"/>
      <c r="I304" s="165"/>
      <c r="J304" s="165"/>
      <c r="K304" s="165"/>
      <c r="L304" s="165"/>
      <c r="M304" s="166"/>
    </row>
    <row r="305" spans="1:13" ht="45">
      <c r="A305" s="164"/>
      <c r="B305" s="173"/>
      <c r="C305" s="173"/>
      <c r="D305" s="164"/>
      <c r="E305" s="164"/>
      <c r="F305" s="164"/>
      <c r="G305" s="210" t="s">
        <v>245</v>
      </c>
      <c r="H305" s="164"/>
      <c r="I305" s="165"/>
      <c r="J305" s="165"/>
      <c r="K305" s="165"/>
      <c r="L305" s="165"/>
      <c r="M305" s="166"/>
    </row>
    <row r="306" spans="1:13" ht="33.75">
      <c r="A306" s="164"/>
      <c r="B306" s="173"/>
      <c r="C306" s="173"/>
      <c r="D306" s="164"/>
      <c r="E306" s="164"/>
      <c r="F306" s="164"/>
      <c r="G306" s="210" t="s">
        <v>232</v>
      </c>
      <c r="H306" s="164"/>
      <c r="I306" s="165"/>
      <c r="J306" s="165"/>
      <c r="K306" s="165"/>
      <c r="L306" s="165"/>
      <c r="M306" s="166"/>
    </row>
    <row r="307" spans="1:13" ht="33.75">
      <c r="A307" s="164"/>
      <c r="B307" s="173"/>
      <c r="C307" s="173"/>
      <c r="D307" s="164"/>
      <c r="E307" s="164"/>
      <c r="F307" s="164"/>
      <c r="G307" s="210" t="s">
        <v>261</v>
      </c>
      <c r="H307" s="164"/>
      <c r="I307" s="165"/>
      <c r="J307" s="165"/>
      <c r="K307" s="165"/>
      <c r="L307" s="165"/>
      <c r="M307" s="166"/>
    </row>
    <row r="308" spans="1:13" ht="45">
      <c r="A308" s="164"/>
      <c r="B308" s="173"/>
      <c r="C308" s="173"/>
      <c r="D308" s="164"/>
      <c r="E308" s="164"/>
      <c r="F308" s="164"/>
      <c r="G308" s="210" t="s">
        <v>111</v>
      </c>
      <c r="H308" s="164"/>
      <c r="I308" s="165"/>
      <c r="J308" s="165"/>
      <c r="K308" s="165"/>
      <c r="L308" s="165"/>
      <c r="M308" s="166"/>
    </row>
    <row r="309" spans="1:13" ht="33.75">
      <c r="A309" s="164"/>
      <c r="B309" s="173"/>
      <c r="C309" s="173"/>
      <c r="D309" s="164"/>
      <c r="E309" s="164"/>
      <c r="F309" s="164"/>
      <c r="G309" s="210" t="s">
        <v>112</v>
      </c>
      <c r="H309" s="164"/>
      <c r="I309" s="165"/>
      <c r="J309" s="165"/>
      <c r="K309" s="165"/>
      <c r="L309" s="165"/>
      <c r="M309" s="166"/>
    </row>
    <row r="310" spans="1:13" ht="22.5">
      <c r="A310" s="164"/>
      <c r="B310" s="173"/>
      <c r="C310" s="173"/>
      <c r="D310" s="164"/>
      <c r="E310" s="164"/>
      <c r="F310" s="164"/>
      <c r="G310" s="210" t="s">
        <v>231</v>
      </c>
      <c r="H310" s="164"/>
      <c r="I310" s="165"/>
      <c r="J310" s="165"/>
      <c r="K310" s="165"/>
      <c r="L310" s="165"/>
      <c r="M310" s="166"/>
    </row>
    <row r="311" spans="1:13" ht="45">
      <c r="A311" s="164"/>
      <c r="B311" s="173"/>
      <c r="C311" s="170" t="s">
        <v>278</v>
      </c>
      <c r="D311" s="160" t="s">
        <v>610</v>
      </c>
      <c r="E311" s="160" t="s">
        <v>610</v>
      </c>
      <c r="F311" s="160" t="s">
        <v>564</v>
      </c>
      <c r="G311" s="209" t="s">
        <v>113</v>
      </c>
      <c r="H311" s="164"/>
      <c r="I311" s="165"/>
      <c r="J311" s="165"/>
      <c r="K311" s="165"/>
      <c r="L311" s="165"/>
      <c r="M311" s="166"/>
    </row>
    <row r="312" spans="1:13">
      <c r="A312" s="164"/>
      <c r="B312" s="173"/>
      <c r="C312" s="173"/>
      <c r="D312" s="164"/>
      <c r="E312" s="164"/>
      <c r="F312" s="164"/>
      <c r="G312" s="210" t="s">
        <v>279</v>
      </c>
      <c r="H312" s="164"/>
      <c r="I312" s="165"/>
      <c r="J312" s="165"/>
      <c r="K312" s="165"/>
      <c r="L312" s="165"/>
      <c r="M312" s="166"/>
    </row>
    <row r="313" spans="1:13">
      <c r="A313" s="164"/>
      <c r="B313" s="173"/>
      <c r="C313" s="173"/>
      <c r="D313" s="164"/>
      <c r="E313" s="164"/>
      <c r="F313" s="160" t="s">
        <v>569</v>
      </c>
      <c r="G313" s="209" t="s">
        <v>285</v>
      </c>
      <c r="H313" s="164"/>
      <c r="I313" s="165"/>
      <c r="J313" s="165"/>
      <c r="K313" s="165"/>
      <c r="L313" s="165"/>
      <c r="M313" s="166"/>
    </row>
    <row r="314" spans="1:13" ht="22.5">
      <c r="A314" s="164"/>
      <c r="B314" s="173"/>
      <c r="C314" s="173"/>
      <c r="D314" s="164"/>
      <c r="E314" s="164"/>
      <c r="F314" s="164"/>
      <c r="G314" s="210" t="s">
        <v>284</v>
      </c>
      <c r="H314" s="164"/>
      <c r="I314" s="165"/>
      <c r="J314" s="165"/>
      <c r="K314" s="165"/>
      <c r="L314" s="165"/>
      <c r="M314" s="166"/>
    </row>
    <row r="315" spans="1:13" ht="45">
      <c r="A315" s="164"/>
      <c r="B315" s="173"/>
      <c r="C315" s="170" t="s">
        <v>286</v>
      </c>
      <c r="D315" s="160" t="s">
        <v>610</v>
      </c>
      <c r="E315" s="160" t="s">
        <v>610</v>
      </c>
      <c r="F315" s="160" t="s">
        <v>564</v>
      </c>
      <c r="G315" s="209" t="s">
        <v>115</v>
      </c>
      <c r="H315" s="164"/>
      <c r="I315" s="165"/>
      <c r="J315" s="165"/>
      <c r="K315" s="165"/>
      <c r="L315" s="165"/>
      <c r="M315" s="166"/>
    </row>
    <row r="316" spans="1:13" ht="33.75">
      <c r="A316" s="164"/>
      <c r="B316" s="173"/>
      <c r="C316" s="173"/>
      <c r="D316" s="164"/>
      <c r="E316" s="164"/>
      <c r="F316" s="164"/>
      <c r="G316" s="210" t="s">
        <v>116</v>
      </c>
      <c r="H316" s="164"/>
      <c r="I316" s="165"/>
      <c r="J316" s="165"/>
      <c r="K316" s="165"/>
      <c r="L316" s="165"/>
      <c r="M316" s="166"/>
    </row>
    <row r="317" spans="1:13" ht="45">
      <c r="A317" s="164"/>
      <c r="B317" s="173"/>
      <c r="C317" s="173"/>
      <c r="D317" s="164"/>
      <c r="E317" s="164"/>
      <c r="F317" s="160" t="s">
        <v>569</v>
      </c>
      <c r="G317" s="209" t="s">
        <v>117</v>
      </c>
      <c r="H317" s="164"/>
      <c r="I317" s="165"/>
      <c r="J317" s="165"/>
      <c r="K317" s="165"/>
      <c r="L317" s="165"/>
      <c r="M317" s="166"/>
    </row>
    <row r="318" spans="1:13" ht="22.5">
      <c r="A318" s="164"/>
      <c r="B318" s="173"/>
      <c r="C318" s="173"/>
      <c r="D318" s="164"/>
      <c r="E318" s="164"/>
      <c r="F318" s="164"/>
      <c r="G318" s="210" t="s">
        <v>118</v>
      </c>
      <c r="H318" s="164"/>
      <c r="I318" s="165"/>
      <c r="J318" s="165"/>
      <c r="K318" s="165"/>
      <c r="L318" s="165"/>
      <c r="M318" s="166"/>
    </row>
    <row r="319" spans="1:13">
      <c r="A319" s="164"/>
      <c r="B319" s="173"/>
      <c r="C319" s="170" t="s">
        <v>292</v>
      </c>
      <c r="D319" s="160" t="s">
        <v>299</v>
      </c>
      <c r="E319" s="160" t="s">
        <v>610</v>
      </c>
      <c r="F319" s="160" t="s">
        <v>564</v>
      </c>
      <c r="G319" s="209" t="s">
        <v>304</v>
      </c>
      <c r="H319" s="164"/>
      <c r="I319" s="165"/>
      <c r="J319" s="165"/>
      <c r="K319" s="165"/>
      <c r="L319" s="165"/>
      <c r="M319" s="166"/>
    </row>
    <row r="320" spans="1:13">
      <c r="A320" s="164"/>
      <c r="B320" s="173"/>
      <c r="C320" s="173"/>
      <c r="D320" s="164"/>
      <c r="E320" s="164"/>
      <c r="F320" s="164"/>
      <c r="G320" s="210" t="s">
        <v>303</v>
      </c>
      <c r="H320" s="164"/>
      <c r="I320" s="165"/>
      <c r="J320" s="165"/>
      <c r="K320" s="165"/>
      <c r="L320" s="165"/>
      <c r="M320" s="166"/>
    </row>
    <row r="321" spans="1:13" ht="22.5">
      <c r="A321" s="164"/>
      <c r="B321" s="173"/>
      <c r="C321" s="173"/>
      <c r="D321" s="164"/>
      <c r="E321" s="164"/>
      <c r="F321" s="164"/>
      <c r="G321" s="210" t="s">
        <v>315</v>
      </c>
      <c r="H321" s="164"/>
      <c r="I321" s="165"/>
      <c r="J321" s="165"/>
      <c r="K321" s="165"/>
      <c r="L321" s="165"/>
      <c r="M321" s="166"/>
    </row>
    <row r="322" spans="1:13" ht="33.75">
      <c r="A322" s="164"/>
      <c r="B322" s="173"/>
      <c r="C322" s="173"/>
      <c r="D322" s="164"/>
      <c r="E322" s="164"/>
      <c r="F322" s="164"/>
      <c r="G322" s="210" t="s">
        <v>314</v>
      </c>
      <c r="H322" s="164"/>
      <c r="I322" s="165"/>
      <c r="J322" s="165"/>
      <c r="K322" s="165"/>
      <c r="L322" s="165"/>
      <c r="M322" s="166"/>
    </row>
    <row r="323" spans="1:13" ht="22.5">
      <c r="A323" s="164"/>
      <c r="B323" s="173"/>
      <c r="C323" s="173"/>
      <c r="D323" s="164"/>
      <c r="E323" s="164"/>
      <c r="F323" s="164"/>
      <c r="G323" s="210" t="s">
        <v>309</v>
      </c>
      <c r="H323" s="164"/>
      <c r="I323" s="165"/>
      <c r="J323" s="165"/>
      <c r="K323" s="165"/>
      <c r="L323" s="165"/>
      <c r="M323" s="166"/>
    </row>
    <row r="324" spans="1:13" ht="22.5">
      <c r="A324" s="164"/>
      <c r="B324" s="173"/>
      <c r="C324" s="173"/>
      <c r="D324" s="164"/>
      <c r="E324" s="164"/>
      <c r="F324" s="164"/>
      <c r="G324" s="210" t="s">
        <v>313</v>
      </c>
      <c r="H324" s="164"/>
      <c r="I324" s="165"/>
      <c r="J324" s="165"/>
      <c r="K324" s="165"/>
      <c r="L324" s="165"/>
      <c r="M324" s="166"/>
    </row>
    <row r="325" spans="1:13" ht="33.75">
      <c r="A325" s="164"/>
      <c r="B325" s="173"/>
      <c r="C325" s="173"/>
      <c r="D325" s="164"/>
      <c r="E325" s="164"/>
      <c r="F325" s="164"/>
      <c r="G325" s="210" t="s">
        <v>311</v>
      </c>
      <c r="H325" s="164"/>
      <c r="I325" s="165"/>
      <c r="J325" s="165"/>
      <c r="K325" s="165"/>
      <c r="L325" s="165"/>
      <c r="M325" s="166"/>
    </row>
    <row r="326" spans="1:13" ht="33.75">
      <c r="A326" s="164"/>
      <c r="B326" s="173"/>
      <c r="C326" s="173"/>
      <c r="D326" s="164"/>
      <c r="E326" s="164"/>
      <c r="F326" s="164"/>
      <c r="G326" s="210" t="s">
        <v>308</v>
      </c>
      <c r="H326" s="164"/>
      <c r="I326" s="165"/>
      <c r="J326" s="165"/>
      <c r="K326" s="165"/>
      <c r="L326" s="165"/>
      <c r="M326" s="166"/>
    </row>
    <row r="327" spans="1:13" ht="22.5">
      <c r="A327" s="164"/>
      <c r="B327" s="173"/>
      <c r="C327" s="173"/>
      <c r="D327" s="164"/>
      <c r="E327" s="164"/>
      <c r="F327" s="160" t="s">
        <v>569</v>
      </c>
      <c r="G327" s="209" t="s">
        <v>300</v>
      </c>
      <c r="H327" s="164"/>
      <c r="I327" s="165"/>
      <c r="J327" s="165"/>
      <c r="K327" s="165"/>
      <c r="L327" s="165"/>
      <c r="M327" s="166"/>
    </row>
    <row r="328" spans="1:13">
      <c r="A328" s="164"/>
      <c r="B328" s="173"/>
      <c r="C328" s="173"/>
      <c r="D328" s="164"/>
      <c r="E328" s="164"/>
      <c r="F328" s="164"/>
      <c r="G328" s="210" t="s">
        <v>305</v>
      </c>
      <c r="H328" s="164"/>
      <c r="I328" s="165"/>
      <c r="J328" s="165"/>
      <c r="K328" s="165"/>
      <c r="L328" s="165"/>
      <c r="M328" s="166"/>
    </row>
    <row r="329" spans="1:13">
      <c r="A329" s="164"/>
      <c r="B329" s="173"/>
      <c r="C329" s="173"/>
      <c r="D329" s="164"/>
      <c r="E329" s="164"/>
      <c r="F329" s="164"/>
      <c r="G329" s="210" t="s">
        <v>306</v>
      </c>
      <c r="H329" s="164"/>
      <c r="I329" s="165"/>
      <c r="J329" s="165"/>
      <c r="K329" s="165"/>
      <c r="L329" s="165"/>
      <c r="M329" s="166"/>
    </row>
    <row r="330" spans="1:13">
      <c r="A330" s="164"/>
      <c r="B330" s="173"/>
      <c r="C330" s="173"/>
      <c r="D330" s="164"/>
      <c r="E330" s="164"/>
      <c r="F330" s="164"/>
      <c r="G330" s="210" t="s">
        <v>119</v>
      </c>
      <c r="H330" s="164"/>
      <c r="I330" s="165"/>
      <c r="J330" s="165"/>
      <c r="K330" s="165"/>
      <c r="L330" s="165"/>
      <c r="M330" s="166"/>
    </row>
    <row r="331" spans="1:13">
      <c r="A331" s="164"/>
      <c r="B331" s="173"/>
      <c r="C331" s="173"/>
      <c r="D331" s="164"/>
      <c r="E331" s="164"/>
      <c r="F331" s="164"/>
      <c r="G331" s="210" t="s">
        <v>312</v>
      </c>
      <c r="H331" s="164"/>
      <c r="I331" s="165"/>
      <c r="J331" s="165"/>
      <c r="K331" s="165"/>
      <c r="L331" s="165"/>
      <c r="M331" s="166"/>
    </row>
    <row r="332" spans="1:13" ht="22.5">
      <c r="A332" s="164"/>
      <c r="B332" s="173"/>
      <c r="C332" s="173"/>
      <c r="D332" s="160" t="s">
        <v>316</v>
      </c>
      <c r="E332" s="160" t="s">
        <v>610</v>
      </c>
      <c r="F332" s="160" t="s">
        <v>564</v>
      </c>
      <c r="G332" s="209" t="s">
        <v>120</v>
      </c>
      <c r="H332" s="164"/>
      <c r="I332" s="165"/>
      <c r="J332" s="165"/>
      <c r="K332" s="165"/>
      <c r="L332" s="165"/>
      <c r="M332" s="166"/>
    </row>
    <row r="333" spans="1:13" ht="22.5">
      <c r="A333" s="164"/>
      <c r="B333" s="173"/>
      <c r="C333" s="173"/>
      <c r="D333" s="164"/>
      <c r="E333" s="164"/>
      <c r="F333" s="164"/>
      <c r="G333" s="210" t="s">
        <v>121</v>
      </c>
      <c r="H333" s="164"/>
      <c r="I333" s="165"/>
      <c r="J333" s="165"/>
      <c r="K333" s="165"/>
      <c r="L333" s="165"/>
      <c r="M333" s="166"/>
    </row>
    <row r="334" spans="1:13" ht="33.75">
      <c r="A334" s="164"/>
      <c r="B334" s="173"/>
      <c r="C334" s="173"/>
      <c r="D334" s="164"/>
      <c r="E334" s="164"/>
      <c r="F334" s="164"/>
      <c r="G334" s="210" t="s">
        <v>318</v>
      </c>
      <c r="H334" s="164"/>
      <c r="I334" s="165"/>
      <c r="J334" s="165"/>
      <c r="K334" s="165"/>
      <c r="L334" s="165"/>
      <c r="M334" s="166"/>
    </row>
    <row r="335" spans="1:13" ht="22.5">
      <c r="A335" s="164"/>
      <c r="B335" s="173"/>
      <c r="C335" s="173"/>
      <c r="D335" s="160" t="s">
        <v>610</v>
      </c>
      <c r="E335" s="160" t="s">
        <v>610</v>
      </c>
      <c r="F335" s="160" t="s">
        <v>564</v>
      </c>
      <c r="G335" s="209" t="s">
        <v>296</v>
      </c>
      <c r="H335" s="164"/>
      <c r="I335" s="165"/>
      <c r="J335" s="165"/>
      <c r="K335" s="165"/>
      <c r="L335" s="165"/>
      <c r="M335" s="166"/>
    </row>
    <row r="336" spans="1:13" ht="22.5">
      <c r="A336" s="164"/>
      <c r="B336" s="173"/>
      <c r="C336" s="173"/>
      <c r="D336" s="164"/>
      <c r="E336" s="164"/>
      <c r="F336" s="164"/>
      <c r="G336" s="210" t="s">
        <v>293</v>
      </c>
      <c r="H336" s="164"/>
      <c r="I336" s="165"/>
      <c r="J336" s="165"/>
      <c r="K336" s="165"/>
      <c r="L336" s="165"/>
      <c r="M336" s="166"/>
    </row>
    <row r="337" spans="1:13" ht="45">
      <c r="A337" s="164"/>
      <c r="B337" s="173"/>
      <c r="C337" s="173"/>
      <c r="D337" s="164"/>
      <c r="E337" s="164"/>
      <c r="F337" s="164"/>
      <c r="G337" s="210" t="s">
        <v>294</v>
      </c>
      <c r="H337" s="164"/>
      <c r="I337" s="165"/>
      <c r="J337" s="165"/>
      <c r="K337" s="165"/>
      <c r="L337" s="165"/>
      <c r="M337" s="166"/>
    </row>
    <row r="338" spans="1:13" ht="22.5">
      <c r="A338" s="164"/>
      <c r="B338" s="173"/>
      <c r="C338" s="173"/>
      <c r="D338" s="164"/>
      <c r="E338" s="164"/>
      <c r="F338" s="160" t="s">
        <v>566</v>
      </c>
      <c r="G338" s="209" t="s">
        <v>295</v>
      </c>
      <c r="H338" s="164"/>
      <c r="I338" s="165"/>
      <c r="J338" s="165"/>
      <c r="K338" s="165"/>
      <c r="L338" s="165"/>
      <c r="M338" s="166"/>
    </row>
    <row r="339" spans="1:13" ht="45">
      <c r="A339" s="164"/>
      <c r="B339" s="173"/>
      <c r="C339" s="173"/>
      <c r="D339" s="164"/>
      <c r="E339" s="164"/>
      <c r="F339" s="160" t="s">
        <v>569</v>
      </c>
      <c r="G339" s="209" t="s">
        <v>122</v>
      </c>
      <c r="H339" s="164"/>
      <c r="I339" s="165"/>
      <c r="J339" s="165"/>
      <c r="K339" s="165"/>
      <c r="L339" s="165"/>
      <c r="M339" s="166"/>
    </row>
    <row r="340" spans="1:13" ht="22.5">
      <c r="A340" s="164"/>
      <c r="B340" s="173"/>
      <c r="C340" s="173"/>
      <c r="D340" s="164"/>
      <c r="E340" s="164"/>
      <c r="F340" s="164"/>
      <c r="G340" s="210" t="s">
        <v>298</v>
      </c>
      <c r="H340" s="164"/>
      <c r="I340" s="165"/>
      <c r="J340" s="165"/>
      <c r="K340" s="165"/>
      <c r="L340" s="165"/>
      <c r="M340" s="166"/>
    </row>
    <row r="341" spans="1:13" ht="33.75">
      <c r="A341" s="164"/>
      <c r="B341" s="170" t="s">
        <v>321</v>
      </c>
      <c r="C341" s="170" t="s">
        <v>337</v>
      </c>
      <c r="D341" s="160" t="s">
        <v>352</v>
      </c>
      <c r="E341" s="160" t="s">
        <v>358</v>
      </c>
      <c r="F341" s="160" t="s">
        <v>564</v>
      </c>
      <c r="G341" s="209" t="s">
        <v>127</v>
      </c>
      <c r="H341" s="164"/>
      <c r="I341" s="165"/>
      <c r="J341" s="165"/>
      <c r="K341" s="165"/>
      <c r="L341" s="165"/>
      <c r="M341" s="166"/>
    </row>
    <row r="342" spans="1:13" ht="22.5">
      <c r="A342" s="164"/>
      <c r="B342" s="173"/>
      <c r="C342" s="173"/>
      <c r="D342" s="164"/>
      <c r="E342" s="164"/>
      <c r="F342" s="164"/>
      <c r="G342" s="210" t="s">
        <v>128</v>
      </c>
      <c r="H342" s="164"/>
      <c r="I342" s="165"/>
      <c r="J342" s="165"/>
      <c r="K342" s="165"/>
      <c r="L342" s="165"/>
      <c r="M342" s="166"/>
    </row>
    <row r="343" spans="1:13" ht="45">
      <c r="A343" s="164"/>
      <c r="B343" s="173"/>
      <c r="C343" s="173"/>
      <c r="D343" s="164"/>
      <c r="E343" s="164"/>
      <c r="F343" s="164"/>
      <c r="G343" s="210" t="s">
        <v>129</v>
      </c>
      <c r="H343" s="164"/>
      <c r="I343" s="165"/>
      <c r="J343" s="165"/>
      <c r="K343" s="165"/>
      <c r="L343" s="165"/>
      <c r="M343" s="166"/>
    </row>
    <row r="344" spans="1:13">
      <c r="A344" s="164"/>
      <c r="B344" s="173"/>
      <c r="C344" s="173"/>
      <c r="D344" s="164"/>
      <c r="E344" s="164"/>
      <c r="F344" s="160" t="s">
        <v>569</v>
      </c>
      <c r="G344" s="209" t="s">
        <v>362</v>
      </c>
      <c r="H344" s="164"/>
      <c r="I344" s="165"/>
      <c r="J344" s="165"/>
      <c r="K344" s="165"/>
      <c r="L344" s="165"/>
      <c r="M344" s="166"/>
    </row>
    <row r="345" spans="1:13" ht="33.75">
      <c r="A345" s="164"/>
      <c r="B345" s="173"/>
      <c r="C345" s="173"/>
      <c r="D345" s="164"/>
      <c r="E345" s="160" t="s">
        <v>610</v>
      </c>
      <c r="F345" s="160" t="s">
        <v>564</v>
      </c>
      <c r="G345" s="209" t="s">
        <v>356</v>
      </c>
      <c r="H345" s="164"/>
      <c r="I345" s="165"/>
      <c r="J345" s="165"/>
      <c r="K345" s="165"/>
      <c r="L345" s="165"/>
      <c r="M345" s="166"/>
    </row>
    <row r="346" spans="1:13">
      <c r="A346" s="164"/>
      <c r="B346" s="173"/>
      <c r="C346" s="173"/>
      <c r="D346" s="164"/>
      <c r="E346" s="164"/>
      <c r="F346" s="164"/>
      <c r="G346" s="210" t="s">
        <v>357</v>
      </c>
      <c r="H346" s="164"/>
      <c r="I346" s="165"/>
      <c r="J346" s="165"/>
      <c r="K346" s="165"/>
      <c r="L346" s="165"/>
      <c r="M346" s="166"/>
    </row>
    <row r="347" spans="1:13" ht="45">
      <c r="A347" s="164"/>
      <c r="B347" s="173"/>
      <c r="C347" s="173"/>
      <c r="D347" s="164"/>
      <c r="E347" s="164"/>
      <c r="F347" s="164"/>
      <c r="G347" s="210" t="s">
        <v>355</v>
      </c>
      <c r="H347" s="164"/>
      <c r="I347" s="165"/>
      <c r="J347" s="165"/>
      <c r="K347" s="165"/>
      <c r="L347" s="165"/>
      <c r="M347" s="166"/>
    </row>
    <row r="348" spans="1:13" ht="33.75">
      <c r="A348" s="164"/>
      <c r="B348" s="173"/>
      <c r="C348" s="173"/>
      <c r="D348" s="164"/>
      <c r="E348" s="164"/>
      <c r="F348" s="164"/>
      <c r="G348" s="210" t="s">
        <v>130</v>
      </c>
      <c r="H348" s="164"/>
      <c r="I348" s="165"/>
      <c r="J348" s="165"/>
      <c r="K348" s="165"/>
      <c r="L348" s="165"/>
      <c r="M348" s="166"/>
    </row>
    <row r="349" spans="1:13" ht="22.5">
      <c r="A349" s="164"/>
      <c r="B349" s="173"/>
      <c r="C349" s="173"/>
      <c r="D349" s="164"/>
      <c r="E349" s="164"/>
      <c r="F349" s="160" t="s">
        <v>566</v>
      </c>
      <c r="G349" s="209" t="s">
        <v>354</v>
      </c>
      <c r="H349" s="164"/>
      <c r="I349" s="165"/>
      <c r="J349" s="165"/>
      <c r="K349" s="165"/>
      <c r="L349" s="165"/>
      <c r="M349" s="166"/>
    </row>
    <row r="350" spans="1:13" ht="45">
      <c r="A350" s="164"/>
      <c r="B350" s="173"/>
      <c r="C350" s="173"/>
      <c r="D350" s="160" t="s">
        <v>363</v>
      </c>
      <c r="E350" s="160" t="s">
        <v>440</v>
      </c>
      <c r="F350" s="160" t="s">
        <v>564</v>
      </c>
      <c r="G350" s="209" t="s">
        <v>126</v>
      </c>
      <c r="H350" s="164"/>
      <c r="I350" s="165"/>
      <c r="J350" s="165"/>
      <c r="K350" s="165"/>
      <c r="L350" s="165"/>
      <c r="M350" s="166"/>
    </row>
    <row r="351" spans="1:13" ht="22.5">
      <c r="A351" s="164"/>
      <c r="B351" s="173"/>
      <c r="C351" s="173"/>
      <c r="D351" s="164"/>
      <c r="E351" s="160" t="s">
        <v>586</v>
      </c>
      <c r="F351" s="160" t="s">
        <v>564</v>
      </c>
      <c r="G351" s="209" t="s">
        <v>589</v>
      </c>
      <c r="H351" s="164"/>
      <c r="I351" s="165"/>
      <c r="J351" s="165"/>
      <c r="K351" s="165"/>
      <c r="L351" s="165"/>
      <c r="M351" s="166"/>
    </row>
    <row r="352" spans="1:13" ht="22.5">
      <c r="A352" s="164"/>
      <c r="B352" s="173"/>
      <c r="C352" s="173"/>
      <c r="D352" s="164"/>
      <c r="E352" s="164"/>
      <c r="F352" s="164"/>
      <c r="G352" s="210" t="s">
        <v>588</v>
      </c>
      <c r="H352" s="164"/>
      <c r="I352" s="165"/>
      <c r="J352" s="165"/>
      <c r="K352" s="165"/>
      <c r="L352" s="165"/>
      <c r="M352" s="166"/>
    </row>
    <row r="353" spans="1:13" ht="22.5">
      <c r="A353" s="164"/>
      <c r="B353" s="173"/>
      <c r="C353" s="173"/>
      <c r="D353" s="164"/>
      <c r="E353" s="164"/>
      <c r="F353" s="164"/>
      <c r="G353" s="210" t="s">
        <v>587</v>
      </c>
      <c r="H353" s="164"/>
      <c r="I353" s="165"/>
      <c r="J353" s="165"/>
      <c r="K353" s="165"/>
      <c r="L353" s="165"/>
      <c r="M353" s="166"/>
    </row>
    <row r="354" spans="1:13" ht="22.5">
      <c r="A354" s="164"/>
      <c r="B354" s="173"/>
      <c r="C354" s="173"/>
      <c r="D354" s="164"/>
      <c r="E354" s="160" t="s">
        <v>590</v>
      </c>
      <c r="F354" s="160" t="s">
        <v>564</v>
      </c>
      <c r="G354" s="209" t="s">
        <v>591</v>
      </c>
      <c r="H354" s="164"/>
      <c r="I354" s="165"/>
      <c r="J354" s="165"/>
      <c r="K354" s="165"/>
      <c r="L354" s="165"/>
      <c r="M354" s="166"/>
    </row>
    <row r="355" spans="1:13" ht="22.5">
      <c r="A355" s="164"/>
      <c r="B355" s="173"/>
      <c r="C355" s="173"/>
      <c r="D355" s="164"/>
      <c r="E355" s="160" t="s">
        <v>610</v>
      </c>
      <c r="F355" s="160" t="s">
        <v>564</v>
      </c>
      <c r="G355" s="209" t="s">
        <v>368</v>
      </c>
      <c r="H355" s="164"/>
      <c r="I355" s="165"/>
      <c r="J355" s="165"/>
      <c r="K355" s="165"/>
      <c r="L355" s="165"/>
      <c r="M355" s="166"/>
    </row>
    <row r="356" spans="1:13">
      <c r="A356" s="164"/>
      <c r="B356" s="173"/>
      <c r="C356" s="173"/>
      <c r="D356" s="164"/>
      <c r="E356" s="164"/>
      <c r="F356" s="164"/>
      <c r="G356" s="210" t="s">
        <v>369</v>
      </c>
      <c r="H356" s="164"/>
      <c r="I356" s="165"/>
      <c r="J356" s="165"/>
      <c r="K356" s="165"/>
      <c r="L356" s="165"/>
      <c r="M356" s="166"/>
    </row>
    <row r="357" spans="1:13" ht="22.5">
      <c r="A357" s="164"/>
      <c r="B357" s="173"/>
      <c r="C357" s="173"/>
      <c r="D357" s="164"/>
      <c r="E357" s="164"/>
      <c r="F357" s="164"/>
      <c r="G357" s="210" t="s">
        <v>366</v>
      </c>
      <c r="H357" s="164"/>
      <c r="I357" s="165"/>
      <c r="J357" s="165"/>
      <c r="K357" s="165"/>
      <c r="L357" s="165"/>
      <c r="M357" s="166"/>
    </row>
    <row r="358" spans="1:13">
      <c r="A358" s="164"/>
      <c r="B358" s="173"/>
      <c r="C358" s="173"/>
      <c r="D358" s="164"/>
      <c r="E358" s="164"/>
      <c r="F358" s="164"/>
      <c r="G358" s="210" t="s">
        <v>367</v>
      </c>
      <c r="H358" s="164"/>
      <c r="I358" s="165"/>
      <c r="J358" s="165"/>
      <c r="K358" s="165"/>
      <c r="L358" s="165"/>
      <c r="M358" s="166"/>
    </row>
    <row r="359" spans="1:13" ht="22.5">
      <c r="A359" s="164"/>
      <c r="B359" s="173"/>
      <c r="C359" s="173"/>
      <c r="D359" s="164"/>
      <c r="E359" s="164"/>
      <c r="F359" s="164"/>
      <c r="G359" s="210" t="s">
        <v>582</v>
      </c>
      <c r="H359" s="164"/>
      <c r="I359" s="165"/>
      <c r="J359" s="165"/>
      <c r="K359" s="165"/>
      <c r="L359" s="165"/>
      <c r="M359" s="166"/>
    </row>
    <row r="360" spans="1:13" ht="22.5">
      <c r="A360" s="164"/>
      <c r="B360" s="173"/>
      <c r="C360" s="173"/>
      <c r="D360" s="164"/>
      <c r="E360" s="164"/>
      <c r="F360" s="164"/>
      <c r="G360" s="210" t="s">
        <v>581</v>
      </c>
      <c r="H360" s="164"/>
      <c r="I360" s="165"/>
      <c r="J360" s="165"/>
      <c r="K360" s="165"/>
      <c r="L360" s="165"/>
      <c r="M360" s="166"/>
    </row>
    <row r="361" spans="1:13" ht="22.5">
      <c r="A361" s="164"/>
      <c r="B361" s="173"/>
      <c r="C361" s="173"/>
      <c r="D361" s="164"/>
      <c r="E361" s="164"/>
      <c r="F361" s="164"/>
      <c r="G361" s="210" t="s">
        <v>579</v>
      </c>
      <c r="H361" s="164"/>
      <c r="I361" s="165"/>
      <c r="J361" s="165"/>
      <c r="K361" s="165"/>
      <c r="L361" s="165"/>
      <c r="M361" s="166"/>
    </row>
    <row r="362" spans="1:13" ht="22.5">
      <c r="A362" s="164"/>
      <c r="B362" s="173"/>
      <c r="C362" s="173"/>
      <c r="D362" s="164"/>
      <c r="E362" s="164"/>
      <c r="F362" s="164"/>
      <c r="G362" s="210" t="s">
        <v>580</v>
      </c>
      <c r="H362" s="164"/>
      <c r="I362" s="165"/>
      <c r="J362" s="165"/>
      <c r="K362" s="165"/>
      <c r="L362" s="165"/>
      <c r="M362" s="166"/>
    </row>
    <row r="363" spans="1:13" ht="22.5">
      <c r="A363" s="164"/>
      <c r="B363" s="173"/>
      <c r="C363" s="173"/>
      <c r="D363" s="164"/>
      <c r="E363" s="164"/>
      <c r="F363" s="164"/>
      <c r="G363" s="210" t="s">
        <v>583</v>
      </c>
      <c r="H363" s="164"/>
      <c r="I363" s="165"/>
      <c r="J363" s="165"/>
      <c r="K363" s="165"/>
      <c r="L363" s="165"/>
      <c r="M363" s="166"/>
    </row>
    <row r="364" spans="1:13" ht="33.75">
      <c r="A364" s="164"/>
      <c r="B364" s="173"/>
      <c r="C364" s="173"/>
      <c r="D364" s="164"/>
      <c r="E364" s="164"/>
      <c r="F364" s="164"/>
      <c r="G364" s="210" t="s">
        <v>131</v>
      </c>
      <c r="H364" s="164"/>
      <c r="I364" s="165"/>
      <c r="J364" s="165"/>
      <c r="K364" s="165"/>
      <c r="L364" s="165"/>
      <c r="M364" s="166"/>
    </row>
    <row r="365" spans="1:13" ht="45">
      <c r="A365" s="164"/>
      <c r="B365" s="173"/>
      <c r="C365" s="173"/>
      <c r="D365" s="164"/>
      <c r="E365" s="164"/>
      <c r="F365" s="164"/>
      <c r="G365" s="210" t="s">
        <v>132</v>
      </c>
      <c r="H365" s="164"/>
      <c r="I365" s="165"/>
      <c r="J365" s="165"/>
      <c r="K365" s="165"/>
      <c r="L365" s="165"/>
      <c r="M365" s="166"/>
    </row>
    <row r="366" spans="1:13" ht="45">
      <c r="A366" s="164"/>
      <c r="B366" s="173"/>
      <c r="C366" s="173"/>
      <c r="D366" s="164"/>
      <c r="E366" s="164"/>
      <c r="F366" s="164"/>
      <c r="G366" s="210" t="s">
        <v>133</v>
      </c>
      <c r="H366" s="164"/>
      <c r="I366" s="165"/>
      <c r="J366" s="165"/>
      <c r="K366" s="165"/>
      <c r="L366" s="165"/>
      <c r="M366" s="166"/>
    </row>
    <row r="367" spans="1:13" ht="45">
      <c r="A367" s="164"/>
      <c r="B367" s="173"/>
      <c r="C367" s="173"/>
      <c r="D367" s="164"/>
      <c r="E367" s="164"/>
      <c r="F367" s="164"/>
      <c r="G367" s="210" t="s">
        <v>134</v>
      </c>
      <c r="H367" s="164"/>
      <c r="I367" s="165"/>
      <c r="J367" s="165"/>
      <c r="K367" s="165"/>
      <c r="L367" s="165"/>
      <c r="M367" s="166"/>
    </row>
    <row r="368" spans="1:13" ht="45">
      <c r="A368" s="164"/>
      <c r="B368" s="173"/>
      <c r="C368" s="173"/>
      <c r="D368" s="164"/>
      <c r="E368" s="164"/>
      <c r="F368" s="164"/>
      <c r="G368" s="210" t="s">
        <v>135</v>
      </c>
      <c r="H368" s="164"/>
      <c r="I368" s="165"/>
      <c r="J368" s="165"/>
      <c r="K368" s="165"/>
      <c r="L368" s="165"/>
      <c r="M368" s="166"/>
    </row>
    <row r="369" spans="1:13">
      <c r="A369" s="164"/>
      <c r="B369" s="173"/>
      <c r="C369" s="173"/>
      <c r="D369" s="164"/>
      <c r="E369" s="164"/>
      <c r="F369" s="160" t="s">
        <v>569</v>
      </c>
      <c r="G369" s="209" t="s">
        <v>365</v>
      </c>
      <c r="H369" s="164"/>
      <c r="I369" s="165"/>
      <c r="J369" s="165"/>
      <c r="K369" s="165"/>
      <c r="L369" s="165"/>
      <c r="M369" s="166"/>
    </row>
    <row r="370" spans="1:13" ht="33.75">
      <c r="A370" s="164"/>
      <c r="B370" s="173"/>
      <c r="C370" s="173"/>
      <c r="D370" s="164"/>
      <c r="E370" s="164"/>
      <c r="F370" s="164"/>
      <c r="G370" s="210" t="s">
        <v>364</v>
      </c>
      <c r="H370" s="164"/>
      <c r="I370" s="165"/>
      <c r="J370" s="165"/>
      <c r="K370" s="165"/>
      <c r="L370" s="165"/>
      <c r="M370" s="166"/>
    </row>
    <row r="371" spans="1:13" ht="45">
      <c r="A371" s="164"/>
      <c r="B371" s="173"/>
      <c r="C371" s="170" t="s">
        <v>592</v>
      </c>
      <c r="D371" s="160" t="s">
        <v>610</v>
      </c>
      <c r="E371" s="160" t="s">
        <v>610</v>
      </c>
      <c r="F371" s="160" t="s">
        <v>564</v>
      </c>
      <c r="G371" s="209" t="s">
        <v>136</v>
      </c>
      <c r="H371" s="164"/>
      <c r="I371" s="165"/>
      <c r="J371" s="165"/>
      <c r="K371" s="165"/>
      <c r="L371" s="165"/>
      <c r="M371" s="166"/>
    </row>
    <row r="372" spans="1:13" ht="22.5">
      <c r="A372" s="164"/>
      <c r="B372" s="173"/>
      <c r="C372" s="173"/>
      <c r="D372" s="164"/>
      <c r="E372" s="164"/>
      <c r="F372" s="164"/>
      <c r="G372" s="210" t="s">
        <v>595</v>
      </c>
      <c r="H372" s="164"/>
      <c r="I372" s="165"/>
      <c r="J372" s="165"/>
      <c r="K372" s="165"/>
      <c r="L372" s="165"/>
      <c r="M372" s="166"/>
    </row>
    <row r="373" spans="1:13" ht="45">
      <c r="A373" s="164"/>
      <c r="B373" s="173"/>
      <c r="C373" s="173"/>
      <c r="D373" s="164"/>
      <c r="E373" s="164"/>
      <c r="F373" s="160" t="s">
        <v>566</v>
      </c>
      <c r="G373" s="209" t="s">
        <v>137</v>
      </c>
      <c r="H373" s="164"/>
      <c r="I373" s="165"/>
      <c r="J373" s="165"/>
      <c r="K373" s="165"/>
      <c r="L373" s="165"/>
      <c r="M373" s="166"/>
    </row>
    <row r="374" spans="1:13">
      <c r="A374" s="164"/>
      <c r="B374" s="173"/>
      <c r="C374" s="173"/>
      <c r="D374" s="164"/>
      <c r="E374" s="164"/>
      <c r="F374" s="160" t="s">
        <v>569</v>
      </c>
      <c r="G374" s="209" t="s">
        <v>596</v>
      </c>
      <c r="H374" s="164"/>
      <c r="I374" s="165"/>
      <c r="J374" s="165"/>
      <c r="K374" s="165"/>
      <c r="L374" s="165"/>
      <c r="M374" s="166"/>
    </row>
    <row r="375" spans="1:13" ht="22.5">
      <c r="A375" s="164"/>
      <c r="B375" s="173"/>
      <c r="C375" s="170" t="s">
        <v>597</v>
      </c>
      <c r="D375" s="160" t="s">
        <v>610</v>
      </c>
      <c r="E375" s="160" t="s">
        <v>610</v>
      </c>
      <c r="F375" s="160" t="s">
        <v>564</v>
      </c>
      <c r="G375" s="209" t="s">
        <v>598</v>
      </c>
      <c r="H375" s="164"/>
      <c r="I375" s="165"/>
      <c r="J375" s="165"/>
      <c r="K375" s="165"/>
      <c r="L375" s="165"/>
      <c r="M375" s="166"/>
    </row>
    <row r="376" spans="1:13" ht="22.5">
      <c r="A376" s="164"/>
      <c r="B376" s="173"/>
      <c r="C376" s="173"/>
      <c r="D376" s="164"/>
      <c r="E376" s="164"/>
      <c r="F376" s="160" t="s">
        <v>566</v>
      </c>
      <c r="G376" s="209" t="s">
        <v>5</v>
      </c>
      <c r="H376" s="164"/>
      <c r="I376" s="165"/>
      <c r="J376" s="165"/>
      <c r="K376" s="165"/>
      <c r="L376" s="165"/>
      <c r="M376" s="166"/>
    </row>
    <row r="377" spans="1:13" ht="22.5">
      <c r="A377" s="164"/>
      <c r="B377" s="173"/>
      <c r="C377" s="173"/>
      <c r="D377" s="164"/>
      <c r="E377" s="164"/>
      <c r="F377" s="160" t="s">
        <v>569</v>
      </c>
      <c r="G377" s="209" t="s">
        <v>670</v>
      </c>
      <c r="H377" s="164"/>
      <c r="I377" s="165"/>
      <c r="J377" s="165"/>
      <c r="K377" s="165"/>
      <c r="L377" s="165"/>
      <c r="M377" s="166"/>
    </row>
    <row r="378" spans="1:13">
      <c r="A378" s="164"/>
      <c r="B378" s="173"/>
      <c r="C378" s="173"/>
      <c r="D378" s="164"/>
      <c r="E378" s="164"/>
      <c r="F378" s="164"/>
      <c r="G378" s="210" t="s">
        <v>671</v>
      </c>
      <c r="H378" s="164"/>
      <c r="I378" s="165"/>
      <c r="J378" s="165"/>
      <c r="K378" s="165"/>
      <c r="L378" s="165"/>
      <c r="M378" s="166"/>
    </row>
    <row r="379" spans="1:13" ht="33.75">
      <c r="A379" s="164"/>
      <c r="B379" s="173"/>
      <c r="C379" s="173"/>
      <c r="D379" s="164"/>
      <c r="E379" s="164"/>
      <c r="F379" s="164"/>
      <c r="G379" s="210" t="s">
        <v>846</v>
      </c>
      <c r="H379" s="164"/>
      <c r="I379" s="165"/>
      <c r="J379" s="165"/>
      <c r="K379" s="165"/>
      <c r="L379" s="165"/>
      <c r="M379" s="166"/>
    </row>
    <row r="380" spans="1:13" ht="22.5">
      <c r="A380" s="164"/>
      <c r="B380" s="173"/>
      <c r="C380" s="170" t="s">
        <v>599</v>
      </c>
      <c r="D380" s="160" t="s">
        <v>610</v>
      </c>
      <c r="E380" s="160" t="s">
        <v>610</v>
      </c>
      <c r="F380" s="160" t="s">
        <v>569</v>
      </c>
      <c r="G380" s="209" t="s">
        <v>604</v>
      </c>
      <c r="H380" s="164"/>
      <c r="I380" s="165"/>
      <c r="J380" s="165"/>
      <c r="K380" s="165"/>
      <c r="L380" s="165"/>
      <c r="M380" s="166"/>
    </row>
    <row r="381" spans="1:13" ht="22.5">
      <c r="A381" s="164"/>
      <c r="B381" s="173"/>
      <c r="C381" s="170" t="s">
        <v>605</v>
      </c>
      <c r="D381" s="160" t="s">
        <v>610</v>
      </c>
      <c r="E381" s="160" t="s">
        <v>610</v>
      </c>
      <c r="F381" s="160" t="s">
        <v>569</v>
      </c>
      <c r="G381" s="209" t="s">
        <v>606</v>
      </c>
      <c r="H381" s="164"/>
      <c r="I381" s="165"/>
      <c r="J381" s="165"/>
      <c r="K381" s="165"/>
      <c r="L381" s="165"/>
      <c r="M381" s="166"/>
    </row>
    <row r="382" spans="1:13" ht="22.5">
      <c r="A382" s="164"/>
      <c r="B382" s="173"/>
      <c r="C382" s="170" t="s">
        <v>607</v>
      </c>
      <c r="D382" s="160" t="s">
        <v>610</v>
      </c>
      <c r="E382" s="160" t="s">
        <v>610</v>
      </c>
      <c r="F382" s="160" t="s">
        <v>564</v>
      </c>
      <c r="G382" s="209" t="s">
        <v>608</v>
      </c>
      <c r="H382" s="164"/>
      <c r="I382" s="165"/>
      <c r="J382" s="165"/>
      <c r="K382" s="165"/>
      <c r="L382" s="165"/>
      <c r="M382" s="166"/>
    </row>
    <row r="383" spans="1:13">
      <c r="A383" s="174" t="s">
        <v>609</v>
      </c>
      <c r="B383" s="175"/>
      <c r="C383" s="175"/>
      <c r="D383" s="175"/>
      <c r="E383" s="175"/>
      <c r="F383" s="175"/>
      <c r="G383" s="175"/>
      <c r="H383" s="167"/>
      <c r="I383" s="168"/>
      <c r="J383" s="168"/>
      <c r="K383" s="168"/>
      <c r="L383" s="168"/>
      <c r="M383" s="169"/>
    </row>
    <row r="384" spans="1:13" ht="12.75">
      <c r="A384"/>
      <c r="B384"/>
      <c r="C384"/>
      <c r="D384"/>
      <c r="E384"/>
      <c r="F384"/>
      <c r="G384" s="195"/>
      <c r="H384"/>
      <c r="I384"/>
      <c r="J384"/>
      <c r="K384"/>
      <c r="L384"/>
      <c r="M384"/>
    </row>
    <row r="385" spans="1:13" ht="12.75">
      <c r="A385"/>
      <c r="B385"/>
      <c r="C385"/>
      <c r="D385"/>
      <c r="E385"/>
      <c r="F385"/>
      <c r="G385" s="195"/>
      <c r="H385"/>
      <c r="I385"/>
      <c r="J385"/>
      <c r="K385"/>
      <c r="L385"/>
      <c r="M385"/>
    </row>
    <row r="386" spans="1:13" ht="12.75">
      <c r="A386"/>
      <c r="B386"/>
      <c r="C386"/>
      <c r="D386"/>
      <c r="E386"/>
      <c r="F386"/>
      <c r="G386" s="195"/>
      <c r="H386"/>
      <c r="I386"/>
      <c r="J386"/>
      <c r="K386"/>
      <c r="L386"/>
      <c r="M386"/>
    </row>
    <row r="387" spans="1:13" ht="12.75">
      <c r="A387"/>
      <c r="B387"/>
      <c r="C387"/>
      <c r="D387"/>
      <c r="E387"/>
      <c r="F387"/>
      <c r="G387" s="195"/>
      <c r="H387"/>
      <c r="I387"/>
      <c r="J387"/>
      <c r="K387"/>
      <c r="L387"/>
      <c r="M387"/>
    </row>
    <row r="388" spans="1:13" ht="12.75">
      <c r="A388"/>
      <c r="B388"/>
      <c r="C388"/>
      <c r="D388"/>
      <c r="E388"/>
      <c r="F388"/>
      <c r="G388" s="195"/>
      <c r="H388"/>
      <c r="I388"/>
      <c r="J388"/>
      <c r="K388"/>
      <c r="L388"/>
      <c r="M388"/>
    </row>
    <row r="389" spans="1:13" ht="12.75">
      <c r="A389"/>
      <c r="B389"/>
      <c r="C389"/>
      <c r="D389"/>
      <c r="E389"/>
      <c r="F389"/>
      <c r="G389" s="195"/>
      <c r="H389"/>
      <c r="I389"/>
      <c r="J389"/>
      <c r="K389"/>
      <c r="L389"/>
      <c r="M389"/>
    </row>
    <row r="390" spans="1:13" ht="12.75">
      <c r="A390"/>
      <c r="B390"/>
      <c r="C390"/>
      <c r="D390"/>
      <c r="E390"/>
      <c r="F390"/>
      <c r="G390" s="195"/>
      <c r="H390"/>
      <c r="I390"/>
      <c r="J390"/>
      <c r="K390"/>
      <c r="L390"/>
      <c r="M390"/>
    </row>
    <row r="391" spans="1:13" ht="12.75">
      <c r="A391"/>
      <c r="B391"/>
      <c r="C391"/>
      <c r="D391"/>
      <c r="E391"/>
      <c r="F391"/>
      <c r="G391" s="195"/>
      <c r="H391"/>
      <c r="I391"/>
      <c r="J391"/>
      <c r="K391"/>
      <c r="L391"/>
      <c r="M391"/>
    </row>
    <row r="392" spans="1:13" ht="12.75">
      <c r="A392"/>
      <c r="B392"/>
      <c r="C392"/>
      <c r="D392"/>
      <c r="E392"/>
      <c r="F392"/>
      <c r="G392" s="195"/>
      <c r="H392"/>
      <c r="I392"/>
      <c r="J392"/>
      <c r="K392"/>
      <c r="L392"/>
      <c r="M392"/>
    </row>
    <row r="393" spans="1:13" ht="12.75">
      <c r="A393"/>
      <c r="B393"/>
      <c r="C393"/>
      <c r="D393"/>
      <c r="E393"/>
      <c r="F393"/>
      <c r="G393" s="195"/>
      <c r="H393"/>
      <c r="I393"/>
      <c r="J393"/>
      <c r="K393"/>
      <c r="L393"/>
      <c r="M393"/>
    </row>
    <row r="394" spans="1:13" ht="12.75">
      <c r="A394"/>
      <c r="B394"/>
      <c r="C394"/>
      <c r="D394"/>
      <c r="E394"/>
      <c r="F394"/>
      <c r="G394" s="195"/>
      <c r="H394"/>
      <c r="I394"/>
      <c r="J394"/>
      <c r="K394"/>
      <c r="L394"/>
      <c r="M394"/>
    </row>
    <row r="395" spans="1:13" ht="12.75">
      <c r="A395"/>
      <c r="B395"/>
      <c r="C395"/>
      <c r="D395"/>
      <c r="E395"/>
      <c r="F395"/>
      <c r="G395" s="195"/>
      <c r="H395"/>
      <c r="I395"/>
      <c r="J395"/>
      <c r="K395"/>
      <c r="L395"/>
      <c r="M395"/>
    </row>
    <row r="396" spans="1:13" ht="12.75">
      <c r="A396"/>
      <c r="B396"/>
      <c r="C396"/>
      <c r="D396"/>
      <c r="E396"/>
      <c r="F396"/>
      <c r="G396" s="195"/>
      <c r="H396"/>
      <c r="I396"/>
      <c r="J396"/>
      <c r="K396"/>
      <c r="L396"/>
      <c r="M396"/>
    </row>
    <row r="397" spans="1:13" ht="12.75">
      <c r="A397"/>
      <c r="B397"/>
      <c r="C397"/>
      <c r="D397"/>
      <c r="E397"/>
      <c r="F397"/>
      <c r="G397" s="195"/>
      <c r="H397"/>
      <c r="I397"/>
      <c r="J397"/>
      <c r="K397"/>
      <c r="L397"/>
      <c r="M397"/>
    </row>
    <row r="398" spans="1:13" ht="12.75">
      <c r="A398"/>
      <c r="B398"/>
      <c r="C398"/>
      <c r="D398"/>
      <c r="E398"/>
      <c r="F398"/>
      <c r="G398" s="195"/>
      <c r="H398"/>
      <c r="I398"/>
      <c r="J398"/>
      <c r="K398"/>
      <c r="L398"/>
      <c r="M398"/>
    </row>
    <row r="399" spans="1:13" ht="12.75">
      <c r="A399"/>
      <c r="B399"/>
      <c r="C399"/>
      <c r="D399"/>
      <c r="E399"/>
      <c r="F399"/>
      <c r="G399" s="195"/>
      <c r="H399"/>
      <c r="I399"/>
      <c r="J399"/>
      <c r="K399"/>
      <c r="L399"/>
      <c r="M399"/>
    </row>
    <row r="400" spans="1:13" ht="12.75">
      <c r="A400"/>
      <c r="B400"/>
      <c r="C400"/>
      <c r="D400"/>
      <c r="E400"/>
      <c r="F400"/>
      <c r="G400" s="195"/>
      <c r="H400"/>
      <c r="I400"/>
      <c r="J400"/>
      <c r="K400"/>
      <c r="L400"/>
      <c r="M400"/>
    </row>
    <row r="401" spans="1:13" ht="12.75">
      <c r="A401"/>
      <c r="B401"/>
      <c r="C401"/>
      <c r="D401"/>
      <c r="E401"/>
      <c r="F401"/>
      <c r="G401" s="195"/>
      <c r="H401"/>
      <c r="I401"/>
      <c r="J401"/>
      <c r="K401"/>
      <c r="L401"/>
      <c r="M401"/>
    </row>
    <row r="402" spans="1:13" ht="12.75">
      <c r="A402"/>
      <c r="B402"/>
      <c r="C402"/>
      <c r="D402"/>
      <c r="E402"/>
      <c r="F402"/>
      <c r="G402" s="195"/>
      <c r="H402"/>
      <c r="I402"/>
      <c r="J402"/>
      <c r="K402"/>
      <c r="L402"/>
      <c r="M402"/>
    </row>
    <row r="403" spans="1:13" ht="12.75">
      <c r="A403"/>
      <c r="B403"/>
      <c r="C403"/>
      <c r="D403"/>
      <c r="E403"/>
      <c r="F403"/>
      <c r="G403" s="195"/>
      <c r="H403"/>
      <c r="I403"/>
      <c r="J403"/>
      <c r="K403"/>
      <c r="L403"/>
      <c r="M403"/>
    </row>
    <row r="404" spans="1:13" ht="12.75">
      <c r="A404"/>
      <c r="B404"/>
      <c r="C404"/>
      <c r="D404"/>
      <c r="E404"/>
      <c r="F404"/>
      <c r="G404" s="195"/>
      <c r="H404"/>
      <c r="I404"/>
      <c r="J404"/>
      <c r="K404"/>
      <c r="L404"/>
      <c r="M404"/>
    </row>
    <row r="405" spans="1:13" ht="12.75">
      <c r="A405"/>
      <c r="B405"/>
      <c r="C405"/>
      <c r="D405"/>
      <c r="E405"/>
      <c r="F405"/>
      <c r="G405" s="195"/>
      <c r="H405"/>
      <c r="I405"/>
      <c r="J405"/>
      <c r="K405"/>
      <c r="L405"/>
      <c r="M405"/>
    </row>
    <row r="406" spans="1:13" ht="12.75">
      <c r="A406"/>
      <c r="B406"/>
      <c r="C406"/>
      <c r="D406"/>
      <c r="E406"/>
      <c r="F406"/>
      <c r="G406" s="195"/>
      <c r="H406"/>
      <c r="I406"/>
      <c r="J406"/>
      <c r="K406"/>
      <c r="L406"/>
      <c r="M406"/>
    </row>
    <row r="407" spans="1:13" ht="12.75">
      <c r="A407"/>
      <c r="B407"/>
      <c r="C407"/>
      <c r="D407"/>
      <c r="E407"/>
      <c r="F407"/>
      <c r="G407" s="195"/>
      <c r="H407"/>
      <c r="I407"/>
      <c r="J407"/>
      <c r="K407"/>
      <c r="L407"/>
      <c r="M407"/>
    </row>
    <row r="408" spans="1:13" ht="12.75">
      <c r="A408"/>
      <c r="B408"/>
      <c r="C408"/>
      <c r="D408"/>
      <c r="E408"/>
      <c r="F408"/>
      <c r="G408" s="195"/>
      <c r="H408"/>
      <c r="I408"/>
      <c r="J408"/>
      <c r="K408"/>
      <c r="L408"/>
      <c r="M408"/>
    </row>
    <row r="409" spans="1:13" ht="12.75">
      <c r="A409"/>
      <c r="B409"/>
      <c r="C409"/>
      <c r="D409"/>
      <c r="E409"/>
      <c r="F409"/>
      <c r="G409" s="195"/>
      <c r="H409"/>
      <c r="I409"/>
      <c r="J409"/>
      <c r="K409"/>
      <c r="L409"/>
      <c r="M409"/>
    </row>
    <row r="410" spans="1:13" ht="12.75">
      <c r="A410"/>
      <c r="B410"/>
      <c r="C410"/>
      <c r="D410"/>
      <c r="E410"/>
      <c r="F410"/>
      <c r="G410" s="195"/>
      <c r="H410"/>
      <c r="I410"/>
      <c r="J410"/>
      <c r="K410"/>
      <c r="L410"/>
      <c r="M410"/>
    </row>
    <row r="411" spans="1:13" ht="12.75">
      <c r="A411"/>
      <c r="B411"/>
      <c r="C411"/>
      <c r="D411"/>
      <c r="E411"/>
      <c r="F411"/>
      <c r="G411" s="195"/>
      <c r="H411"/>
      <c r="I411"/>
      <c r="J411"/>
      <c r="K411"/>
      <c r="L411"/>
      <c r="M411"/>
    </row>
    <row r="412" spans="1:13" ht="12.75">
      <c r="A412"/>
      <c r="B412"/>
      <c r="C412"/>
      <c r="D412"/>
      <c r="E412"/>
      <c r="F412"/>
      <c r="G412" s="195"/>
      <c r="H412"/>
      <c r="I412"/>
      <c r="J412"/>
      <c r="K412"/>
      <c r="L412"/>
      <c r="M412"/>
    </row>
    <row r="413" spans="1:13" ht="12.75">
      <c r="A413"/>
      <c r="B413"/>
      <c r="C413"/>
      <c r="D413"/>
      <c r="E413"/>
      <c r="F413"/>
      <c r="G413" s="195"/>
      <c r="H413"/>
      <c r="I413"/>
      <c r="J413"/>
      <c r="K413"/>
      <c r="L413"/>
      <c r="M413"/>
    </row>
    <row r="414" spans="1:13" ht="12.75">
      <c r="A414"/>
      <c r="B414"/>
      <c r="C414"/>
      <c r="D414"/>
      <c r="E414"/>
      <c r="F414"/>
      <c r="G414" s="195"/>
      <c r="H414"/>
      <c r="I414"/>
      <c r="J414"/>
      <c r="K414"/>
      <c r="L414"/>
      <c r="M414"/>
    </row>
    <row r="415" spans="1:13" ht="12.75">
      <c r="A415"/>
      <c r="B415"/>
      <c r="C415"/>
      <c r="D415"/>
      <c r="E415"/>
      <c r="F415"/>
      <c r="G415" s="195"/>
      <c r="H415"/>
      <c r="I415"/>
      <c r="J415"/>
      <c r="K415"/>
      <c r="L415"/>
      <c r="M415"/>
    </row>
    <row r="416" spans="1:13" ht="12.75">
      <c r="A416"/>
      <c r="B416"/>
      <c r="C416"/>
      <c r="D416"/>
      <c r="E416"/>
      <c r="F416"/>
      <c r="G416" s="195"/>
      <c r="H416"/>
      <c r="I416"/>
      <c r="J416"/>
      <c r="K416"/>
      <c r="L416"/>
      <c r="M416"/>
    </row>
    <row r="417" spans="1:13" ht="12.75">
      <c r="A417"/>
      <c r="B417"/>
      <c r="C417"/>
      <c r="D417"/>
      <c r="E417"/>
      <c r="F417"/>
      <c r="G417" s="195"/>
      <c r="H417"/>
      <c r="I417"/>
      <c r="J417"/>
      <c r="K417"/>
      <c r="L417"/>
      <c r="M417"/>
    </row>
    <row r="418" spans="1:13" ht="12.75">
      <c r="A418"/>
      <c r="B418"/>
      <c r="C418"/>
      <c r="D418"/>
      <c r="E418"/>
      <c r="F418"/>
      <c r="G418" s="195"/>
      <c r="H418"/>
      <c r="I418"/>
      <c r="J418"/>
      <c r="K418"/>
      <c r="L418"/>
      <c r="M418"/>
    </row>
    <row r="419" spans="1:13" ht="12.75">
      <c r="A419"/>
      <c r="B419"/>
      <c r="C419"/>
      <c r="D419"/>
      <c r="E419"/>
      <c r="F419"/>
      <c r="G419" s="195"/>
      <c r="H419"/>
      <c r="I419"/>
      <c r="J419"/>
      <c r="K419"/>
      <c r="L419"/>
      <c r="M419"/>
    </row>
    <row r="420" spans="1:13" ht="12.75">
      <c r="A420"/>
      <c r="B420"/>
      <c r="C420"/>
      <c r="D420"/>
      <c r="E420"/>
      <c r="F420"/>
      <c r="G420" s="195"/>
      <c r="H420"/>
      <c r="I420"/>
      <c r="J420"/>
      <c r="K420"/>
      <c r="L420"/>
      <c r="M420"/>
    </row>
    <row r="421" spans="1:13" ht="12.75">
      <c r="A421"/>
      <c r="B421"/>
      <c r="C421"/>
      <c r="D421"/>
      <c r="E421"/>
      <c r="F421"/>
      <c r="G421" s="195"/>
      <c r="H421"/>
      <c r="I421"/>
      <c r="J421"/>
      <c r="K421"/>
      <c r="L421"/>
      <c r="M421"/>
    </row>
    <row r="422" spans="1:13" ht="12.75">
      <c r="A422"/>
      <c r="B422"/>
      <c r="C422"/>
      <c r="D422"/>
      <c r="E422"/>
      <c r="F422"/>
      <c r="G422" s="195"/>
      <c r="H422"/>
      <c r="I422"/>
      <c r="J422"/>
      <c r="K422"/>
      <c r="L422"/>
      <c r="M422"/>
    </row>
    <row r="423" spans="1:13" ht="12.75">
      <c r="A423"/>
      <c r="B423"/>
      <c r="C423"/>
      <c r="D423"/>
      <c r="E423"/>
      <c r="F423"/>
      <c r="G423" s="195"/>
      <c r="H423"/>
      <c r="I423"/>
      <c r="J423"/>
      <c r="K423"/>
      <c r="L423"/>
      <c r="M423"/>
    </row>
    <row r="424" spans="1:13" ht="12.75">
      <c r="A424"/>
      <c r="B424"/>
      <c r="C424"/>
      <c r="D424"/>
      <c r="E424"/>
      <c r="F424"/>
      <c r="G424" s="195"/>
      <c r="H424"/>
      <c r="I424"/>
      <c r="J424"/>
      <c r="K424"/>
      <c r="L424"/>
      <c r="M424"/>
    </row>
    <row r="425" spans="1:13" ht="12.75">
      <c r="A425"/>
      <c r="B425"/>
      <c r="C425"/>
      <c r="D425"/>
      <c r="E425"/>
      <c r="F425"/>
      <c r="G425" s="195"/>
      <c r="H425"/>
      <c r="I425"/>
      <c r="J425"/>
      <c r="K425"/>
      <c r="L425"/>
      <c r="M425"/>
    </row>
    <row r="426" spans="1:13" ht="12.75">
      <c r="A426"/>
      <c r="B426"/>
      <c r="C426"/>
      <c r="D426"/>
      <c r="E426"/>
      <c r="F426"/>
      <c r="G426" s="195"/>
      <c r="H426"/>
      <c r="I426"/>
      <c r="J426"/>
      <c r="K426"/>
      <c r="L426"/>
      <c r="M426"/>
    </row>
    <row r="427" spans="1:13" ht="12.75">
      <c r="A427"/>
      <c r="B427"/>
      <c r="C427"/>
      <c r="D427"/>
      <c r="E427"/>
      <c r="F427"/>
      <c r="G427" s="195"/>
      <c r="H427"/>
      <c r="I427"/>
      <c r="J427"/>
      <c r="K427"/>
      <c r="L427"/>
      <c r="M427"/>
    </row>
    <row r="428" spans="1:13" ht="12.75">
      <c r="A428"/>
      <c r="B428"/>
      <c r="C428"/>
      <c r="D428"/>
      <c r="E428"/>
      <c r="F428"/>
      <c r="G428" s="195"/>
      <c r="H428"/>
      <c r="I428"/>
      <c r="J428"/>
      <c r="K428"/>
      <c r="L428"/>
      <c r="M428"/>
    </row>
    <row r="429" spans="1:13" ht="12.75">
      <c r="A429"/>
      <c r="B429"/>
      <c r="C429"/>
      <c r="D429"/>
      <c r="E429"/>
      <c r="F429"/>
      <c r="G429" s="195"/>
      <c r="H429"/>
      <c r="I429"/>
      <c r="J429"/>
      <c r="K429"/>
      <c r="L429"/>
      <c r="M429"/>
    </row>
    <row r="430" spans="1:13" ht="12.75">
      <c r="A430"/>
      <c r="B430"/>
      <c r="C430"/>
      <c r="D430"/>
      <c r="E430"/>
      <c r="F430"/>
      <c r="G430" s="195"/>
      <c r="H430"/>
      <c r="I430"/>
      <c r="J430"/>
      <c r="K430"/>
      <c r="L430"/>
      <c r="M430"/>
    </row>
    <row r="431" spans="1:13" ht="12.75">
      <c r="A431"/>
      <c r="B431"/>
      <c r="C431"/>
      <c r="D431"/>
      <c r="E431"/>
      <c r="F431"/>
      <c r="G431" s="195"/>
      <c r="H431"/>
      <c r="I431"/>
      <c r="J431"/>
      <c r="K431"/>
      <c r="L431"/>
      <c r="M431"/>
    </row>
    <row r="432" spans="1:13" ht="12.75">
      <c r="A432"/>
      <c r="B432"/>
      <c r="C432"/>
      <c r="D432"/>
      <c r="E432"/>
      <c r="F432"/>
      <c r="G432" s="195"/>
      <c r="H432"/>
      <c r="I432"/>
      <c r="J432"/>
      <c r="K432"/>
      <c r="L432"/>
      <c r="M432"/>
    </row>
    <row r="433" spans="1:13" ht="12.75">
      <c r="A433"/>
      <c r="B433"/>
      <c r="C433"/>
      <c r="D433"/>
      <c r="E433"/>
      <c r="F433"/>
      <c r="G433" s="195"/>
      <c r="H433"/>
      <c r="I433"/>
      <c r="J433"/>
      <c r="K433"/>
      <c r="L433"/>
      <c r="M433"/>
    </row>
    <row r="434" spans="1:13" ht="12.75">
      <c r="A434"/>
      <c r="B434"/>
      <c r="C434"/>
      <c r="D434"/>
      <c r="E434"/>
      <c r="F434"/>
      <c r="G434" s="195"/>
      <c r="H434"/>
      <c r="I434"/>
      <c r="J434"/>
      <c r="K434"/>
      <c r="L434"/>
      <c r="M434"/>
    </row>
    <row r="435" spans="1:13" ht="12.75">
      <c r="A435"/>
      <c r="B435"/>
      <c r="C435"/>
      <c r="D435"/>
      <c r="E435"/>
      <c r="F435"/>
      <c r="G435" s="195"/>
      <c r="H435"/>
      <c r="I435"/>
      <c r="J435"/>
      <c r="K435"/>
      <c r="L435"/>
      <c r="M435"/>
    </row>
    <row r="436" spans="1:13" ht="12.75">
      <c r="A436"/>
      <c r="B436"/>
      <c r="C436"/>
      <c r="D436"/>
      <c r="E436"/>
      <c r="F436"/>
      <c r="G436" s="195"/>
      <c r="H436"/>
      <c r="I436"/>
      <c r="J436"/>
      <c r="K436"/>
      <c r="L436"/>
      <c r="M436"/>
    </row>
    <row r="437" spans="1:13" ht="12.75">
      <c r="A437"/>
      <c r="B437"/>
      <c r="C437"/>
      <c r="D437"/>
      <c r="E437"/>
      <c r="F437"/>
      <c r="G437" s="195"/>
      <c r="H437"/>
      <c r="I437"/>
      <c r="J437"/>
      <c r="K437"/>
      <c r="L437"/>
      <c r="M437"/>
    </row>
    <row r="438" spans="1:13" ht="12.75">
      <c r="A438"/>
      <c r="B438"/>
      <c r="C438"/>
      <c r="D438"/>
      <c r="E438"/>
      <c r="F438"/>
      <c r="G438" s="195"/>
      <c r="H438"/>
      <c r="I438"/>
      <c r="J438"/>
      <c r="K438"/>
      <c r="L438"/>
      <c r="M438"/>
    </row>
    <row r="439" spans="1:13" ht="12.75">
      <c r="A439"/>
      <c r="B439"/>
      <c r="C439"/>
      <c r="D439"/>
      <c r="E439"/>
      <c r="F439"/>
      <c r="G439" s="195"/>
      <c r="H439"/>
      <c r="I439"/>
      <c r="J439"/>
      <c r="K439"/>
      <c r="L439"/>
      <c r="M439"/>
    </row>
    <row r="440" spans="1:13" ht="12.75">
      <c r="A440"/>
      <c r="B440"/>
      <c r="C440"/>
      <c r="D440"/>
      <c r="E440"/>
      <c r="F440"/>
      <c r="G440" s="195"/>
      <c r="H440"/>
      <c r="I440"/>
      <c r="J440"/>
      <c r="K440"/>
      <c r="L440"/>
      <c r="M440"/>
    </row>
    <row r="441" spans="1:13" ht="12.75">
      <c r="A441"/>
      <c r="B441"/>
      <c r="C441"/>
      <c r="D441"/>
      <c r="E441"/>
      <c r="F441"/>
      <c r="G441" s="195"/>
      <c r="H441"/>
      <c r="I441"/>
      <c r="J441"/>
      <c r="K441"/>
      <c r="L441"/>
      <c r="M441"/>
    </row>
    <row r="442" spans="1:13" ht="12.75">
      <c r="A442"/>
      <c r="B442"/>
      <c r="C442"/>
      <c r="D442"/>
      <c r="E442"/>
      <c r="F442"/>
      <c r="G442" s="195"/>
      <c r="H442"/>
      <c r="I442"/>
      <c r="J442"/>
      <c r="K442"/>
      <c r="L442"/>
      <c r="M442"/>
    </row>
    <row r="443" spans="1:13" ht="12.75">
      <c r="A443"/>
      <c r="B443"/>
      <c r="C443"/>
      <c r="D443"/>
      <c r="E443"/>
      <c r="F443"/>
      <c r="G443" s="195"/>
      <c r="H443"/>
      <c r="I443"/>
      <c r="J443"/>
      <c r="K443"/>
      <c r="L443"/>
      <c r="M443"/>
    </row>
    <row r="444" spans="1:13" ht="12.75">
      <c r="A444"/>
      <c r="B444"/>
      <c r="C444"/>
      <c r="D444"/>
      <c r="E444"/>
      <c r="F444"/>
      <c r="G444" s="195"/>
      <c r="H444"/>
      <c r="I444"/>
      <c r="J444"/>
      <c r="K444"/>
      <c r="L444"/>
      <c r="M444"/>
    </row>
    <row r="445" spans="1:13" ht="12.75">
      <c r="A445"/>
      <c r="B445"/>
      <c r="C445"/>
      <c r="D445"/>
      <c r="E445"/>
      <c r="F445"/>
      <c r="G445" s="195"/>
      <c r="H445"/>
      <c r="I445"/>
      <c r="J445"/>
      <c r="K445"/>
      <c r="L445"/>
      <c r="M445"/>
    </row>
    <row r="446" spans="1:13" ht="12.75">
      <c r="A446"/>
      <c r="B446"/>
      <c r="C446"/>
      <c r="D446"/>
      <c r="E446"/>
      <c r="F446"/>
      <c r="G446" s="195"/>
      <c r="H446"/>
      <c r="I446"/>
      <c r="J446"/>
      <c r="K446"/>
      <c r="L446"/>
      <c r="M446"/>
    </row>
    <row r="447" spans="1:13" ht="12.75">
      <c r="A447"/>
      <c r="B447"/>
      <c r="C447"/>
      <c r="D447"/>
      <c r="E447"/>
      <c r="F447"/>
      <c r="G447" s="195"/>
      <c r="H447"/>
      <c r="I447"/>
      <c r="J447"/>
      <c r="K447"/>
      <c r="L447"/>
      <c r="M447"/>
    </row>
    <row r="448" spans="1:13" ht="12.75">
      <c r="A448"/>
      <c r="B448"/>
      <c r="C448"/>
      <c r="D448"/>
      <c r="E448"/>
      <c r="F448"/>
      <c r="G448" s="195"/>
      <c r="H448"/>
      <c r="I448"/>
      <c r="J448"/>
      <c r="K448"/>
      <c r="L448"/>
      <c r="M448"/>
    </row>
    <row r="449" spans="1:13" ht="12.75">
      <c r="A449"/>
      <c r="B449"/>
      <c r="C449"/>
      <c r="D449"/>
      <c r="E449"/>
      <c r="F449"/>
      <c r="G449" s="195"/>
      <c r="H449"/>
      <c r="I449"/>
      <c r="J449"/>
      <c r="K449"/>
      <c r="L449"/>
      <c r="M449"/>
    </row>
    <row r="450" spans="1:13" ht="12.75">
      <c r="A450"/>
      <c r="B450"/>
      <c r="C450"/>
      <c r="D450"/>
      <c r="E450"/>
      <c r="F450"/>
      <c r="G450" s="195"/>
      <c r="H450"/>
      <c r="I450"/>
      <c r="J450"/>
      <c r="K450"/>
      <c r="L450"/>
      <c r="M450"/>
    </row>
    <row r="451" spans="1:13" ht="12.75">
      <c r="A451"/>
      <c r="B451"/>
      <c r="C451"/>
      <c r="D451"/>
      <c r="E451"/>
      <c r="F451"/>
      <c r="G451" s="195"/>
      <c r="H451"/>
      <c r="I451"/>
      <c r="J451"/>
      <c r="K451"/>
      <c r="L451"/>
      <c r="M451"/>
    </row>
    <row r="452" spans="1:13" ht="12.75">
      <c r="A452"/>
      <c r="B452"/>
      <c r="C452"/>
      <c r="D452"/>
      <c r="E452"/>
      <c r="F452"/>
      <c r="G452" s="195"/>
      <c r="H452"/>
      <c r="I452"/>
      <c r="J452"/>
      <c r="K452"/>
      <c r="L452"/>
      <c r="M452"/>
    </row>
    <row r="453" spans="1:13" ht="12.75">
      <c r="A453"/>
      <c r="B453"/>
      <c r="C453"/>
      <c r="D453"/>
      <c r="E453"/>
      <c r="F453"/>
      <c r="G453" s="195"/>
      <c r="H453"/>
      <c r="I453"/>
      <c r="J453"/>
      <c r="K453"/>
      <c r="L453"/>
      <c r="M453"/>
    </row>
    <row r="454" spans="1:13" ht="12.75">
      <c r="A454"/>
      <c r="B454"/>
      <c r="C454"/>
      <c r="D454"/>
      <c r="E454"/>
      <c r="F454"/>
      <c r="G454" s="195"/>
      <c r="H454"/>
      <c r="I454"/>
      <c r="J454"/>
      <c r="K454"/>
      <c r="L454"/>
      <c r="M454"/>
    </row>
    <row r="455" spans="1:13" ht="12.75">
      <c r="A455"/>
      <c r="B455"/>
      <c r="C455"/>
      <c r="D455"/>
      <c r="E455"/>
      <c r="F455"/>
      <c r="G455" s="195"/>
      <c r="H455"/>
      <c r="I455"/>
      <c r="J455"/>
      <c r="K455"/>
      <c r="L455"/>
      <c r="M455"/>
    </row>
    <row r="456" spans="1:13" ht="12.75">
      <c r="A456"/>
      <c r="B456"/>
      <c r="C456"/>
      <c r="D456"/>
      <c r="E456"/>
      <c r="F456"/>
      <c r="G456" s="195"/>
      <c r="H456"/>
      <c r="I456"/>
      <c r="J456"/>
      <c r="K456"/>
      <c r="L456"/>
      <c r="M456"/>
    </row>
    <row r="457" spans="1:13" ht="12.75">
      <c r="A457"/>
      <c r="B457"/>
      <c r="C457"/>
      <c r="D457"/>
      <c r="E457"/>
      <c r="F457"/>
      <c r="G457" s="195"/>
      <c r="H457"/>
      <c r="I457"/>
      <c r="J457"/>
      <c r="K457"/>
      <c r="L457"/>
      <c r="M457"/>
    </row>
    <row r="458" spans="1:13" ht="12.75">
      <c r="A458"/>
      <c r="B458"/>
      <c r="C458"/>
      <c r="D458"/>
      <c r="E458"/>
      <c r="F458"/>
      <c r="G458" s="195"/>
      <c r="H458"/>
      <c r="I458"/>
      <c r="J458"/>
      <c r="K458"/>
      <c r="L458"/>
      <c r="M458"/>
    </row>
    <row r="459" spans="1:13" ht="12.75">
      <c r="A459"/>
      <c r="B459"/>
      <c r="C459"/>
      <c r="D459"/>
      <c r="E459"/>
      <c r="F459"/>
      <c r="G459" s="195"/>
      <c r="H459"/>
      <c r="I459"/>
      <c r="J459"/>
      <c r="K459"/>
      <c r="L459"/>
      <c r="M459"/>
    </row>
    <row r="460" spans="1:13" ht="12.75">
      <c r="A460"/>
      <c r="B460"/>
      <c r="C460"/>
      <c r="D460"/>
      <c r="E460"/>
      <c r="F460"/>
      <c r="G460" s="195"/>
      <c r="H460"/>
      <c r="I460"/>
      <c r="J460"/>
      <c r="K460"/>
      <c r="L460"/>
      <c r="M460"/>
    </row>
    <row r="461" spans="1:13" ht="12.75">
      <c r="A461"/>
      <c r="B461"/>
      <c r="C461"/>
      <c r="D461"/>
      <c r="E461"/>
      <c r="F461"/>
      <c r="G461" s="195"/>
      <c r="H461"/>
      <c r="I461"/>
      <c r="J461"/>
      <c r="K461"/>
      <c r="L461"/>
      <c r="M461"/>
    </row>
    <row r="462" spans="1:13" ht="12.75">
      <c r="A462"/>
      <c r="B462"/>
      <c r="C462"/>
      <c r="D462"/>
      <c r="E462"/>
      <c r="F462"/>
      <c r="G462" s="195"/>
      <c r="H462"/>
      <c r="I462"/>
      <c r="J462"/>
      <c r="K462"/>
      <c r="L462"/>
      <c r="M462"/>
    </row>
    <row r="463" spans="1:13" ht="12.75">
      <c r="A463"/>
      <c r="B463"/>
      <c r="C463"/>
      <c r="D463"/>
      <c r="E463"/>
      <c r="F463"/>
      <c r="G463" s="195"/>
      <c r="H463"/>
      <c r="I463"/>
      <c r="J463"/>
      <c r="K463"/>
      <c r="L463"/>
      <c r="M463"/>
    </row>
    <row r="464" spans="1:13" ht="12.75">
      <c r="A464"/>
      <c r="B464"/>
      <c r="C464"/>
      <c r="D464"/>
      <c r="E464"/>
      <c r="F464"/>
      <c r="G464" s="195"/>
      <c r="H464"/>
      <c r="I464"/>
      <c r="J464"/>
      <c r="K464"/>
      <c r="L464"/>
      <c r="M464"/>
    </row>
    <row r="465" spans="1:13" ht="12.75">
      <c r="A465"/>
      <c r="B465"/>
      <c r="C465"/>
      <c r="D465"/>
      <c r="E465"/>
      <c r="F465"/>
      <c r="G465" s="195"/>
      <c r="H465"/>
      <c r="I465"/>
      <c r="J465"/>
      <c r="K465"/>
      <c r="L465"/>
      <c r="M465"/>
    </row>
    <row r="466" spans="1:13" ht="12.75">
      <c r="A466"/>
      <c r="B466"/>
      <c r="C466"/>
      <c r="D466"/>
      <c r="E466"/>
      <c r="F466"/>
      <c r="G466" s="195"/>
      <c r="H466"/>
      <c r="I466"/>
      <c r="J466"/>
      <c r="K466"/>
      <c r="L466"/>
      <c r="M466"/>
    </row>
    <row r="467" spans="1:13" ht="12.75">
      <c r="A467"/>
      <c r="B467"/>
      <c r="C467"/>
      <c r="D467"/>
      <c r="E467"/>
      <c r="F467"/>
      <c r="G467" s="195"/>
      <c r="H467"/>
      <c r="I467"/>
      <c r="J467"/>
      <c r="K467"/>
      <c r="L467"/>
      <c r="M467"/>
    </row>
    <row r="468" spans="1:13" ht="12.75">
      <c r="A468"/>
      <c r="B468"/>
      <c r="C468"/>
      <c r="D468"/>
      <c r="E468"/>
      <c r="F468"/>
      <c r="G468" s="195"/>
      <c r="H468"/>
      <c r="I468"/>
      <c r="J468"/>
      <c r="K468"/>
      <c r="L468"/>
      <c r="M468"/>
    </row>
    <row r="469" spans="1:13" ht="12.75">
      <c r="A469"/>
      <c r="B469"/>
      <c r="C469"/>
      <c r="D469"/>
      <c r="E469"/>
      <c r="F469"/>
      <c r="G469" s="195"/>
      <c r="H469"/>
      <c r="I469"/>
      <c r="J469"/>
      <c r="K469"/>
      <c r="L469"/>
      <c r="M469"/>
    </row>
    <row r="470" spans="1:13" ht="12.75">
      <c r="A470"/>
      <c r="B470"/>
      <c r="C470"/>
      <c r="D470"/>
      <c r="E470"/>
      <c r="F470"/>
      <c r="G470" s="195"/>
      <c r="H470"/>
      <c r="I470"/>
      <c r="J470"/>
      <c r="K470"/>
      <c r="L470"/>
      <c r="M470"/>
    </row>
    <row r="471" spans="1:13" ht="12.75">
      <c r="A471"/>
      <c r="B471"/>
      <c r="C471"/>
      <c r="D471"/>
      <c r="E471"/>
      <c r="F471"/>
      <c r="G471" s="195"/>
      <c r="H471"/>
      <c r="I471"/>
      <c r="J471"/>
      <c r="K471"/>
      <c r="L471"/>
      <c r="M471"/>
    </row>
    <row r="472" spans="1:13" ht="12.75">
      <c r="A472"/>
      <c r="B472"/>
      <c r="C472"/>
      <c r="D472"/>
      <c r="E472"/>
      <c r="F472"/>
      <c r="G472" s="195"/>
      <c r="H472"/>
      <c r="I472"/>
      <c r="J472"/>
      <c r="K472"/>
      <c r="L472"/>
      <c r="M472"/>
    </row>
    <row r="473" spans="1:13" ht="12.75">
      <c r="A473"/>
      <c r="B473"/>
      <c r="C473"/>
      <c r="D473"/>
      <c r="E473"/>
      <c r="F473"/>
      <c r="G473" s="195"/>
      <c r="H473"/>
      <c r="I473"/>
      <c r="J473"/>
      <c r="K473"/>
      <c r="L473"/>
      <c r="M473"/>
    </row>
    <row r="474" spans="1:13" ht="12.75">
      <c r="A474"/>
      <c r="B474"/>
      <c r="C474"/>
      <c r="D474"/>
      <c r="E474"/>
      <c r="F474"/>
      <c r="G474" s="195"/>
      <c r="H474"/>
      <c r="I474"/>
      <c r="J474"/>
      <c r="K474"/>
      <c r="L474"/>
      <c r="M474"/>
    </row>
    <row r="475" spans="1:13" ht="12.75">
      <c r="A475"/>
      <c r="B475"/>
      <c r="C475"/>
      <c r="D475"/>
      <c r="E475"/>
      <c r="F475"/>
      <c r="G475" s="195"/>
      <c r="H475"/>
      <c r="I475"/>
      <c r="J475"/>
      <c r="K475"/>
      <c r="L475"/>
      <c r="M475"/>
    </row>
    <row r="476" spans="1:13" ht="12.75">
      <c r="A476"/>
      <c r="B476"/>
      <c r="C476"/>
      <c r="D476"/>
      <c r="E476"/>
      <c r="F476"/>
      <c r="G476" s="195"/>
      <c r="H476"/>
      <c r="I476"/>
      <c r="J476"/>
      <c r="K476"/>
      <c r="L476"/>
      <c r="M476"/>
    </row>
    <row r="477" spans="1:13" ht="12.75">
      <c r="A477"/>
      <c r="B477"/>
      <c r="C477"/>
      <c r="D477"/>
      <c r="E477"/>
      <c r="F477"/>
      <c r="G477" s="195"/>
      <c r="H477"/>
      <c r="I477"/>
      <c r="J477"/>
      <c r="K477"/>
      <c r="L477"/>
      <c r="M477"/>
    </row>
    <row r="478" spans="1:13" ht="12.75">
      <c r="A478"/>
      <c r="B478"/>
      <c r="C478"/>
      <c r="D478"/>
      <c r="E478"/>
      <c r="F478"/>
      <c r="G478" s="195"/>
      <c r="H478"/>
      <c r="I478"/>
      <c r="J478"/>
      <c r="K478"/>
      <c r="L478"/>
      <c r="M478"/>
    </row>
    <row r="479" spans="1:13" ht="12.75">
      <c r="A479"/>
      <c r="B479"/>
      <c r="C479"/>
      <c r="D479"/>
      <c r="E479"/>
      <c r="F479"/>
      <c r="G479" s="195"/>
      <c r="H479"/>
      <c r="I479"/>
      <c r="J479"/>
      <c r="K479"/>
      <c r="L479"/>
      <c r="M479"/>
    </row>
    <row r="480" spans="1:13" ht="12.75">
      <c r="A480"/>
      <c r="B480"/>
      <c r="C480"/>
      <c r="D480"/>
      <c r="E480"/>
      <c r="F480"/>
      <c r="G480" s="195"/>
      <c r="H480"/>
      <c r="I480"/>
      <c r="J480"/>
      <c r="K480"/>
      <c r="L480"/>
      <c r="M480"/>
    </row>
    <row r="481" spans="1:13" ht="12.75">
      <c r="A481"/>
      <c r="B481"/>
      <c r="C481"/>
      <c r="D481"/>
      <c r="E481"/>
      <c r="F481"/>
      <c r="G481" s="195"/>
      <c r="H481"/>
      <c r="I481"/>
      <c r="J481"/>
      <c r="K481"/>
      <c r="L481"/>
      <c r="M481"/>
    </row>
    <row r="482" spans="1:13" ht="12.75">
      <c r="A482"/>
      <c r="B482"/>
      <c r="C482"/>
      <c r="D482"/>
      <c r="E482"/>
      <c r="F482"/>
      <c r="G482" s="195"/>
      <c r="H482"/>
      <c r="I482"/>
      <c r="J482"/>
      <c r="K482"/>
      <c r="L482"/>
      <c r="M482"/>
    </row>
    <row r="483" spans="1:13" ht="12.75">
      <c r="A483"/>
      <c r="B483"/>
      <c r="C483"/>
      <c r="D483"/>
      <c r="E483"/>
      <c r="F483"/>
      <c r="G483" s="195"/>
      <c r="H483"/>
      <c r="I483"/>
      <c r="J483"/>
      <c r="K483"/>
      <c r="L483"/>
      <c r="M483"/>
    </row>
    <row r="484" spans="1:13" ht="12.75">
      <c r="A484"/>
      <c r="B484"/>
      <c r="C484"/>
      <c r="D484"/>
      <c r="E484"/>
      <c r="F484"/>
      <c r="G484" s="195"/>
      <c r="H484"/>
      <c r="I484"/>
      <c r="J484"/>
      <c r="K484"/>
      <c r="L484"/>
      <c r="M484"/>
    </row>
    <row r="485" spans="1:13" ht="12.75">
      <c r="A485"/>
      <c r="B485"/>
      <c r="C485"/>
      <c r="D485"/>
      <c r="E485"/>
      <c r="F485"/>
      <c r="G485" s="195"/>
      <c r="H485"/>
      <c r="I485"/>
      <c r="J485"/>
      <c r="K485"/>
      <c r="L485"/>
      <c r="M485"/>
    </row>
    <row r="486" spans="1:13" ht="12.75">
      <c r="A486"/>
      <c r="B486"/>
      <c r="C486"/>
      <c r="D486"/>
      <c r="E486"/>
      <c r="F486"/>
      <c r="G486" s="195"/>
      <c r="H486"/>
      <c r="I486"/>
      <c r="J486"/>
      <c r="K486"/>
      <c r="L486"/>
      <c r="M486"/>
    </row>
    <row r="487" spans="1:13" ht="12.75">
      <c r="A487"/>
      <c r="B487"/>
      <c r="C487"/>
      <c r="D487"/>
      <c r="E487"/>
      <c r="F487"/>
      <c r="G487" s="195"/>
      <c r="H487"/>
      <c r="I487"/>
      <c r="J487"/>
      <c r="K487"/>
      <c r="L487"/>
      <c r="M487"/>
    </row>
    <row r="488" spans="1:13" ht="12.75">
      <c r="A488"/>
      <c r="B488"/>
      <c r="C488"/>
      <c r="D488"/>
      <c r="E488"/>
      <c r="F488"/>
      <c r="G488" s="195"/>
      <c r="H488"/>
      <c r="I488"/>
      <c r="J488"/>
      <c r="K488"/>
      <c r="L488"/>
      <c r="M488"/>
    </row>
    <row r="489" spans="1:13" ht="12.75">
      <c r="A489"/>
      <c r="B489"/>
      <c r="C489"/>
      <c r="D489"/>
      <c r="E489"/>
      <c r="F489"/>
      <c r="G489" s="195"/>
      <c r="H489"/>
      <c r="I489"/>
      <c r="J489"/>
      <c r="K489"/>
      <c r="L489"/>
      <c r="M489"/>
    </row>
    <row r="490" spans="1:13" ht="12.75">
      <c r="A490"/>
      <c r="B490"/>
      <c r="C490"/>
      <c r="D490"/>
      <c r="E490"/>
      <c r="F490"/>
      <c r="G490" s="195"/>
      <c r="H490"/>
      <c r="I490"/>
      <c r="J490"/>
      <c r="K490"/>
      <c r="L490"/>
      <c r="M490"/>
    </row>
    <row r="491" spans="1:13" ht="12.75">
      <c r="A491"/>
      <c r="B491"/>
      <c r="C491"/>
      <c r="D491"/>
      <c r="E491"/>
      <c r="F491"/>
      <c r="G491" s="195"/>
      <c r="H491"/>
      <c r="I491"/>
      <c r="J491"/>
      <c r="K491"/>
      <c r="L491"/>
      <c r="M491"/>
    </row>
    <row r="492" spans="1:13" ht="12.75">
      <c r="A492"/>
      <c r="B492"/>
      <c r="C492"/>
      <c r="D492"/>
      <c r="E492"/>
      <c r="F492"/>
      <c r="G492" s="195"/>
      <c r="H492"/>
      <c r="I492"/>
      <c r="J492"/>
      <c r="K492"/>
      <c r="L492"/>
      <c r="M492"/>
    </row>
    <row r="493" spans="1:13" ht="12.75">
      <c r="A493"/>
      <c r="B493"/>
      <c r="C493"/>
      <c r="D493"/>
      <c r="E493"/>
      <c r="F493"/>
      <c r="G493" s="195"/>
      <c r="H493"/>
      <c r="I493"/>
      <c r="J493"/>
      <c r="K493"/>
      <c r="L493"/>
      <c r="M493"/>
    </row>
    <row r="494" spans="1:13" ht="12.75">
      <c r="A494"/>
      <c r="B494"/>
      <c r="C494"/>
      <c r="D494"/>
      <c r="E494"/>
      <c r="F494"/>
      <c r="G494" s="195"/>
      <c r="H494"/>
      <c r="I494"/>
      <c r="J494"/>
      <c r="K494"/>
      <c r="L494"/>
      <c r="M494"/>
    </row>
    <row r="495" spans="1:13" ht="12.75">
      <c r="A495"/>
      <c r="B495"/>
      <c r="C495"/>
      <c r="D495"/>
      <c r="E495"/>
      <c r="F495"/>
      <c r="G495" s="195"/>
      <c r="H495"/>
      <c r="I495"/>
      <c r="J495"/>
      <c r="K495"/>
      <c r="L495"/>
      <c r="M495"/>
    </row>
    <row r="496" spans="1:13" ht="12.75">
      <c r="A496"/>
      <c r="B496"/>
      <c r="C496"/>
      <c r="D496"/>
      <c r="E496"/>
      <c r="F496"/>
      <c r="G496" s="195"/>
      <c r="H496"/>
      <c r="I496"/>
      <c r="J496"/>
      <c r="K496"/>
      <c r="L496"/>
      <c r="M496"/>
    </row>
    <row r="497" spans="1:13" ht="12.75">
      <c r="A497"/>
      <c r="B497"/>
      <c r="C497"/>
      <c r="D497"/>
      <c r="E497"/>
      <c r="F497"/>
      <c r="G497" s="195"/>
      <c r="H497"/>
      <c r="I497"/>
      <c r="J497"/>
      <c r="K497"/>
      <c r="L497"/>
      <c r="M497"/>
    </row>
    <row r="498" spans="1:13" ht="12.75">
      <c r="A498"/>
      <c r="B498"/>
      <c r="C498"/>
      <c r="D498"/>
      <c r="E498"/>
      <c r="F498"/>
      <c r="G498" s="195"/>
      <c r="H498"/>
      <c r="I498"/>
      <c r="J498"/>
      <c r="K498"/>
      <c r="L498"/>
      <c r="M498"/>
    </row>
    <row r="499" spans="1:13" ht="12.75">
      <c r="A499"/>
      <c r="B499"/>
      <c r="C499"/>
      <c r="D499"/>
      <c r="E499"/>
      <c r="F499"/>
      <c r="G499" s="195"/>
      <c r="H499"/>
      <c r="I499"/>
      <c r="J499"/>
      <c r="K499"/>
      <c r="L499"/>
      <c r="M499"/>
    </row>
    <row r="500" spans="1:13" ht="12.75">
      <c r="A500"/>
      <c r="B500"/>
      <c r="C500"/>
      <c r="D500"/>
      <c r="E500"/>
      <c r="F500"/>
      <c r="G500" s="195"/>
      <c r="H500"/>
      <c r="I500"/>
      <c r="J500"/>
      <c r="K500"/>
      <c r="L500"/>
      <c r="M500"/>
    </row>
    <row r="501" spans="1:13" ht="12.75">
      <c r="A501"/>
      <c r="B501"/>
      <c r="C501"/>
      <c r="D501"/>
      <c r="E501"/>
      <c r="F501"/>
      <c r="G501" s="195"/>
      <c r="H501"/>
      <c r="I501"/>
      <c r="J501"/>
      <c r="K501"/>
      <c r="L501"/>
      <c r="M501"/>
    </row>
    <row r="502" spans="1:13" ht="12.75">
      <c r="A502"/>
      <c r="B502"/>
      <c r="C502"/>
      <c r="D502"/>
      <c r="E502"/>
      <c r="F502"/>
      <c r="G502" s="195"/>
      <c r="H502"/>
      <c r="I502"/>
      <c r="J502"/>
      <c r="K502"/>
      <c r="L502"/>
      <c r="M502"/>
    </row>
    <row r="503" spans="1:13" ht="12.75">
      <c r="A503"/>
      <c r="B503"/>
      <c r="C503"/>
      <c r="D503"/>
      <c r="E503"/>
      <c r="F503"/>
      <c r="G503" s="195"/>
      <c r="H503"/>
      <c r="I503"/>
      <c r="J503"/>
      <c r="K503"/>
      <c r="L503"/>
      <c r="M503"/>
    </row>
    <row r="504" spans="1:13" ht="12.75">
      <c r="A504"/>
      <c r="B504"/>
      <c r="C504"/>
      <c r="D504"/>
      <c r="E504"/>
      <c r="F504"/>
      <c r="G504" s="195"/>
      <c r="H504"/>
      <c r="I504"/>
      <c r="J504"/>
      <c r="K504"/>
      <c r="L504"/>
      <c r="M504"/>
    </row>
    <row r="505" spans="1:13" ht="12.75">
      <c r="A505"/>
      <c r="B505"/>
      <c r="C505"/>
      <c r="D505"/>
      <c r="E505"/>
      <c r="F505"/>
      <c r="G505" s="195"/>
      <c r="H505"/>
      <c r="I505"/>
      <c r="J505"/>
      <c r="K505"/>
      <c r="L505"/>
      <c r="M505"/>
    </row>
    <row r="506" spans="1:13" ht="12.75">
      <c r="A506"/>
      <c r="B506"/>
      <c r="C506"/>
      <c r="D506"/>
      <c r="E506"/>
      <c r="F506"/>
      <c r="G506" s="195"/>
      <c r="H506"/>
      <c r="I506"/>
      <c r="J506"/>
      <c r="K506"/>
      <c r="L506"/>
      <c r="M506"/>
    </row>
    <row r="507" spans="1:13" ht="12.75">
      <c r="A507"/>
      <c r="B507"/>
      <c r="C507"/>
      <c r="D507"/>
      <c r="E507"/>
      <c r="F507"/>
      <c r="G507" s="195"/>
      <c r="H507"/>
      <c r="I507"/>
      <c r="J507"/>
      <c r="K507"/>
      <c r="L507"/>
      <c r="M507"/>
    </row>
    <row r="508" spans="1:13" ht="12.75">
      <c r="A508"/>
      <c r="B508"/>
      <c r="C508"/>
      <c r="D508"/>
      <c r="E508"/>
      <c r="F508"/>
      <c r="G508" s="195"/>
      <c r="H508"/>
      <c r="I508"/>
      <c r="J508"/>
      <c r="K508"/>
      <c r="L508"/>
      <c r="M508"/>
    </row>
    <row r="509" spans="1:13" ht="12.75">
      <c r="A509"/>
      <c r="B509"/>
      <c r="C509"/>
      <c r="D509"/>
      <c r="E509"/>
      <c r="F509"/>
      <c r="G509" s="195"/>
      <c r="H509"/>
      <c r="I509"/>
      <c r="J509"/>
      <c r="K509"/>
      <c r="L509"/>
      <c r="M509"/>
    </row>
    <row r="510" spans="1:13" ht="12.75">
      <c r="A510"/>
      <c r="B510"/>
      <c r="C510"/>
      <c r="D510"/>
      <c r="E510"/>
      <c r="F510"/>
      <c r="G510" s="195"/>
      <c r="H510"/>
      <c r="I510"/>
      <c r="J510"/>
      <c r="K510"/>
      <c r="L510"/>
      <c r="M510"/>
    </row>
    <row r="511" spans="1:13" ht="12.75">
      <c r="A511"/>
      <c r="B511"/>
      <c r="C511"/>
      <c r="D511"/>
      <c r="E511"/>
      <c r="F511"/>
      <c r="G511" s="195"/>
      <c r="H511"/>
      <c r="I511"/>
      <c r="J511"/>
      <c r="K511"/>
      <c r="L511"/>
      <c r="M511"/>
    </row>
    <row r="512" spans="1:13" ht="12.75">
      <c r="A512"/>
      <c r="B512"/>
      <c r="C512"/>
      <c r="D512"/>
      <c r="E512"/>
      <c r="F512"/>
      <c r="G512" s="195"/>
      <c r="H512"/>
      <c r="I512"/>
      <c r="J512"/>
      <c r="K512"/>
      <c r="L512"/>
      <c r="M512"/>
    </row>
    <row r="513" spans="1:13" ht="12.75">
      <c r="A513"/>
      <c r="B513"/>
      <c r="C513"/>
      <c r="D513"/>
      <c r="E513"/>
      <c r="F513"/>
      <c r="G513" s="195"/>
      <c r="H513"/>
      <c r="I513"/>
      <c r="J513"/>
      <c r="K513"/>
      <c r="L513"/>
      <c r="M513"/>
    </row>
    <row r="514" spans="1:13" ht="12.75">
      <c r="A514"/>
      <c r="B514"/>
      <c r="C514"/>
      <c r="D514"/>
      <c r="E514"/>
      <c r="F514"/>
      <c r="G514" s="195"/>
      <c r="H514"/>
      <c r="I514"/>
      <c r="J514"/>
      <c r="K514"/>
      <c r="L514"/>
      <c r="M514"/>
    </row>
    <row r="515" spans="1:13" ht="12.75">
      <c r="A515"/>
      <c r="B515"/>
      <c r="C515"/>
      <c r="D515"/>
      <c r="E515"/>
      <c r="F515"/>
      <c r="G515" s="195"/>
      <c r="H515"/>
      <c r="I515"/>
      <c r="J515"/>
      <c r="K515"/>
      <c r="L515"/>
      <c r="M515"/>
    </row>
    <row r="516" spans="1:13" ht="12.75">
      <c r="A516"/>
      <c r="B516"/>
      <c r="C516"/>
      <c r="D516"/>
      <c r="E516"/>
      <c r="F516"/>
      <c r="G516" s="195"/>
      <c r="H516"/>
      <c r="I516"/>
      <c r="J516"/>
      <c r="K516"/>
      <c r="L516"/>
      <c r="M516"/>
    </row>
    <row r="517" spans="1:13" ht="12.75">
      <c r="A517"/>
      <c r="B517"/>
      <c r="C517"/>
      <c r="D517"/>
      <c r="E517"/>
      <c r="F517"/>
      <c r="G517" s="195"/>
      <c r="H517"/>
      <c r="I517"/>
      <c r="J517"/>
      <c r="K517"/>
      <c r="L517"/>
      <c r="M517"/>
    </row>
    <row r="518" spans="1:13" ht="12.75">
      <c r="A518"/>
      <c r="B518"/>
      <c r="C518"/>
      <c r="D518"/>
      <c r="E518"/>
      <c r="F518"/>
      <c r="G518" s="195"/>
      <c r="H518"/>
      <c r="I518"/>
      <c r="J518"/>
      <c r="K518"/>
      <c r="L518"/>
      <c r="M518"/>
    </row>
    <row r="519" spans="1:13" ht="12.75">
      <c r="A519"/>
      <c r="B519"/>
      <c r="C519"/>
      <c r="D519"/>
      <c r="E519"/>
      <c r="F519"/>
      <c r="G519" s="195"/>
      <c r="H519"/>
      <c r="I519"/>
      <c r="J519"/>
      <c r="K519"/>
      <c r="L519"/>
      <c r="M519"/>
    </row>
    <row r="520" spans="1:13" ht="12.75">
      <c r="A520"/>
      <c r="B520"/>
      <c r="C520"/>
      <c r="D520"/>
      <c r="E520"/>
      <c r="F520"/>
      <c r="G520" s="195"/>
      <c r="H520"/>
      <c r="I520"/>
      <c r="J520"/>
      <c r="K520"/>
      <c r="L520"/>
      <c r="M520"/>
    </row>
    <row r="521" spans="1:13" ht="12.75">
      <c r="A521"/>
      <c r="B521"/>
      <c r="C521"/>
      <c r="D521"/>
      <c r="E521"/>
      <c r="F521"/>
      <c r="G521" s="195"/>
      <c r="H521"/>
      <c r="I521"/>
      <c r="J521"/>
      <c r="K521"/>
      <c r="L521"/>
      <c r="M521"/>
    </row>
    <row r="522" spans="1:13" ht="12.75">
      <c r="A522"/>
      <c r="B522"/>
      <c r="C522"/>
      <c r="D522"/>
      <c r="E522"/>
      <c r="F522"/>
      <c r="G522" s="195"/>
      <c r="H522"/>
      <c r="I522"/>
      <c r="J522"/>
      <c r="K522"/>
      <c r="L522"/>
      <c r="M522"/>
    </row>
    <row r="523" spans="1:13" ht="12.75">
      <c r="A523"/>
      <c r="B523"/>
      <c r="C523"/>
      <c r="D523"/>
      <c r="E523"/>
      <c r="F523"/>
      <c r="G523" s="195"/>
      <c r="H523"/>
      <c r="I523"/>
      <c r="J523"/>
      <c r="K523"/>
      <c r="L523"/>
      <c r="M523"/>
    </row>
    <row r="524" spans="1:13" ht="12.75">
      <c r="A524"/>
      <c r="B524"/>
      <c r="C524"/>
      <c r="D524"/>
      <c r="E524"/>
      <c r="F524"/>
      <c r="G524" s="195"/>
      <c r="H524"/>
      <c r="I524"/>
      <c r="J524"/>
      <c r="K524"/>
      <c r="L524"/>
      <c r="M524"/>
    </row>
    <row r="525" spans="1:13" ht="12.75">
      <c r="A525"/>
      <c r="B525"/>
      <c r="C525"/>
      <c r="D525"/>
      <c r="E525"/>
      <c r="F525"/>
      <c r="G525" s="195"/>
      <c r="H525"/>
      <c r="I525"/>
      <c r="J525"/>
      <c r="K525"/>
      <c r="L525"/>
      <c r="M525"/>
    </row>
    <row r="526" spans="1:13" ht="12.75">
      <c r="A526"/>
      <c r="B526"/>
      <c r="C526"/>
      <c r="D526"/>
      <c r="E526"/>
      <c r="F526"/>
      <c r="G526" s="195"/>
      <c r="H526"/>
      <c r="I526"/>
      <c r="J526"/>
      <c r="K526"/>
      <c r="L526"/>
      <c r="M526"/>
    </row>
    <row r="527" spans="1:13" ht="12.75">
      <c r="A527"/>
      <c r="B527"/>
      <c r="C527"/>
      <c r="D527"/>
      <c r="E527"/>
      <c r="F527"/>
      <c r="G527" s="195"/>
      <c r="H527"/>
      <c r="I527"/>
      <c r="J527"/>
      <c r="K527"/>
      <c r="L527"/>
      <c r="M527"/>
    </row>
    <row r="528" spans="1:13" ht="12.75">
      <c r="A528"/>
      <c r="B528"/>
      <c r="C528"/>
      <c r="D528"/>
      <c r="E528"/>
      <c r="F528"/>
      <c r="G528" s="195"/>
      <c r="H528"/>
      <c r="I528"/>
      <c r="J528"/>
      <c r="K528"/>
      <c r="L528"/>
      <c r="M528"/>
    </row>
    <row r="529" spans="1:13" ht="12.75">
      <c r="A529"/>
      <c r="B529"/>
      <c r="C529"/>
      <c r="D529"/>
      <c r="E529"/>
      <c r="F529"/>
      <c r="G529" s="195"/>
      <c r="H529"/>
      <c r="I529"/>
      <c r="J529"/>
      <c r="K529"/>
      <c r="L529"/>
      <c r="M529"/>
    </row>
    <row r="530" spans="1:13" ht="12.75">
      <c r="A530"/>
      <c r="B530"/>
      <c r="C530"/>
      <c r="D530"/>
      <c r="E530"/>
      <c r="F530"/>
      <c r="G530" s="195"/>
      <c r="H530"/>
      <c r="I530"/>
      <c r="J530"/>
      <c r="K530"/>
      <c r="L530"/>
      <c r="M530"/>
    </row>
    <row r="531" spans="1:13" ht="12.75">
      <c r="A531"/>
      <c r="B531"/>
      <c r="C531"/>
      <c r="D531"/>
      <c r="E531"/>
      <c r="F531"/>
      <c r="G531" s="195"/>
      <c r="H531"/>
      <c r="I531"/>
      <c r="J531"/>
      <c r="K531"/>
      <c r="L531"/>
      <c r="M531"/>
    </row>
    <row r="532" spans="1:13" ht="12.75">
      <c r="A532"/>
      <c r="B532"/>
      <c r="C532"/>
      <c r="D532"/>
      <c r="E532"/>
      <c r="F532"/>
      <c r="G532" s="195"/>
      <c r="H532"/>
      <c r="I532"/>
      <c r="J532"/>
      <c r="K532"/>
      <c r="L532"/>
      <c r="M532"/>
    </row>
    <row r="533" spans="1:13" ht="12.75">
      <c r="A533"/>
      <c r="B533"/>
      <c r="C533"/>
      <c r="D533"/>
      <c r="E533"/>
      <c r="F533"/>
      <c r="G533" s="195"/>
      <c r="H533"/>
      <c r="I533"/>
      <c r="J533"/>
      <c r="K533"/>
      <c r="L533"/>
      <c r="M533"/>
    </row>
    <row r="534" spans="1:13" ht="12.75">
      <c r="A534"/>
      <c r="B534"/>
      <c r="C534"/>
      <c r="D534"/>
      <c r="E534"/>
      <c r="F534"/>
      <c r="G534" s="195"/>
      <c r="H534"/>
      <c r="I534"/>
      <c r="J534"/>
      <c r="K534"/>
      <c r="L534"/>
      <c r="M534"/>
    </row>
    <row r="535" spans="1:13" ht="12.75">
      <c r="A535"/>
      <c r="B535"/>
      <c r="C535"/>
      <c r="D535"/>
      <c r="E535"/>
      <c r="F535"/>
      <c r="G535" s="195"/>
      <c r="H535"/>
      <c r="I535"/>
      <c r="J535"/>
      <c r="K535"/>
      <c r="L535"/>
      <c r="M535"/>
    </row>
    <row r="536" spans="1:13" ht="12.75">
      <c r="A536"/>
      <c r="B536"/>
      <c r="C536"/>
      <c r="D536"/>
      <c r="E536"/>
      <c r="F536"/>
      <c r="G536" s="195"/>
      <c r="H536"/>
      <c r="I536"/>
      <c r="J536"/>
      <c r="K536"/>
      <c r="L536"/>
      <c r="M536"/>
    </row>
    <row r="537" spans="1:13" ht="12.75">
      <c r="A537"/>
      <c r="B537"/>
      <c r="C537"/>
      <c r="D537"/>
      <c r="E537"/>
      <c r="F537"/>
      <c r="G537" s="195"/>
      <c r="H537"/>
      <c r="I537"/>
      <c r="J537"/>
      <c r="K537"/>
      <c r="L537"/>
      <c r="M537"/>
    </row>
    <row r="538" spans="1:13" ht="12.75">
      <c r="A538"/>
      <c r="B538"/>
      <c r="C538"/>
      <c r="D538"/>
      <c r="E538"/>
      <c r="F538"/>
      <c r="G538" s="195"/>
      <c r="H538"/>
      <c r="I538"/>
      <c r="J538"/>
      <c r="K538"/>
      <c r="L538"/>
      <c r="M538"/>
    </row>
    <row r="539" spans="1:13" ht="12.75">
      <c r="A539"/>
      <c r="B539"/>
      <c r="C539"/>
      <c r="D539"/>
      <c r="E539"/>
      <c r="F539"/>
      <c r="G539" s="195"/>
      <c r="H539"/>
      <c r="I539"/>
      <c r="J539"/>
      <c r="K539"/>
      <c r="L539"/>
      <c r="M539"/>
    </row>
    <row r="540" spans="1:13" ht="12.75">
      <c r="A540"/>
      <c r="B540"/>
      <c r="C540"/>
      <c r="D540"/>
      <c r="E540"/>
      <c r="F540"/>
      <c r="G540" s="195"/>
      <c r="H540"/>
      <c r="I540"/>
      <c r="J540"/>
      <c r="K540"/>
      <c r="L540"/>
      <c r="M540"/>
    </row>
    <row r="541" spans="1:13" ht="12.75">
      <c r="A541"/>
      <c r="B541"/>
      <c r="C541"/>
      <c r="D541"/>
      <c r="E541"/>
      <c r="F541"/>
      <c r="G541" s="195"/>
      <c r="H541"/>
      <c r="I541"/>
      <c r="J541"/>
      <c r="K541"/>
      <c r="L541"/>
      <c r="M541"/>
    </row>
    <row r="542" spans="1:13" ht="12.75">
      <c r="A542"/>
      <c r="B542"/>
      <c r="C542"/>
      <c r="D542"/>
      <c r="E542"/>
      <c r="F542"/>
      <c r="G542" s="195"/>
      <c r="H542"/>
      <c r="I542"/>
      <c r="J542"/>
      <c r="K542"/>
      <c r="L542"/>
      <c r="M542"/>
    </row>
    <row r="543" spans="1:13" ht="12.75">
      <c r="A543"/>
      <c r="B543"/>
      <c r="C543"/>
      <c r="D543"/>
      <c r="E543"/>
      <c r="F543"/>
      <c r="G543" s="195"/>
      <c r="H543"/>
      <c r="I543"/>
      <c r="J543"/>
      <c r="K543"/>
      <c r="L543"/>
      <c r="M543"/>
    </row>
    <row r="544" spans="1:13" ht="12.75">
      <c r="A544"/>
      <c r="B544"/>
      <c r="C544"/>
      <c r="D544"/>
      <c r="E544"/>
      <c r="F544"/>
      <c r="G544" s="195"/>
      <c r="H544"/>
      <c r="I544"/>
      <c r="J544"/>
      <c r="K544"/>
      <c r="L544"/>
      <c r="M544"/>
    </row>
    <row r="545" spans="1:13" ht="12.75">
      <c r="A545"/>
      <c r="B545"/>
      <c r="C545"/>
      <c r="D545"/>
      <c r="E545"/>
      <c r="F545"/>
      <c r="G545" s="195"/>
      <c r="H545"/>
      <c r="I545"/>
      <c r="J545"/>
      <c r="K545"/>
      <c r="L545"/>
      <c r="M545"/>
    </row>
    <row r="546" spans="1:13" ht="12.75">
      <c r="A546"/>
      <c r="B546"/>
      <c r="C546"/>
      <c r="D546"/>
      <c r="E546"/>
      <c r="F546"/>
      <c r="G546" s="195"/>
      <c r="H546"/>
      <c r="I546"/>
      <c r="J546"/>
      <c r="K546"/>
      <c r="L546"/>
      <c r="M546"/>
    </row>
    <row r="547" spans="1:13" ht="12.75">
      <c r="A547"/>
      <c r="B547"/>
      <c r="C547"/>
      <c r="D547"/>
      <c r="E547"/>
      <c r="F547"/>
      <c r="G547" s="195"/>
      <c r="H547"/>
      <c r="I547"/>
      <c r="J547"/>
      <c r="K547"/>
      <c r="L547"/>
      <c r="M547"/>
    </row>
    <row r="548" spans="1:13" ht="12.75">
      <c r="A548"/>
      <c r="B548"/>
      <c r="C548"/>
      <c r="D548"/>
      <c r="E548"/>
      <c r="F548"/>
      <c r="G548" s="195"/>
      <c r="H548"/>
      <c r="I548"/>
      <c r="J548"/>
      <c r="K548"/>
      <c r="L548"/>
      <c r="M548"/>
    </row>
    <row r="549" spans="1:13" ht="12.75">
      <c r="A549"/>
      <c r="B549"/>
      <c r="C549"/>
      <c r="D549"/>
      <c r="E549"/>
      <c r="F549"/>
      <c r="G549" s="195"/>
      <c r="H549"/>
      <c r="I549"/>
      <c r="J549"/>
      <c r="K549"/>
      <c r="L549"/>
      <c r="M549"/>
    </row>
    <row r="550" spans="1:13" ht="12.75">
      <c r="A550"/>
      <c r="B550"/>
      <c r="C550"/>
      <c r="D550"/>
      <c r="E550"/>
      <c r="F550"/>
      <c r="G550" s="195"/>
      <c r="H550"/>
      <c r="I550"/>
      <c r="J550"/>
      <c r="K550"/>
      <c r="L550"/>
      <c r="M550"/>
    </row>
    <row r="551" spans="1:13" ht="12.75">
      <c r="A551"/>
      <c r="B551"/>
      <c r="C551"/>
      <c r="D551"/>
      <c r="E551"/>
      <c r="F551"/>
      <c r="G551" s="195"/>
      <c r="H551"/>
      <c r="I551"/>
      <c r="J551"/>
      <c r="K551"/>
      <c r="L551"/>
      <c r="M551"/>
    </row>
    <row r="552" spans="1:13" ht="12.75">
      <c r="A552"/>
      <c r="B552"/>
      <c r="C552"/>
      <c r="D552"/>
      <c r="E552"/>
      <c r="F552"/>
      <c r="G552" s="195"/>
      <c r="H552"/>
      <c r="I552"/>
      <c r="J552"/>
      <c r="K552"/>
      <c r="L552"/>
      <c r="M552"/>
    </row>
    <row r="553" spans="1:13" ht="12.75">
      <c r="A553"/>
      <c r="B553"/>
      <c r="C553"/>
      <c r="D553"/>
      <c r="E553"/>
      <c r="F553"/>
      <c r="G553" s="195"/>
      <c r="H553"/>
      <c r="I553"/>
      <c r="J553"/>
      <c r="K553"/>
      <c r="L553"/>
      <c r="M553"/>
    </row>
    <row r="554" spans="1:13" ht="12.75">
      <c r="A554"/>
      <c r="B554"/>
      <c r="C554"/>
      <c r="D554"/>
      <c r="E554"/>
      <c r="F554"/>
      <c r="G554" s="195"/>
      <c r="H554"/>
      <c r="I554"/>
      <c r="J554"/>
      <c r="K554"/>
      <c r="L554"/>
      <c r="M554"/>
    </row>
    <row r="555" spans="1:13" ht="12.75">
      <c r="A555"/>
      <c r="B555"/>
      <c r="C555"/>
      <c r="D555"/>
      <c r="E555"/>
      <c r="F555"/>
      <c r="G555" s="195"/>
      <c r="H555"/>
      <c r="I555"/>
      <c r="J555"/>
      <c r="K555"/>
      <c r="L555"/>
      <c r="M555"/>
    </row>
    <row r="556" spans="1:13" ht="12.75">
      <c r="A556"/>
      <c r="B556"/>
      <c r="C556"/>
      <c r="D556"/>
      <c r="E556"/>
      <c r="F556"/>
      <c r="G556" s="195"/>
      <c r="H556"/>
      <c r="I556"/>
      <c r="J556"/>
      <c r="K556"/>
      <c r="L556"/>
      <c r="M556"/>
    </row>
    <row r="557" spans="1:13" ht="12.75">
      <c r="A557"/>
      <c r="B557"/>
      <c r="C557"/>
      <c r="D557"/>
      <c r="E557"/>
      <c r="F557"/>
      <c r="G557" s="195"/>
      <c r="H557"/>
      <c r="I557"/>
      <c r="J557"/>
      <c r="K557"/>
      <c r="L557"/>
      <c r="M557"/>
    </row>
    <row r="558" spans="1:13" ht="12.75">
      <c r="A558"/>
      <c r="B558"/>
      <c r="C558"/>
      <c r="D558"/>
      <c r="E558"/>
      <c r="F558"/>
      <c r="G558" s="195"/>
      <c r="H558"/>
      <c r="I558"/>
      <c r="J558"/>
      <c r="K558"/>
      <c r="L558"/>
      <c r="M558"/>
    </row>
    <row r="559" spans="1:13" ht="12.75">
      <c r="A559"/>
      <c r="B559"/>
      <c r="C559"/>
      <c r="D559"/>
      <c r="E559"/>
      <c r="F559"/>
      <c r="G559" s="195"/>
      <c r="H559"/>
      <c r="I559"/>
      <c r="J559"/>
      <c r="K559"/>
      <c r="L559"/>
      <c r="M559"/>
    </row>
    <row r="560" spans="1:13" ht="12.75">
      <c r="A560"/>
      <c r="B560"/>
      <c r="C560"/>
      <c r="D560"/>
      <c r="E560"/>
      <c r="F560"/>
      <c r="G560" s="195"/>
      <c r="H560"/>
      <c r="I560"/>
      <c r="J560"/>
      <c r="K560"/>
      <c r="L560"/>
      <c r="M560"/>
    </row>
    <row r="561" spans="1:13" ht="12.75">
      <c r="A561"/>
      <c r="B561"/>
      <c r="C561"/>
      <c r="D561"/>
      <c r="E561"/>
      <c r="F561"/>
      <c r="G561" s="195"/>
      <c r="H561"/>
      <c r="I561"/>
      <c r="J561"/>
      <c r="K561"/>
      <c r="L561"/>
      <c r="M561"/>
    </row>
    <row r="562" spans="1:13" ht="12.75">
      <c r="A562"/>
      <c r="B562"/>
      <c r="C562"/>
      <c r="D562"/>
      <c r="E562"/>
      <c r="F562"/>
      <c r="G562" s="195"/>
      <c r="H562"/>
      <c r="I562"/>
      <c r="J562"/>
      <c r="K562"/>
      <c r="L562"/>
      <c r="M562"/>
    </row>
    <row r="563" spans="1:13" ht="12.75">
      <c r="A563"/>
      <c r="B563"/>
      <c r="C563"/>
      <c r="D563"/>
      <c r="E563"/>
      <c r="F563"/>
      <c r="G563" s="195"/>
      <c r="H563"/>
      <c r="I563"/>
      <c r="J563"/>
      <c r="K563"/>
      <c r="L563"/>
      <c r="M563"/>
    </row>
    <row r="564" spans="1:13" ht="12.75">
      <c r="A564"/>
      <c r="B564"/>
      <c r="C564"/>
      <c r="D564"/>
      <c r="E564"/>
      <c r="F564"/>
      <c r="G564" s="195"/>
      <c r="H564"/>
      <c r="I564"/>
      <c r="J564"/>
      <c r="K564"/>
      <c r="L564"/>
      <c r="M564"/>
    </row>
    <row r="565" spans="1:13" ht="12.75">
      <c r="A565"/>
      <c r="B565"/>
      <c r="C565"/>
      <c r="D565"/>
      <c r="E565"/>
      <c r="F565"/>
      <c r="G565" s="195"/>
      <c r="H565"/>
      <c r="I565"/>
      <c r="J565"/>
      <c r="K565"/>
      <c r="L565"/>
      <c r="M565"/>
    </row>
    <row r="566" spans="1:13" ht="12.75">
      <c r="A566"/>
      <c r="B566"/>
      <c r="C566"/>
      <c r="D566"/>
      <c r="E566"/>
      <c r="F566"/>
      <c r="G566" s="195"/>
      <c r="H566"/>
      <c r="I566"/>
      <c r="J566"/>
      <c r="K566"/>
      <c r="L566"/>
      <c r="M566"/>
    </row>
    <row r="567" spans="1:13" ht="12.75">
      <c r="A567"/>
      <c r="B567"/>
      <c r="C567"/>
      <c r="D567"/>
      <c r="E567"/>
      <c r="F567"/>
      <c r="G567" s="195"/>
      <c r="H567"/>
      <c r="I567"/>
      <c r="J567"/>
      <c r="K567"/>
      <c r="L567"/>
      <c r="M567"/>
    </row>
    <row r="568" spans="1:13" ht="12.75">
      <c r="A568"/>
      <c r="B568"/>
      <c r="C568"/>
      <c r="D568"/>
      <c r="E568"/>
      <c r="F568"/>
      <c r="G568" s="195"/>
      <c r="H568"/>
      <c r="I568"/>
      <c r="J568"/>
      <c r="K568"/>
      <c r="L568"/>
      <c r="M568"/>
    </row>
    <row r="569" spans="1:13" ht="12.75">
      <c r="A569"/>
      <c r="B569"/>
      <c r="C569"/>
      <c r="D569"/>
      <c r="E569"/>
      <c r="F569"/>
      <c r="G569" s="195"/>
      <c r="H569"/>
      <c r="I569"/>
      <c r="J569"/>
      <c r="K569"/>
      <c r="L569"/>
      <c r="M569"/>
    </row>
    <row r="570" spans="1:13" ht="12.75">
      <c r="A570"/>
      <c r="B570"/>
      <c r="C570"/>
      <c r="D570"/>
      <c r="E570"/>
      <c r="F570"/>
      <c r="G570" s="195"/>
      <c r="H570"/>
      <c r="I570"/>
      <c r="J570"/>
      <c r="K570"/>
      <c r="L570"/>
      <c r="M570"/>
    </row>
    <row r="571" spans="1:13" ht="12.75">
      <c r="A571"/>
      <c r="B571"/>
      <c r="C571"/>
      <c r="D571"/>
      <c r="E571"/>
      <c r="F571"/>
      <c r="G571" s="195"/>
      <c r="H571"/>
      <c r="I571"/>
      <c r="J571"/>
      <c r="K571"/>
      <c r="L571"/>
      <c r="M571"/>
    </row>
    <row r="572" spans="1:13" ht="12.75">
      <c r="A572"/>
      <c r="B572"/>
      <c r="C572"/>
      <c r="D572"/>
      <c r="E572"/>
      <c r="F572"/>
      <c r="G572" s="195"/>
      <c r="H572"/>
      <c r="I572"/>
      <c r="J572"/>
      <c r="K572"/>
      <c r="L572"/>
      <c r="M572"/>
    </row>
    <row r="573" spans="1:13" ht="12.75">
      <c r="A573"/>
      <c r="B573"/>
      <c r="C573"/>
      <c r="D573"/>
      <c r="E573"/>
      <c r="F573"/>
      <c r="G573" s="195"/>
      <c r="H573"/>
      <c r="I573"/>
      <c r="J573"/>
      <c r="K573"/>
      <c r="L573"/>
      <c r="M573"/>
    </row>
    <row r="574" spans="1:13" ht="12.75">
      <c r="A574"/>
      <c r="B574"/>
      <c r="C574"/>
      <c r="D574"/>
      <c r="E574"/>
      <c r="F574"/>
      <c r="G574" s="195"/>
      <c r="H574"/>
      <c r="I574"/>
      <c r="J574"/>
      <c r="K574"/>
      <c r="L574"/>
      <c r="M574"/>
    </row>
    <row r="575" spans="1:13" ht="12.75">
      <c r="A575"/>
      <c r="B575"/>
      <c r="C575"/>
      <c r="D575"/>
      <c r="E575"/>
      <c r="F575"/>
      <c r="G575" s="195"/>
      <c r="H575"/>
      <c r="I575"/>
      <c r="J575"/>
      <c r="K575"/>
      <c r="L575"/>
      <c r="M575"/>
    </row>
    <row r="576" spans="1:13" ht="12.75">
      <c r="A576"/>
      <c r="B576"/>
      <c r="C576"/>
      <c r="D576"/>
      <c r="E576"/>
      <c r="F576"/>
      <c r="G576" s="195"/>
      <c r="H576"/>
      <c r="I576"/>
      <c r="J576"/>
      <c r="K576"/>
      <c r="L576"/>
      <c r="M576"/>
    </row>
    <row r="577" spans="1:13" ht="12.75">
      <c r="A577"/>
      <c r="B577"/>
      <c r="C577"/>
      <c r="D577"/>
      <c r="E577"/>
      <c r="F577"/>
      <c r="G577" s="195"/>
      <c r="H577"/>
      <c r="I577"/>
      <c r="J577"/>
      <c r="K577"/>
      <c r="L577"/>
      <c r="M577"/>
    </row>
    <row r="578" spans="1:13" ht="12.75">
      <c r="A578"/>
      <c r="B578"/>
      <c r="C578"/>
      <c r="D578"/>
      <c r="E578"/>
      <c r="F578"/>
      <c r="G578" s="195"/>
      <c r="H578"/>
      <c r="I578"/>
      <c r="J578"/>
      <c r="K578"/>
      <c r="L578"/>
      <c r="M578"/>
    </row>
    <row r="579" spans="1:13" ht="12.75">
      <c r="A579"/>
      <c r="B579"/>
      <c r="C579"/>
      <c r="D579"/>
      <c r="E579"/>
      <c r="F579"/>
      <c r="G579" s="195"/>
      <c r="H579"/>
      <c r="I579"/>
      <c r="J579"/>
      <c r="K579"/>
      <c r="L579"/>
      <c r="M579"/>
    </row>
    <row r="580" spans="1:13" ht="12.75">
      <c r="A580"/>
      <c r="B580"/>
      <c r="C580"/>
      <c r="D580"/>
      <c r="E580"/>
      <c r="F580"/>
      <c r="G580" s="195"/>
      <c r="H580"/>
      <c r="I580"/>
      <c r="J580"/>
      <c r="K580"/>
      <c r="L580"/>
      <c r="M580"/>
    </row>
    <row r="581" spans="1:13" ht="12.75">
      <c r="A581"/>
      <c r="B581"/>
      <c r="C581"/>
      <c r="D581"/>
      <c r="E581"/>
      <c r="F581"/>
      <c r="G581" s="195"/>
      <c r="H581"/>
      <c r="I581"/>
      <c r="J581"/>
      <c r="K581"/>
      <c r="L581"/>
      <c r="M581"/>
    </row>
    <row r="582" spans="1:13" ht="12.75">
      <c r="A582"/>
      <c r="B582"/>
      <c r="C582"/>
      <c r="D582"/>
      <c r="E582"/>
      <c r="F582"/>
      <c r="G582" s="195"/>
      <c r="H582"/>
      <c r="I582"/>
      <c r="J582"/>
      <c r="K582"/>
      <c r="L582"/>
      <c r="M582"/>
    </row>
    <row r="583" spans="1:13" ht="12.75">
      <c r="A583"/>
      <c r="B583"/>
      <c r="C583"/>
      <c r="D583"/>
      <c r="E583"/>
      <c r="F583"/>
      <c r="G583" s="195"/>
      <c r="H583"/>
      <c r="I583"/>
      <c r="J583"/>
      <c r="K583"/>
      <c r="L583"/>
      <c r="M583"/>
    </row>
    <row r="584" spans="1:13" ht="12.75">
      <c r="A584"/>
      <c r="B584"/>
      <c r="C584"/>
      <c r="D584"/>
      <c r="E584"/>
      <c r="F584"/>
      <c r="G584" s="195"/>
      <c r="H584"/>
      <c r="I584"/>
      <c r="J584"/>
      <c r="K584"/>
      <c r="L584"/>
      <c r="M584"/>
    </row>
    <row r="585" spans="1:13" ht="12.75">
      <c r="A585"/>
      <c r="B585"/>
      <c r="C585"/>
      <c r="D585"/>
      <c r="E585"/>
      <c r="F585"/>
      <c r="G585" s="195"/>
      <c r="H585"/>
      <c r="I585"/>
      <c r="J585"/>
      <c r="K585"/>
      <c r="L585"/>
      <c r="M585"/>
    </row>
    <row r="586" spans="1:13" ht="12.75">
      <c r="A586"/>
      <c r="B586"/>
      <c r="C586"/>
      <c r="D586"/>
      <c r="E586"/>
      <c r="F586"/>
      <c r="G586" s="195"/>
      <c r="H586"/>
      <c r="I586"/>
      <c r="J586"/>
      <c r="K586"/>
      <c r="L586"/>
      <c r="M586"/>
    </row>
    <row r="587" spans="1:13" ht="12.75">
      <c r="A587"/>
      <c r="B587"/>
      <c r="C587"/>
      <c r="D587"/>
      <c r="E587"/>
      <c r="F587"/>
      <c r="G587" s="195"/>
      <c r="H587"/>
      <c r="I587"/>
      <c r="J587"/>
      <c r="K587"/>
      <c r="L587"/>
      <c r="M587"/>
    </row>
    <row r="588" spans="1:13" ht="12.75">
      <c r="A588"/>
      <c r="B588"/>
      <c r="C588"/>
      <c r="D588"/>
      <c r="E588"/>
      <c r="F588"/>
      <c r="G588" s="195"/>
      <c r="H588"/>
      <c r="I588"/>
      <c r="J588"/>
      <c r="K588"/>
      <c r="L588"/>
      <c r="M588"/>
    </row>
    <row r="589" spans="1:13" ht="12.75">
      <c r="A589"/>
      <c r="B589"/>
      <c r="C589"/>
      <c r="D589"/>
      <c r="E589"/>
      <c r="F589"/>
      <c r="G589" s="195"/>
      <c r="H589"/>
      <c r="I589"/>
      <c r="J589"/>
      <c r="K589"/>
      <c r="L589"/>
      <c r="M589"/>
    </row>
    <row r="590" spans="1:13" ht="12.75">
      <c r="A590"/>
      <c r="B590"/>
      <c r="C590"/>
      <c r="D590"/>
      <c r="E590"/>
      <c r="F590"/>
      <c r="G590" s="195"/>
      <c r="H590"/>
      <c r="I590"/>
      <c r="J590"/>
      <c r="K590"/>
      <c r="L590"/>
      <c r="M590"/>
    </row>
    <row r="591" spans="1:13" ht="12.75">
      <c r="A591"/>
      <c r="B591"/>
      <c r="C591"/>
      <c r="D591"/>
      <c r="E591"/>
      <c r="F591"/>
      <c r="G591" s="195"/>
      <c r="H591"/>
      <c r="I591"/>
      <c r="J591"/>
      <c r="K591"/>
      <c r="L591"/>
      <c r="M591"/>
    </row>
    <row r="592" spans="1:13" ht="12.75">
      <c r="A592"/>
      <c r="B592"/>
      <c r="C592"/>
      <c r="D592"/>
      <c r="E592"/>
      <c r="F592"/>
      <c r="G592" s="195"/>
      <c r="H592"/>
      <c r="I592"/>
      <c r="J592"/>
      <c r="K592"/>
      <c r="L592"/>
      <c r="M592"/>
    </row>
    <row r="593" spans="1:13" ht="12.75">
      <c r="A593"/>
      <c r="B593"/>
      <c r="C593"/>
      <c r="D593"/>
      <c r="E593"/>
      <c r="F593"/>
      <c r="G593" s="195"/>
      <c r="H593"/>
      <c r="I593"/>
      <c r="J593"/>
      <c r="K593"/>
      <c r="L593"/>
      <c r="M593"/>
    </row>
    <row r="594" spans="1:13" ht="12.75">
      <c r="A594"/>
      <c r="B594"/>
      <c r="C594"/>
      <c r="D594"/>
      <c r="E594"/>
      <c r="F594"/>
      <c r="G594" s="195"/>
      <c r="H594"/>
      <c r="I594"/>
      <c r="J594"/>
      <c r="K594"/>
      <c r="L594"/>
      <c r="M594"/>
    </row>
    <row r="595" spans="1:13" ht="12.75">
      <c r="A595"/>
      <c r="B595"/>
      <c r="C595"/>
      <c r="D595"/>
      <c r="E595"/>
      <c r="F595"/>
      <c r="G595" s="195"/>
      <c r="H595"/>
      <c r="I595"/>
      <c r="J595"/>
      <c r="K595"/>
      <c r="L595"/>
      <c r="M595"/>
    </row>
    <row r="596" spans="1:13" ht="12.75">
      <c r="A596"/>
      <c r="B596"/>
      <c r="C596"/>
      <c r="D596"/>
      <c r="E596"/>
      <c r="F596"/>
      <c r="G596" s="195"/>
      <c r="H596"/>
      <c r="I596"/>
      <c r="J596"/>
      <c r="K596"/>
      <c r="L596"/>
      <c r="M596"/>
    </row>
    <row r="597" spans="1:13" ht="12.75">
      <c r="A597"/>
      <c r="B597"/>
      <c r="C597"/>
      <c r="D597"/>
      <c r="E597"/>
      <c r="F597"/>
      <c r="G597" s="195"/>
      <c r="H597"/>
      <c r="I597"/>
      <c r="J597"/>
      <c r="K597"/>
      <c r="L597"/>
      <c r="M597"/>
    </row>
    <row r="598" spans="1:13" ht="12.75">
      <c r="A598"/>
      <c r="B598"/>
      <c r="C598"/>
      <c r="D598"/>
      <c r="E598"/>
      <c r="F598"/>
      <c r="G598" s="195"/>
      <c r="H598"/>
      <c r="I598"/>
      <c r="J598"/>
      <c r="K598"/>
      <c r="L598"/>
      <c r="M598"/>
    </row>
    <row r="599" spans="1:13" ht="12.75">
      <c r="A599"/>
      <c r="B599"/>
      <c r="C599"/>
      <c r="D599"/>
      <c r="E599"/>
      <c r="F599"/>
      <c r="G599" s="195"/>
      <c r="H599"/>
      <c r="I599"/>
      <c r="J599"/>
      <c r="K599"/>
      <c r="L599"/>
      <c r="M599"/>
    </row>
    <row r="600" spans="1:13" ht="12.75">
      <c r="A600"/>
      <c r="B600"/>
      <c r="C600"/>
      <c r="D600"/>
      <c r="E600"/>
      <c r="F600"/>
      <c r="G600" s="195"/>
      <c r="H600"/>
      <c r="I600"/>
      <c r="J600"/>
      <c r="K600"/>
      <c r="L600"/>
      <c r="M600"/>
    </row>
    <row r="601" spans="1:13" ht="12.75">
      <c r="A601"/>
      <c r="B601"/>
      <c r="C601"/>
      <c r="D601"/>
      <c r="E601"/>
      <c r="F601"/>
      <c r="G601" s="195"/>
      <c r="H601"/>
      <c r="I601"/>
      <c r="J601"/>
      <c r="K601"/>
      <c r="L601"/>
      <c r="M601"/>
    </row>
    <row r="602" spans="1:13" ht="12.75">
      <c r="A602"/>
      <c r="B602"/>
      <c r="C602"/>
      <c r="D602"/>
      <c r="E602"/>
      <c r="F602"/>
      <c r="G602" s="195"/>
      <c r="H602"/>
      <c r="I602"/>
      <c r="J602"/>
      <c r="K602"/>
      <c r="L602"/>
      <c r="M602"/>
    </row>
    <row r="603" spans="1:13" ht="12.75">
      <c r="A603"/>
      <c r="B603"/>
      <c r="C603"/>
      <c r="D603"/>
      <c r="E603"/>
      <c r="F603"/>
      <c r="G603" s="195"/>
      <c r="H603"/>
      <c r="I603"/>
      <c r="J603"/>
      <c r="K603"/>
      <c r="L603"/>
      <c r="M603"/>
    </row>
    <row r="604" spans="1:13" ht="12.75">
      <c r="A604"/>
      <c r="B604"/>
      <c r="C604"/>
      <c r="D604"/>
      <c r="E604"/>
      <c r="F604"/>
      <c r="G604" s="195"/>
      <c r="H604"/>
      <c r="I604"/>
      <c r="J604"/>
      <c r="K604"/>
      <c r="L604"/>
      <c r="M604"/>
    </row>
    <row r="605" spans="1:13" ht="12.75">
      <c r="A605"/>
      <c r="B605"/>
      <c r="C605"/>
      <c r="D605"/>
      <c r="E605"/>
      <c r="F605"/>
      <c r="G605" s="195"/>
      <c r="H605"/>
      <c r="I605"/>
      <c r="J605"/>
      <c r="K605"/>
      <c r="L605"/>
      <c r="M605"/>
    </row>
    <row r="606" spans="1:13" ht="12.75">
      <c r="A606"/>
      <c r="B606"/>
      <c r="C606"/>
      <c r="D606"/>
      <c r="E606"/>
      <c r="F606"/>
      <c r="G606" s="195"/>
      <c r="H606"/>
      <c r="I606"/>
      <c r="J606"/>
      <c r="K606"/>
      <c r="L606"/>
      <c r="M606"/>
    </row>
    <row r="607" spans="1:13" ht="12.75">
      <c r="A607"/>
      <c r="B607"/>
      <c r="C607"/>
      <c r="D607"/>
      <c r="E607"/>
      <c r="F607"/>
      <c r="G607" s="195"/>
      <c r="H607"/>
      <c r="I607"/>
      <c r="J607"/>
      <c r="K607"/>
      <c r="L607"/>
      <c r="M607"/>
    </row>
    <row r="608" spans="1:13" ht="12.75">
      <c r="A608"/>
      <c r="B608"/>
      <c r="C608"/>
      <c r="D608"/>
      <c r="E608"/>
      <c r="F608"/>
      <c r="G608" s="195"/>
      <c r="H608"/>
      <c r="I608"/>
      <c r="J608"/>
      <c r="K608"/>
      <c r="L608"/>
      <c r="M608"/>
    </row>
    <row r="609" spans="1:13" ht="12.75">
      <c r="A609"/>
      <c r="B609"/>
      <c r="C609"/>
      <c r="D609"/>
      <c r="E609"/>
      <c r="F609"/>
      <c r="G609" s="195"/>
      <c r="H609"/>
      <c r="I609"/>
      <c r="J609"/>
      <c r="K609"/>
      <c r="L609"/>
      <c r="M609"/>
    </row>
    <row r="610" spans="1:13" ht="12.75">
      <c r="A610"/>
      <c r="B610"/>
      <c r="C610"/>
      <c r="D610"/>
      <c r="E610"/>
      <c r="F610"/>
      <c r="G610" s="195"/>
      <c r="H610"/>
      <c r="I610"/>
      <c r="J610"/>
      <c r="K610"/>
      <c r="L610"/>
      <c r="M610"/>
    </row>
    <row r="611" spans="1:13" ht="12.75">
      <c r="A611"/>
      <c r="B611"/>
      <c r="C611"/>
      <c r="D611"/>
      <c r="E611"/>
      <c r="F611"/>
      <c r="G611" s="195"/>
      <c r="H611"/>
      <c r="I611"/>
      <c r="J611"/>
      <c r="K611"/>
      <c r="L611"/>
      <c r="M611"/>
    </row>
    <row r="612" spans="1:13" ht="12.75">
      <c r="A612"/>
      <c r="B612"/>
      <c r="C612"/>
      <c r="D612"/>
      <c r="E612"/>
      <c r="F612"/>
      <c r="G612" s="195"/>
      <c r="H612"/>
      <c r="I612"/>
      <c r="J612"/>
      <c r="K612"/>
      <c r="L612"/>
      <c r="M612"/>
    </row>
    <row r="613" spans="1:13" ht="12.75">
      <c r="A613"/>
      <c r="B613"/>
      <c r="C613"/>
      <c r="D613"/>
      <c r="E613"/>
      <c r="F613"/>
      <c r="G613" s="195"/>
      <c r="H613"/>
      <c r="I613"/>
      <c r="J613"/>
      <c r="K613"/>
      <c r="L613"/>
      <c r="M613"/>
    </row>
    <row r="614" spans="1:13" ht="12.75">
      <c r="A614"/>
      <c r="B614"/>
      <c r="C614"/>
      <c r="D614"/>
      <c r="E614"/>
      <c r="F614"/>
      <c r="G614" s="195"/>
      <c r="H614"/>
      <c r="I614"/>
      <c r="J614"/>
      <c r="K614"/>
      <c r="L614"/>
      <c r="M614"/>
    </row>
    <row r="615" spans="1:13" ht="12.75">
      <c r="A615"/>
      <c r="B615"/>
      <c r="C615"/>
      <c r="D615"/>
      <c r="E615"/>
      <c r="F615"/>
      <c r="G615" s="195"/>
      <c r="H615"/>
      <c r="I615"/>
      <c r="J615"/>
      <c r="K615"/>
      <c r="L615"/>
      <c r="M615"/>
    </row>
    <row r="616" spans="1:13" ht="12.75">
      <c r="A616"/>
      <c r="B616"/>
      <c r="C616"/>
      <c r="D616"/>
      <c r="E616"/>
      <c r="F616"/>
      <c r="G616" s="195"/>
      <c r="H616"/>
      <c r="I616"/>
      <c r="J616"/>
      <c r="K616"/>
      <c r="L616"/>
      <c r="M616"/>
    </row>
    <row r="617" spans="1:13" ht="12.75">
      <c r="A617"/>
      <c r="B617"/>
      <c r="C617"/>
      <c r="D617"/>
      <c r="E617"/>
      <c r="F617"/>
      <c r="G617" s="195"/>
      <c r="H617"/>
      <c r="I617"/>
      <c r="J617"/>
      <c r="K617"/>
      <c r="L617"/>
      <c r="M617"/>
    </row>
    <row r="618" spans="1:13" ht="12.75">
      <c r="A618"/>
      <c r="B618"/>
      <c r="C618"/>
      <c r="D618"/>
      <c r="E618"/>
      <c r="F618"/>
      <c r="G618" s="195"/>
      <c r="H618"/>
      <c r="I618"/>
      <c r="J618"/>
      <c r="K618"/>
      <c r="L618"/>
      <c r="M618"/>
    </row>
    <row r="619" spans="1:13" ht="12.75">
      <c r="A619"/>
      <c r="B619"/>
      <c r="C619"/>
      <c r="D619"/>
      <c r="E619"/>
      <c r="F619"/>
      <c r="G619" s="195"/>
      <c r="H619"/>
      <c r="I619"/>
      <c r="J619"/>
      <c r="K619"/>
      <c r="L619"/>
      <c r="M619"/>
    </row>
    <row r="620" spans="1:13" ht="12.75">
      <c r="A620"/>
      <c r="B620"/>
      <c r="C620"/>
      <c r="D620"/>
      <c r="E620"/>
      <c r="F620"/>
      <c r="G620" s="195"/>
      <c r="H620"/>
      <c r="I620"/>
      <c r="J620"/>
      <c r="K620"/>
      <c r="L620"/>
      <c r="M620"/>
    </row>
    <row r="621" spans="1:13" ht="12.75">
      <c r="A621"/>
      <c r="B621"/>
      <c r="C621"/>
      <c r="D621"/>
      <c r="E621"/>
      <c r="F621"/>
      <c r="G621" s="195"/>
      <c r="H621"/>
      <c r="I621"/>
      <c r="J621"/>
      <c r="K621"/>
      <c r="L621"/>
      <c r="M621"/>
    </row>
    <row r="622" spans="1:13" ht="12.75">
      <c r="A622"/>
      <c r="B622"/>
      <c r="C622"/>
      <c r="D622"/>
      <c r="E622"/>
      <c r="F622"/>
      <c r="G622" s="195"/>
      <c r="H622"/>
      <c r="I622"/>
      <c r="J622"/>
      <c r="K622"/>
      <c r="L622"/>
      <c r="M622"/>
    </row>
    <row r="623" spans="1:13" ht="12.75">
      <c r="A623"/>
      <c r="B623"/>
      <c r="C623"/>
      <c r="D623"/>
      <c r="E623"/>
      <c r="F623"/>
      <c r="G623" s="195"/>
      <c r="H623"/>
      <c r="I623"/>
      <c r="J623"/>
      <c r="K623"/>
      <c r="L623"/>
      <c r="M623"/>
    </row>
    <row r="624" spans="1:13" ht="12.75">
      <c r="A624"/>
      <c r="B624"/>
      <c r="C624"/>
      <c r="D624"/>
      <c r="E624"/>
      <c r="F624"/>
      <c r="G624" s="195"/>
      <c r="H624"/>
      <c r="I624"/>
      <c r="J624"/>
      <c r="K624"/>
      <c r="L624"/>
      <c r="M624"/>
    </row>
    <row r="625" spans="1:13" ht="12.75">
      <c r="A625"/>
      <c r="B625"/>
      <c r="C625"/>
      <c r="D625"/>
      <c r="E625"/>
      <c r="F625"/>
      <c r="G625" s="195"/>
      <c r="H625"/>
      <c r="I625"/>
      <c r="J625"/>
      <c r="K625"/>
      <c r="L625"/>
      <c r="M625"/>
    </row>
    <row r="626" spans="1:13" ht="12.75">
      <c r="A626"/>
      <c r="B626"/>
      <c r="C626"/>
      <c r="D626"/>
      <c r="E626"/>
      <c r="F626"/>
      <c r="G626" s="195"/>
      <c r="H626"/>
      <c r="I626"/>
      <c r="J626"/>
      <c r="K626"/>
      <c r="L626"/>
      <c r="M626"/>
    </row>
    <row r="627" spans="1:13" ht="12.75">
      <c r="A627"/>
      <c r="B627"/>
      <c r="C627"/>
      <c r="D627"/>
      <c r="E627"/>
      <c r="F627"/>
      <c r="G627" s="195"/>
      <c r="H627"/>
      <c r="I627"/>
      <c r="J627"/>
      <c r="K627"/>
      <c r="L627"/>
      <c r="M627"/>
    </row>
    <row r="628" spans="1:13" ht="12.75">
      <c r="A628"/>
      <c r="B628"/>
      <c r="C628"/>
      <c r="D628"/>
      <c r="E628"/>
      <c r="F628"/>
      <c r="G628" s="195"/>
      <c r="H628"/>
      <c r="I628"/>
      <c r="J628"/>
      <c r="K628"/>
      <c r="L628"/>
      <c r="M628"/>
    </row>
    <row r="629" spans="1:13" ht="12.75">
      <c r="A629"/>
      <c r="B629"/>
      <c r="C629"/>
      <c r="D629"/>
      <c r="E629"/>
      <c r="F629"/>
      <c r="G629" s="195"/>
      <c r="H629"/>
      <c r="I629"/>
      <c r="J629"/>
      <c r="K629"/>
      <c r="L629"/>
      <c r="M629"/>
    </row>
    <row r="630" spans="1:13" ht="12.75">
      <c r="A630"/>
      <c r="B630"/>
      <c r="C630"/>
      <c r="D630"/>
      <c r="E630"/>
      <c r="F630"/>
      <c r="G630" s="195"/>
      <c r="H630"/>
      <c r="I630"/>
      <c r="J630"/>
      <c r="K630"/>
      <c r="L630"/>
      <c r="M630"/>
    </row>
    <row r="631" spans="1:13" ht="12.75">
      <c r="A631"/>
      <c r="B631"/>
      <c r="C631"/>
      <c r="D631"/>
      <c r="E631"/>
      <c r="F631"/>
      <c r="G631" s="195"/>
      <c r="H631"/>
      <c r="I631"/>
      <c r="J631"/>
      <c r="K631"/>
      <c r="L631"/>
      <c r="M631"/>
    </row>
    <row r="632" spans="1:13" ht="12.75">
      <c r="A632"/>
      <c r="B632"/>
      <c r="C632"/>
      <c r="D632"/>
      <c r="E632"/>
      <c r="F632"/>
      <c r="G632" s="195"/>
      <c r="H632"/>
      <c r="I632"/>
      <c r="J632"/>
      <c r="K632"/>
      <c r="L632"/>
      <c r="M632"/>
    </row>
    <row r="633" spans="1:13" ht="12.75">
      <c r="A633"/>
      <c r="B633"/>
      <c r="C633"/>
      <c r="D633"/>
      <c r="E633"/>
      <c r="F633"/>
      <c r="G633" s="195"/>
      <c r="H633"/>
      <c r="I633"/>
      <c r="J633"/>
      <c r="K633"/>
      <c r="L633"/>
      <c r="M633"/>
    </row>
    <row r="634" spans="1:13" ht="12.75">
      <c r="A634"/>
      <c r="B634"/>
      <c r="C634"/>
      <c r="D634"/>
      <c r="E634"/>
      <c r="F634"/>
      <c r="G634" s="195"/>
      <c r="H634"/>
      <c r="I634"/>
      <c r="J634"/>
      <c r="K634"/>
      <c r="L634"/>
      <c r="M634"/>
    </row>
    <row r="635" spans="1:13" ht="12.75">
      <c r="A635"/>
      <c r="B635"/>
      <c r="C635"/>
      <c r="D635"/>
      <c r="E635"/>
      <c r="F635"/>
      <c r="G635" s="195"/>
      <c r="H635"/>
      <c r="I635"/>
      <c r="J635"/>
      <c r="K635"/>
      <c r="L635"/>
      <c r="M635"/>
    </row>
    <row r="636" spans="1:13" ht="12.75">
      <c r="A636"/>
      <c r="B636"/>
      <c r="C636"/>
      <c r="D636"/>
      <c r="E636"/>
      <c r="F636"/>
      <c r="G636" s="195"/>
      <c r="H636"/>
      <c r="I636"/>
      <c r="J636"/>
      <c r="K636"/>
      <c r="L636"/>
      <c r="M636"/>
    </row>
    <row r="637" spans="1:13" ht="12.75">
      <c r="A637"/>
      <c r="B637"/>
      <c r="C637"/>
      <c r="D637"/>
      <c r="E637"/>
      <c r="F637"/>
      <c r="G637" s="195"/>
      <c r="H637"/>
      <c r="I637"/>
      <c r="J637"/>
      <c r="K637"/>
      <c r="L637"/>
      <c r="M637"/>
    </row>
    <row r="638" spans="1:13" ht="12.75">
      <c r="A638"/>
      <c r="B638"/>
      <c r="C638"/>
      <c r="D638"/>
      <c r="E638"/>
      <c r="F638"/>
      <c r="G638" s="195"/>
      <c r="H638"/>
      <c r="I638"/>
      <c r="J638"/>
      <c r="K638"/>
      <c r="L638"/>
      <c r="M638"/>
    </row>
    <row r="639" spans="1:13" ht="12.75">
      <c r="A639"/>
      <c r="B639"/>
      <c r="C639"/>
      <c r="D639"/>
      <c r="E639"/>
      <c r="F639"/>
      <c r="G639" s="195"/>
      <c r="H639"/>
      <c r="I639"/>
      <c r="J639"/>
      <c r="K639"/>
      <c r="L639"/>
      <c r="M639"/>
    </row>
    <row r="640" spans="1:13" ht="12.75">
      <c r="A640"/>
      <c r="B640"/>
      <c r="C640"/>
      <c r="D640"/>
      <c r="E640"/>
      <c r="F640"/>
      <c r="G640" s="195"/>
      <c r="H640"/>
      <c r="I640"/>
      <c r="J640"/>
      <c r="K640"/>
      <c r="L640"/>
      <c r="M640"/>
    </row>
    <row r="641" spans="1:13" ht="12.75">
      <c r="A641"/>
      <c r="B641"/>
      <c r="C641"/>
      <c r="D641"/>
      <c r="E641"/>
      <c r="F641"/>
      <c r="G641" s="195"/>
      <c r="H641"/>
      <c r="I641"/>
      <c r="J641"/>
      <c r="K641"/>
      <c r="L641"/>
      <c r="M641"/>
    </row>
    <row r="642" spans="1:13" ht="12.75">
      <c r="A642"/>
      <c r="B642"/>
      <c r="C642"/>
      <c r="D642"/>
      <c r="E642"/>
      <c r="F642"/>
      <c r="G642" s="195"/>
      <c r="H642"/>
      <c r="I642"/>
      <c r="J642"/>
      <c r="K642"/>
      <c r="L642"/>
      <c r="M642"/>
    </row>
    <row r="643" spans="1:13" ht="12.75">
      <c r="A643"/>
      <c r="B643"/>
      <c r="C643"/>
      <c r="D643"/>
      <c r="E643"/>
      <c r="F643"/>
      <c r="G643" s="195"/>
      <c r="H643"/>
      <c r="I643"/>
      <c r="J643"/>
      <c r="K643"/>
      <c r="L643"/>
      <c r="M643"/>
    </row>
    <row r="644" spans="1:13" ht="12.75">
      <c r="A644"/>
      <c r="B644"/>
      <c r="C644"/>
      <c r="D644"/>
      <c r="E644"/>
      <c r="F644"/>
      <c r="G644" s="195"/>
      <c r="H644"/>
      <c r="I644"/>
      <c r="J644"/>
      <c r="K644"/>
      <c r="L644"/>
      <c r="M644"/>
    </row>
    <row r="645" spans="1:13" ht="12.75">
      <c r="A645"/>
      <c r="B645"/>
      <c r="C645"/>
      <c r="D645"/>
      <c r="E645"/>
      <c r="F645"/>
      <c r="G645" s="195"/>
      <c r="H645"/>
      <c r="I645"/>
      <c r="J645"/>
      <c r="K645"/>
      <c r="L645"/>
      <c r="M645"/>
    </row>
    <row r="646" spans="1:13" ht="12.75">
      <c r="A646"/>
      <c r="B646"/>
      <c r="C646"/>
      <c r="D646"/>
      <c r="E646"/>
      <c r="F646"/>
      <c r="G646" s="195"/>
      <c r="H646"/>
      <c r="I646"/>
      <c r="J646"/>
      <c r="K646"/>
      <c r="L646"/>
      <c r="M646"/>
    </row>
    <row r="647" spans="1:13" ht="12.75">
      <c r="A647"/>
      <c r="B647"/>
      <c r="C647"/>
      <c r="D647"/>
      <c r="E647"/>
      <c r="F647"/>
      <c r="G647" s="195"/>
      <c r="H647"/>
      <c r="I647"/>
      <c r="J647"/>
      <c r="K647"/>
      <c r="L647"/>
      <c r="M647"/>
    </row>
    <row r="648" spans="1:13" ht="12.75">
      <c r="A648"/>
      <c r="B648"/>
      <c r="C648"/>
      <c r="D648"/>
      <c r="E648"/>
      <c r="F648"/>
      <c r="G648" s="195"/>
      <c r="H648"/>
      <c r="I648"/>
      <c r="J648"/>
      <c r="K648"/>
      <c r="L648"/>
      <c r="M648"/>
    </row>
    <row r="649" spans="1:13" ht="12.75">
      <c r="A649"/>
      <c r="B649"/>
      <c r="C649"/>
      <c r="D649"/>
      <c r="E649"/>
      <c r="F649"/>
      <c r="G649" s="195"/>
      <c r="H649"/>
      <c r="I649"/>
      <c r="J649"/>
      <c r="K649"/>
      <c r="L649"/>
      <c r="M649"/>
    </row>
    <row r="650" spans="1:13" ht="12.75">
      <c r="A650"/>
      <c r="B650"/>
      <c r="C650"/>
      <c r="D650"/>
      <c r="E650"/>
      <c r="F650"/>
      <c r="G650" s="195"/>
      <c r="H650"/>
      <c r="I650"/>
      <c r="J650"/>
      <c r="K650"/>
      <c r="L650"/>
      <c r="M650"/>
    </row>
    <row r="651" spans="1:13" ht="12.75">
      <c r="A651"/>
      <c r="B651"/>
      <c r="C651"/>
      <c r="D651"/>
      <c r="E651"/>
      <c r="F651"/>
      <c r="G651" s="195"/>
      <c r="H651"/>
      <c r="I651"/>
      <c r="J651"/>
      <c r="K651"/>
      <c r="L651"/>
      <c r="M651"/>
    </row>
    <row r="652" spans="1:13" ht="12.75">
      <c r="A652"/>
      <c r="B652"/>
      <c r="C652"/>
      <c r="D652"/>
      <c r="E652"/>
      <c r="F652"/>
      <c r="G652" s="195"/>
      <c r="H652"/>
      <c r="I652"/>
      <c r="J652"/>
      <c r="K652"/>
      <c r="L652"/>
      <c r="M652"/>
    </row>
    <row r="653" spans="1:13" ht="12.75">
      <c r="A653"/>
      <c r="B653"/>
      <c r="C653"/>
      <c r="D653"/>
      <c r="E653"/>
      <c r="F653"/>
      <c r="G653" s="195"/>
      <c r="H653"/>
      <c r="I653"/>
      <c r="J653"/>
      <c r="K653"/>
      <c r="L653"/>
      <c r="M653"/>
    </row>
    <row r="654" spans="1:13" ht="12.75">
      <c r="A654"/>
      <c r="B654"/>
      <c r="C654"/>
      <c r="D654"/>
      <c r="E654"/>
      <c r="F654"/>
      <c r="G654" s="195"/>
      <c r="H654"/>
      <c r="I654"/>
      <c r="J654"/>
      <c r="K654"/>
      <c r="L654"/>
      <c r="M654"/>
    </row>
    <row r="655" spans="1:13" ht="12.75">
      <c r="A655"/>
      <c r="B655"/>
      <c r="C655"/>
      <c r="D655"/>
      <c r="E655"/>
      <c r="F655"/>
      <c r="G655" s="195"/>
      <c r="H655"/>
      <c r="I655"/>
      <c r="J655"/>
      <c r="K655"/>
      <c r="L655"/>
      <c r="M655"/>
    </row>
    <row r="656" spans="1:13" ht="12.75">
      <c r="A656"/>
      <c r="B656"/>
      <c r="C656"/>
      <c r="D656"/>
      <c r="E656"/>
      <c r="F656"/>
      <c r="G656" s="195"/>
      <c r="H656"/>
      <c r="I656"/>
      <c r="J656"/>
      <c r="K656"/>
      <c r="L656"/>
      <c r="M656"/>
    </row>
    <row r="657" spans="1:13" ht="12.75">
      <c r="A657"/>
      <c r="B657"/>
      <c r="C657"/>
      <c r="D657"/>
      <c r="E657"/>
      <c r="F657"/>
      <c r="G657" s="195"/>
      <c r="H657"/>
      <c r="I657"/>
      <c r="J657"/>
      <c r="K657"/>
      <c r="L657"/>
      <c r="M657"/>
    </row>
    <row r="658" spans="1:13" ht="12.75">
      <c r="A658"/>
      <c r="B658"/>
      <c r="C658"/>
      <c r="D658"/>
      <c r="E658"/>
      <c r="F658"/>
      <c r="G658" s="195"/>
      <c r="H658"/>
      <c r="I658"/>
      <c r="J658"/>
      <c r="K658"/>
      <c r="L658"/>
      <c r="M658"/>
    </row>
    <row r="659" spans="1:13" ht="12.75">
      <c r="A659"/>
      <c r="B659"/>
      <c r="C659"/>
      <c r="D659"/>
      <c r="E659"/>
      <c r="F659"/>
      <c r="G659" s="195"/>
      <c r="H659"/>
      <c r="I659"/>
      <c r="J659"/>
      <c r="K659"/>
      <c r="L659"/>
      <c r="M659"/>
    </row>
    <row r="660" spans="1:13" ht="12.75">
      <c r="A660"/>
      <c r="B660"/>
      <c r="C660"/>
      <c r="D660"/>
      <c r="E660"/>
      <c r="F660"/>
      <c r="G660" s="195"/>
      <c r="H660"/>
      <c r="I660"/>
      <c r="J660"/>
      <c r="K660"/>
      <c r="L660"/>
      <c r="M660"/>
    </row>
    <row r="661" spans="1:13" ht="12.75">
      <c r="A661"/>
      <c r="B661"/>
      <c r="C661"/>
      <c r="D661"/>
      <c r="E661"/>
      <c r="F661"/>
      <c r="G661" s="195"/>
      <c r="H661"/>
      <c r="I661"/>
      <c r="J661"/>
      <c r="K661"/>
      <c r="L661"/>
      <c r="M661"/>
    </row>
    <row r="662" spans="1:13" ht="12.75">
      <c r="A662"/>
      <c r="B662"/>
      <c r="C662"/>
      <c r="D662"/>
      <c r="E662"/>
      <c r="F662"/>
      <c r="G662" s="195"/>
      <c r="H662"/>
      <c r="I662"/>
      <c r="J662"/>
      <c r="K662"/>
      <c r="L662"/>
      <c r="M662"/>
    </row>
    <row r="663" spans="1:13" ht="12.75">
      <c r="A663"/>
      <c r="B663"/>
      <c r="C663"/>
      <c r="D663"/>
      <c r="E663"/>
      <c r="F663"/>
      <c r="G663" s="195"/>
      <c r="H663"/>
      <c r="I663"/>
      <c r="J663"/>
      <c r="K663"/>
      <c r="L663"/>
      <c r="M663"/>
    </row>
    <row r="664" spans="1:13" ht="12.75">
      <c r="A664"/>
      <c r="B664"/>
      <c r="C664"/>
      <c r="D664"/>
      <c r="E664"/>
      <c r="F664"/>
      <c r="G664" s="195"/>
      <c r="H664"/>
      <c r="I664"/>
      <c r="J664"/>
      <c r="K664"/>
      <c r="L664"/>
      <c r="M664"/>
    </row>
    <row r="665" spans="1:13" ht="12.75">
      <c r="A665"/>
      <c r="B665"/>
      <c r="C665"/>
      <c r="D665"/>
      <c r="E665"/>
      <c r="F665"/>
      <c r="G665" s="195"/>
      <c r="H665"/>
      <c r="I665"/>
      <c r="J665"/>
      <c r="K665"/>
      <c r="L665"/>
      <c r="M665"/>
    </row>
    <row r="666" spans="1:13" ht="12.75">
      <c r="A666"/>
      <c r="B666"/>
      <c r="C666"/>
      <c r="D666"/>
      <c r="E666"/>
      <c r="F666"/>
      <c r="G666" s="195"/>
      <c r="H666"/>
      <c r="I666"/>
      <c r="J666"/>
      <c r="K666"/>
      <c r="L666"/>
      <c r="M666"/>
    </row>
    <row r="667" spans="1:13" ht="12.75">
      <c r="A667"/>
      <c r="B667"/>
      <c r="C667"/>
      <c r="D667"/>
      <c r="E667"/>
      <c r="F667"/>
      <c r="G667" s="195"/>
      <c r="H667"/>
      <c r="I667"/>
      <c r="J667"/>
      <c r="K667"/>
      <c r="L667"/>
      <c r="M667"/>
    </row>
    <row r="668" spans="1:13" ht="12.75">
      <c r="A668"/>
      <c r="B668"/>
      <c r="C668"/>
      <c r="D668"/>
      <c r="E668"/>
      <c r="F668"/>
      <c r="G668" s="195"/>
      <c r="H668"/>
      <c r="I668"/>
      <c r="J668"/>
      <c r="K668"/>
      <c r="L668"/>
      <c r="M668"/>
    </row>
    <row r="669" spans="1:13" ht="12.75">
      <c r="A669"/>
      <c r="B669"/>
      <c r="C669"/>
      <c r="D669"/>
      <c r="E669"/>
      <c r="F669"/>
      <c r="G669" s="195"/>
      <c r="H669"/>
      <c r="I669"/>
      <c r="J669"/>
      <c r="K669"/>
      <c r="L669"/>
      <c r="M669"/>
    </row>
    <row r="670" spans="1:13" ht="12.75">
      <c r="A670"/>
      <c r="B670"/>
      <c r="C670"/>
      <c r="D670"/>
      <c r="E670"/>
      <c r="F670"/>
      <c r="G670" s="195"/>
      <c r="H670"/>
      <c r="I670"/>
      <c r="J670"/>
      <c r="K670"/>
      <c r="L670"/>
      <c r="M670"/>
    </row>
    <row r="671" spans="1:13" ht="12.75">
      <c r="A671"/>
      <c r="B671"/>
      <c r="C671"/>
      <c r="D671"/>
      <c r="E671"/>
      <c r="F671"/>
      <c r="G671" s="195"/>
      <c r="H671"/>
      <c r="I671"/>
      <c r="J671"/>
      <c r="K671"/>
      <c r="L671"/>
      <c r="M671"/>
    </row>
    <row r="672" spans="1:13" ht="12.75">
      <c r="A672"/>
      <c r="B672"/>
      <c r="C672"/>
      <c r="D672"/>
      <c r="E672"/>
      <c r="F672"/>
      <c r="G672" s="195"/>
      <c r="H672"/>
      <c r="I672"/>
      <c r="J672"/>
      <c r="K672"/>
      <c r="L672"/>
      <c r="M672"/>
    </row>
    <row r="673" spans="1:13" ht="12.75">
      <c r="A673"/>
      <c r="B673"/>
      <c r="C673"/>
      <c r="D673"/>
      <c r="E673"/>
      <c r="F673"/>
      <c r="G673" s="195"/>
      <c r="H673"/>
      <c r="I673"/>
      <c r="J673"/>
      <c r="K673"/>
      <c r="L673"/>
      <c r="M673"/>
    </row>
    <row r="674" spans="1:13" ht="12.75">
      <c r="A674"/>
      <c r="B674"/>
      <c r="C674"/>
      <c r="D674"/>
      <c r="E674"/>
      <c r="F674"/>
      <c r="G674" s="195"/>
      <c r="H674"/>
      <c r="I674"/>
      <c r="J674"/>
      <c r="K674"/>
      <c r="L674"/>
      <c r="M674"/>
    </row>
    <row r="675" spans="1:13" ht="12.75">
      <c r="A675"/>
      <c r="B675"/>
      <c r="C675"/>
      <c r="D675"/>
      <c r="E675"/>
      <c r="F675"/>
      <c r="G675" s="195"/>
      <c r="H675"/>
      <c r="I675"/>
      <c r="J675"/>
      <c r="K675"/>
      <c r="L675"/>
      <c r="M675"/>
    </row>
    <row r="676" spans="1:13" ht="12.75">
      <c r="A676"/>
      <c r="B676"/>
      <c r="C676"/>
      <c r="D676"/>
      <c r="E676"/>
      <c r="F676"/>
      <c r="G676" s="195"/>
      <c r="H676"/>
      <c r="I676"/>
      <c r="J676"/>
      <c r="K676"/>
      <c r="L676"/>
      <c r="M676"/>
    </row>
    <row r="677" spans="1:13" ht="12.75">
      <c r="A677"/>
      <c r="B677"/>
      <c r="C677"/>
      <c r="D677"/>
      <c r="E677"/>
      <c r="F677"/>
      <c r="G677" s="195"/>
      <c r="H677"/>
      <c r="I677"/>
      <c r="J677"/>
      <c r="K677"/>
      <c r="L677"/>
      <c r="M677"/>
    </row>
    <row r="678" spans="1:13" ht="12.75">
      <c r="A678"/>
      <c r="B678"/>
      <c r="C678"/>
      <c r="D678"/>
      <c r="E678"/>
      <c r="F678"/>
      <c r="G678" s="195"/>
      <c r="H678"/>
      <c r="I678"/>
      <c r="J678"/>
      <c r="K678"/>
      <c r="L678"/>
      <c r="M678"/>
    </row>
    <row r="679" spans="1:13" ht="12.75">
      <c r="A679"/>
      <c r="B679"/>
      <c r="C679"/>
      <c r="D679"/>
      <c r="E679"/>
      <c r="F679"/>
      <c r="G679" s="195"/>
      <c r="H679"/>
      <c r="I679"/>
      <c r="J679"/>
      <c r="K679"/>
      <c r="L679"/>
      <c r="M679"/>
    </row>
    <row r="680" spans="1:13" ht="12.75">
      <c r="A680"/>
      <c r="B680"/>
      <c r="C680"/>
      <c r="D680"/>
      <c r="E680"/>
      <c r="F680"/>
      <c r="G680" s="195"/>
      <c r="H680"/>
      <c r="I680"/>
      <c r="J680"/>
      <c r="K680"/>
      <c r="L680"/>
      <c r="M680"/>
    </row>
    <row r="681" spans="1:13" ht="12.75">
      <c r="A681"/>
      <c r="B681"/>
      <c r="C681"/>
      <c r="D681"/>
      <c r="E681"/>
      <c r="F681"/>
      <c r="G681" s="195"/>
      <c r="H681"/>
      <c r="I681"/>
      <c r="J681"/>
      <c r="K681"/>
      <c r="L681"/>
      <c r="M681"/>
    </row>
    <row r="682" spans="1:13" ht="12.75">
      <c r="A682"/>
      <c r="B682"/>
      <c r="C682"/>
      <c r="D682"/>
      <c r="E682"/>
      <c r="F682"/>
      <c r="G682" s="195"/>
      <c r="H682"/>
      <c r="I682"/>
      <c r="J682"/>
      <c r="K682"/>
      <c r="L682"/>
      <c r="M682"/>
    </row>
    <row r="683" spans="1:13" ht="12.75">
      <c r="A683"/>
      <c r="B683"/>
      <c r="C683"/>
      <c r="D683"/>
      <c r="E683"/>
      <c r="F683"/>
      <c r="G683" s="195"/>
      <c r="H683"/>
      <c r="I683"/>
      <c r="J683"/>
      <c r="K683"/>
      <c r="L683"/>
      <c r="M683"/>
    </row>
    <row r="684" spans="1:13" ht="12.75">
      <c r="A684"/>
      <c r="B684"/>
      <c r="C684"/>
      <c r="D684"/>
      <c r="E684"/>
      <c r="F684"/>
      <c r="G684" s="195"/>
      <c r="H684"/>
      <c r="I684"/>
      <c r="J684"/>
      <c r="K684"/>
      <c r="L684"/>
      <c r="M684"/>
    </row>
    <row r="685" spans="1:13" ht="12.75">
      <c r="A685"/>
      <c r="B685"/>
      <c r="C685"/>
      <c r="D685"/>
      <c r="E685"/>
      <c r="F685"/>
      <c r="G685" s="195"/>
      <c r="H685"/>
      <c r="I685"/>
      <c r="J685"/>
      <c r="K685"/>
      <c r="L685"/>
      <c r="M685"/>
    </row>
    <row r="686" spans="1:13" ht="12.75">
      <c r="A686"/>
      <c r="B686"/>
      <c r="C686"/>
      <c r="D686"/>
      <c r="E686"/>
      <c r="F686"/>
      <c r="G686" s="195"/>
      <c r="H686"/>
      <c r="I686"/>
      <c r="J686"/>
      <c r="K686"/>
      <c r="L686"/>
      <c r="M686"/>
    </row>
    <row r="687" spans="1:13" ht="12.75">
      <c r="A687"/>
      <c r="B687"/>
      <c r="C687"/>
      <c r="D687"/>
      <c r="E687"/>
      <c r="F687"/>
      <c r="G687" s="195"/>
      <c r="H687"/>
      <c r="I687"/>
      <c r="J687"/>
      <c r="K687"/>
      <c r="L687"/>
      <c r="M687"/>
    </row>
    <row r="688" spans="1:13" ht="12.75">
      <c r="A688"/>
      <c r="B688"/>
      <c r="C688"/>
      <c r="D688"/>
      <c r="E688"/>
      <c r="F688"/>
      <c r="G688" s="195"/>
      <c r="H688"/>
      <c r="I688"/>
      <c r="J688"/>
      <c r="K688"/>
      <c r="L688"/>
      <c r="M688"/>
    </row>
    <row r="689" spans="1:13" ht="12.75">
      <c r="A689"/>
      <c r="B689"/>
      <c r="C689"/>
      <c r="D689"/>
      <c r="E689"/>
      <c r="F689"/>
      <c r="G689" s="195"/>
      <c r="H689"/>
      <c r="I689"/>
      <c r="J689"/>
      <c r="K689"/>
      <c r="L689"/>
      <c r="M689"/>
    </row>
    <row r="690" spans="1:13" ht="12.75">
      <c r="A690"/>
      <c r="B690"/>
      <c r="C690"/>
      <c r="D690"/>
      <c r="E690"/>
      <c r="F690"/>
      <c r="G690" s="195"/>
      <c r="H690"/>
      <c r="I690"/>
      <c r="J690"/>
      <c r="K690"/>
      <c r="L690"/>
      <c r="M690"/>
    </row>
    <row r="691" spans="1:13" ht="12.75">
      <c r="A691"/>
      <c r="B691"/>
      <c r="C691"/>
      <c r="D691"/>
      <c r="E691"/>
      <c r="F691"/>
      <c r="G691" s="195"/>
      <c r="H691"/>
      <c r="I691"/>
      <c r="J691"/>
      <c r="K691"/>
      <c r="L691"/>
      <c r="M691"/>
    </row>
    <row r="692" spans="1:13" ht="12.75">
      <c r="A692"/>
      <c r="B692"/>
      <c r="C692"/>
      <c r="D692"/>
      <c r="E692"/>
      <c r="F692"/>
      <c r="G692" s="195"/>
      <c r="H692"/>
      <c r="I692"/>
      <c r="J692"/>
      <c r="K692"/>
      <c r="L692"/>
      <c r="M692"/>
    </row>
    <row r="693" spans="1:13" ht="12.75">
      <c r="A693"/>
      <c r="B693"/>
      <c r="C693"/>
      <c r="D693"/>
      <c r="E693"/>
      <c r="F693"/>
      <c r="G693" s="195"/>
      <c r="H693"/>
      <c r="I693"/>
      <c r="J693"/>
      <c r="K693"/>
      <c r="L693"/>
      <c r="M693"/>
    </row>
    <row r="694" spans="1:13" ht="12.75">
      <c r="A694"/>
      <c r="B694"/>
      <c r="C694"/>
      <c r="D694"/>
      <c r="E694"/>
      <c r="F694"/>
      <c r="G694" s="195"/>
      <c r="H694"/>
      <c r="I694"/>
      <c r="J694"/>
      <c r="K694"/>
      <c r="L694"/>
      <c r="M694"/>
    </row>
    <row r="695" spans="1:13" ht="12.75">
      <c r="A695"/>
      <c r="B695"/>
      <c r="C695"/>
      <c r="D695"/>
      <c r="E695"/>
      <c r="F695"/>
      <c r="G695" s="195"/>
      <c r="H695"/>
      <c r="I695"/>
      <c r="J695"/>
      <c r="K695"/>
      <c r="L695"/>
      <c r="M695"/>
    </row>
    <row r="696" spans="1:13" ht="12.75">
      <c r="A696"/>
      <c r="B696"/>
      <c r="C696"/>
      <c r="D696"/>
      <c r="E696"/>
      <c r="F696"/>
      <c r="G696" s="195"/>
      <c r="H696"/>
      <c r="I696"/>
      <c r="J696"/>
      <c r="K696"/>
      <c r="L696"/>
      <c r="M696"/>
    </row>
    <row r="697" spans="1:13" ht="12.75">
      <c r="A697"/>
      <c r="B697"/>
      <c r="C697"/>
      <c r="D697"/>
      <c r="E697"/>
      <c r="F697"/>
      <c r="G697" s="195"/>
      <c r="H697"/>
      <c r="I697"/>
      <c r="J697"/>
      <c r="K697"/>
      <c r="L697"/>
      <c r="M697"/>
    </row>
    <row r="698" spans="1:13" ht="12.75">
      <c r="A698"/>
      <c r="B698"/>
      <c r="C698"/>
      <c r="D698"/>
      <c r="E698"/>
      <c r="F698"/>
      <c r="G698" s="195"/>
      <c r="H698"/>
      <c r="I698"/>
      <c r="J698"/>
      <c r="K698"/>
      <c r="L698"/>
      <c r="M698"/>
    </row>
    <row r="699" spans="1:13" ht="12.75">
      <c r="A699"/>
      <c r="B699"/>
      <c r="C699"/>
      <c r="D699"/>
      <c r="E699"/>
      <c r="F699"/>
      <c r="G699" s="195"/>
      <c r="H699"/>
      <c r="I699"/>
      <c r="J699"/>
      <c r="K699"/>
      <c r="L699"/>
      <c r="M699"/>
    </row>
    <row r="700" spans="1:13" ht="12.75">
      <c r="A700"/>
      <c r="B700"/>
      <c r="C700"/>
      <c r="D700"/>
      <c r="E700"/>
      <c r="F700"/>
      <c r="G700" s="195"/>
      <c r="H700"/>
      <c r="I700"/>
      <c r="J700"/>
      <c r="K700"/>
      <c r="L700"/>
      <c r="M700"/>
    </row>
    <row r="701" spans="1:13" ht="12.75">
      <c r="A701"/>
      <c r="B701"/>
      <c r="C701"/>
      <c r="D701"/>
      <c r="E701"/>
      <c r="F701"/>
      <c r="G701" s="195"/>
      <c r="H701"/>
      <c r="I701"/>
      <c r="J701"/>
      <c r="K701"/>
      <c r="L701"/>
      <c r="M701"/>
    </row>
    <row r="702" spans="1:13" ht="12.75">
      <c r="A702"/>
      <c r="B702"/>
      <c r="C702"/>
      <c r="D702"/>
      <c r="E702"/>
      <c r="F702"/>
      <c r="G702" s="195"/>
      <c r="H702"/>
      <c r="I702"/>
      <c r="J702"/>
      <c r="K702"/>
      <c r="L702"/>
      <c r="M702"/>
    </row>
    <row r="703" spans="1:13" ht="12.75">
      <c r="A703"/>
      <c r="B703"/>
      <c r="C703"/>
      <c r="D703"/>
      <c r="E703"/>
      <c r="F703"/>
      <c r="G703" s="195"/>
      <c r="H703"/>
      <c r="I703"/>
      <c r="J703"/>
      <c r="K703"/>
      <c r="L703"/>
      <c r="M703"/>
    </row>
    <row r="704" spans="1:13" ht="12.75">
      <c r="A704"/>
      <c r="B704"/>
      <c r="C704"/>
      <c r="D704"/>
      <c r="E704"/>
      <c r="F704"/>
      <c r="G704" s="195"/>
      <c r="H704"/>
      <c r="I704"/>
      <c r="J704"/>
      <c r="K704"/>
      <c r="L704"/>
      <c r="M704"/>
    </row>
    <row r="705" spans="1:13" ht="12.75">
      <c r="A705"/>
      <c r="B705"/>
      <c r="C705"/>
      <c r="D705"/>
      <c r="E705"/>
      <c r="F705"/>
      <c r="G705" s="195"/>
      <c r="H705"/>
      <c r="I705"/>
      <c r="J705"/>
      <c r="K705"/>
      <c r="L705"/>
      <c r="M705"/>
    </row>
    <row r="706" spans="1:13" ht="12.75">
      <c r="A706"/>
      <c r="B706"/>
      <c r="C706"/>
      <c r="D706"/>
      <c r="E706"/>
      <c r="F706"/>
      <c r="G706" s="195"/>
      <c r="H706"/>
      <c r="I706"/>
      <c r="J706"/>
      <c r="K706"/>
      <c r="L706"/>
      <c r="M706"/>
    </row>
    <row r="707" spans="1:13" ht="12.75">
      <c r="A707"/>
      <c r="B707"/>
      <c r="C707"/>
      <c r="D707"/>
      <c r="E707"/>
      <c r="F707"/>
      <c r="G707" s="195"/>
      <c r="H707"/>
      <c r="I707"/>
      <c r="J707"/>
      <c r="K707"/>
      <c r="L707"/>
      <c r="M707"/>
    </row>
    <row r="708" spans="1:13" ht="12.75">
      <c r="A708"/>
      <c r="B708"/>
      <c r="C708"/>
      <c r="D708"/>
      <c r="E708"/>
      <c r="F708"/>
      <c r="G708" s="195"/>
      <c r="H708"/>
      <c r="I708"/>
      <c r="J708"/>
      <c r="K708"/>
      <c r="L708"/>
      <c r="M708"/>
    </row>
    <row r="709" spans="1:13" ht="12.75">
      <c r="A709"/>
      <c r="B709"/>
      <c r="C709"/>
      <c r="D709"/>
      <c r="E709"/>
      <c r="F709"/>
      <c r="G709" s="195"/>
      <c r="H709"/>
      <c r="I709"/>
      <c r="J709"/>
      <c r="K709"/>
      <c r="L709"/>
      <c r="M709"/>
    </row>
    <row r="710" spans="1:13" ht="12.75">
      <c r="A710"/>
      <c r="B710"/>
      <c r="C710"/>
      <c r="D710"/>
      <c r="E710"/>
      <c r="F710"/>
      <c r="G710" s="195"/>
      <c r="H710"/>
      <c r="I710"/>
      <c r="J710"/>
      <c r="K710"/>
      <c r="L710"/>
      <c r="M710"/>
    </row>
    <row r="711" spans="1:13" ht="12.75">
      <c r="A711"/>
      <c r="B711"/>
      <c r="C711"/>
      <c r="D711"/>
      <c r="E711"/>
      <c r="F711"/>
      <c r="G711" s="195"/>
      <c r="H711"/>
      <c r="I711"/>
      <c r="J711"/>
      <c r="K711"/>
      <c r="L711"/>
      <c r="M711"/>
    </row>
    <row r="712" spans="1:13" ht="12.75">
      <c r="A712"/>
      <c r="B712"/>
      <c r="C712"/>
      <c r="D712"/>
      <c r="E712"/>
      <c r="F712"/>
      <c r="G712" s="195"/>
      <c r="H712"/>
      <c r="I712"/>
      <c r="J712"/>
      <c r="K712"/>
      <c r="L712"/>
      <c r="M712"/>
    </row>
    <row r="713" spans="1:13" ht="12.75">
      <c r="A713"/>
      <c r="B713"/>
      <c r="C713"/>
      <c r="D713"/>
      <c r="E713"/>
      <c r="F713"/>
      <c r="G713" s="195"/>
      <c r="H713"/>
      <c r="I713"/>
      <c r="J713"/>
      <c r="K713"/>
      <c r="L713"/>
      <c r="M713"/>
    </row>
    <row r="714" spans="1:13" ht="12.75">
      <c r="A714"/>
      <c r="B714"/>
      <c r="C714"/>
      <c r="D714"/>
      <c r="E714"/>
      <c r="F714"/>
      <c r="G714" s="195"/>
      <c r="H714"/>
      <c r="I714"/>
      <c r="J714"/>
      <c r="K714"/>
      <c r="L714"/>
      <c r="M714"/>
    </row>
    <row r="715" spans="1:13" ht="12.75">
      <c r="A715"/>
      <c r="B715"/>
      <c r="C715"/>
      <c r="D715"/>
      <c r="E715"/>
      <c r="F715"/>
      <c r="G715" s="195"/>
      <c r="H715"/>
      <c r="I715"/>
      <c r="J715"/>
      <c r="K715"/>
      <c r="L715"/>
      <c r="M715"/>
    </row>
    <row r="716" spans="1:13" ht="12.75">
      <c r="A716"/>
      <c r="B716"/>
      <c r="C716"/>
      <c r="D716"/>
      <c r="E716"/>
      <c r="F716"/>
      <c r="G716" s="195"/>
      <c r="H716"/>
      <c r="I716"/>
      <c r="J716"/>
      <c r="K716"/>
      <c r="L716"/>
      <c r="M716"/>
    </row>
    <row r="717" spans="1:13" ht="12.75">
      <c r="A717"/>
      <c r="B717"/>
      <c r="C717"/>
      <c r="D717"/>
      <c r="E717"/>
      <c r="F717"/>
      <c r="G717" s="195"/>
      <c r="H717"/>
      <c r="I717"/>
      <c r="J717"/>
      <c r="K717"/>
      <c r="L717"/>
      <c r="M717"/>
    </row>
    <row r="718" spans="1:13" ht="12.75">
      <c r="A718"/>
      <c r="B718"/>
      <c r="C718"/>
      <c r="D718"/>
      <c r="E718"/>
      <c r="F718"/>
      <c r="G718" s="195"/>
      <c r="H718"/>
      <c r="I718"/>
      <c r="J718"/>
      <c r="K718"/>
      <c r="L718"/>
      <c r="M718"/>
    </row>
    <row r="719" spans="1:13" ht="12.75">
      <c r="A719"/>
      <c r="B719"/>
      <c r="C719"/>
      <c r="D719"/>
      <c r="E719"/>
      <c r="F719"/>
      <c r="G719" s="195"/>
      <c r="H719"/>
      <c r="I719"/>
      <c r="J719"/>
      <c r="K719"/>
      <c r="L719"/>
      <c r="M719"/>
    </row>
    <row r="720" spans="1:13" ht="12.75">
      <c r="A720"/>
      <c r="B720"/>
      <c r="C720"/>
      <c r="D720"/>
      <c r="E720"/>
      <c r="F720"/>
      <c r="G720" s="195"/>
      <c r="H720"/>
      <c r="I720"/>
      <c r="J720"/>
      <c r="K720"/>
      <c r="L720"/>
      <c r="M720"/>
    </row>
    <row r="721" spans="1:13" ht="12.75">
      <c r="A721"/>
      <c r="B721"/>
      <c r="C721"/>
      <c r="D721"/>
      <c r="E721"/>
      <c r="F721"/>
      <c r="G721" s="195"/>
      <c r="H721"/>
      <c r="I721"/>
      <c r="J721"/>
      <c r="K721"/>
      <c r="L721"/>
      <c r="M721"/>
    </row>
    <row r="722" spans="1:13" ht="12.75">
      <c r="A722"/>
      <c r="B722"/>
      <c r="C722"/>
      <c r="D722"/>
      <c r="E722"/>
      <c r="F722"/>
      <c r="G722" s="195"/>
      <c r="H722"/>
      <c r="I722"/>
      <c r="J722"/>
      <c r="K722"/>
      <c r="L722"/>
      <c r="M722"/>
    </row>
    <row r="723" spans="1:13" ht="12.75">
      <c r="A723"/>
      <c r="B723"/>
      <c r="C723"/>
      <c r="D723"/>
      <c r="E723"/>
      <c r="F723"/>
      <c r="G723" s="195"/>
      <c r="H723"/>
      <c r="I723"/>
      <c r="J723"/>
      <c r="K723"/>
      <c r="L723"/>
      <c r="M723"/>
    </row>
    <row r="724" spans="1:13" ht="12.75">
      <c r="A724"/>
      <c r="B724"/>
      <c r="C724"/>
      <c r="D724"/>
      <c r="E724"/>
      <c r="F724"/>
      <c r="G724" s="195"/>
      <c r="H724"/>
      <c r="I724"/>
      <c r="J724"/>
      <c r="K724"/>
      <c r="L724"/>
      <c r="M724"/>
    </row>
    <row r="725" spans="1:13" ht="12.75">
      <c r="A725"/>
      <c r="B725"/>
      <c r="C725"/>
      <c r="D725"/>
      <c r="E725"/>
      <c r="F725"/>
      <c r="G725" s="195"/>
      <c r="H725"/>
      <c r="I725"/>
      <c r="J725"/>
      <c r="K725"/>
      <c r="L725"/>
      <c r="M725"/>
    </row>
    <row r="726" spans="1:13" ht="12.75">
      <c r="A726"/>
      <c r="B726"/>
      <c r="C726"/>
      <c r="D726"/>
      <c r="E726"/>
      <c r="F726"/>
      <c r="G726" s="195"/>
      <c r="H726"/>
      <c r="I726"/>
      <c r="J726"/>
      <c r="K726"/>
      <c r="L726"/>
      <c r="M726"/>
    </row>
    <row r="727" spans="1:13" ht="12.75">
      <c r="A727"/>
      <c r="B727"/>
      <c r="C727"/>
      <c r="D727"/>
      <c r="E727"/>
      <c r="F727"/>
      <c r="G727" s="195"/>
      <c r="H727"/>
      <c r="I727"/>
      <c r="J727"/>
      <c r="K727"/>
      <c r="L727"/>
      <c r="M727"/>
    </row>
    <row r="728" spans="1:13" ht="12.75">
      <c r="A728"/>
      <c r="B728"/>
      <c r="C728"/>
      <c r="D728"/>
      <c r="E728"/>
      <c r="F728"/>
      <c r="G728" s="195"/>
      <c r="H728"/>
      <c r="I728"/>
      <c r="J728"/>
      <c r="K728"/>
      <c r="L728"/>
      <c r="M728"/>
    </row>
    <row r="729" spans="1:13" ht="12.75">
      <c r="A729"/>
      <c r="B729"/>
      <c r="C729"/>
      <c r="D729"/>
      <c r="E729"/>
      <c r="F729"/>
      <c r="G729" s="195"/>
      <c r="H729"/>
      <c r="I729"/>
      <c r="J729"/>
      <c r="K729"/>
      <c r="L729"/>
      <c r="M729"/>
    </row>
    <row r="730" spans="1:13" ht="12.75">
      <c r="A730"/>
      <c r="B730"/>
      <c r="C730"/>
      <c r="D730"/>
      <c r="E730"/>
      <c r="F730"/>
      <c r="G730" s="195"/>
      <c r="H730"/>
      <c r="I730"/>
      <c r="J730"/>
      <c r="K730"/>
      <c r="L730"/>
      <c r="M730"/>
    </row>
    <row r="731" spans="1:13" ht="12.75">
      <c r="A731"/>
      <c r="B731"/>
      <c r="C731"/>
      <c r="D731"/>
      <c r="E731"/>
      <c r="F731"/>
      <c r="G731" s="195"/>
      <c r="H731"/>
      <c r="I731"/>
      <c r="J731"/>
      <c r="K731"/>
      <c r="L731"/>
      <c r="M731"/>
    </row>
    <row r="732" spans="1:13" ht="12.75">
      <c r="A732"/>
      <c r="B732"/>
      <c r="C732"/>
      <c r="D732"/>
      <c r="E732"/>
      <c r="F732"/>
      <c r="G732" s="195"/>
      <c r="H732"/>
      <c r="I732"/>
      <c r="J732"/>
      <c r="K732"/>
      <c r="L732"/>
      <c r="M732"/>
    </row>
    <row r="733" spans="1:13" ht="12.75">
      <c r="A733"/>
      <c r="B733"/>
      <c r="C733"/>
      <c r="D733"/>
      <c r="E733"/>
      <c r="F733"/>
      <c r="G733" s="195"/>
      <c r="H733"/>
      <c r="I733"/>
      <c r="J733"/>
      <c r="K733"/>
      <c r="L733"/>
      <c r="M733"/>
    </row>
    <row r="734" spans="1:13" ht="12.75">
      <c r="A734"/>
      <c r="B734"/>
      <c r="C734"/>
      <c r="D734"/>
      <c r="E734"/>
      <c r="F734"/>
      <c r="G734" s="195"/>
      <c r="H734"/>
      <c r="I734"/>
      <c r="J734"/>
      <c r="K734"/>
      <c r="L734"/>
      <c r="M734"/>
    </row>
    <row r="735" spans="1:13" ht="12.75">
      <c r="A735"/>
      <c r="B735"/>
      <c r="C735"/>
      <c r="D735"/>
      <c r="E735"/>
      <c r="F735"/>
      <c r="G735" s="195"/>
      <c r="H735"/>
      <c r="I735"/>
      <c r="J735"/>
      <c r="K735"/>
      <c r="L735"/>
      <c r="M735"/>
    </row>
    <row r="736" spans="1:13" ht="12.75">
      <c r="A736"/>
      <c r="B736"/>
      <c r="C736"/>
      <c r="D736"/>
      <c r="E736"/>
      <c r="F736"/>
      <c r="G736" s="195"/>
      <c r="H736"/>
      <c r="I736"/>
      <c r="J736"/>
      <c r="K736"/>
      <c r="L736"/>
      <c r="M736"/>
    </row>
    <row r="737" spans="1:13" ht="12.75">
      <c r="A737"/>
      <c r="B737"/>
      <c r="C737"/>
      <c r="D737"/>
      <c r="E737"/>
      <c r="F737"/>
      <c r="G737" s="195"/>
      <c r="H737"/>
      <c r="I737"/>
      <c r="J737"/>
      <c r="K737"/>
      <c r="L737"/>
      <c r="M737"/>
    </row>
    <row r="738" spans="1:13" ht="12.75">
      <c r="A738"/>
      <c r="B738"/>
      <c r="C738"/>
      <c r="D738"/>
      <c r="E738"/>
      <c r="F738"/>
      <c r="G738" s="195"/>
      <c r="H738"/>
      <c r="I738"/>
      <c r="J738"/>
      <c r="K738"/>
      <c r="L738"/>
      <c r="M738"/>
    </row>
    <row r="739" spans="1:13" ht="12.75">
      <c r="A739"/>
      <c r="B739"/>
      <c r="C739"/>
      <c r="D739"/>
      <c r="E739"/>
      <c r="F739"/>
      <c r="G739" s="195"/>
      <c r="H739"/>
      <c r="I739"/>
      <c r="J739"/>
      <c r="K739"/>
      <c r="L739"/>
      <c r="M739"/>
    </row>
    <row r="740" spans="1:13" ht="12.75">
      <c r="A740"/>
      <c r="B740"/>
      <c r="C740"/>
      <c r="D740"/>
      <c r="E740"/>
      <c r="F740"/>
      <c r="G740" s="195"/>
      <c r="H740"/>
      <c r="I740"/>
      <c r="J740"/>
      <c r="K740"/>
      <c r="L740"/>
      <c r="M740"/>
    </row>
    <row r="741" spans="1:13" ht="12.75">
      <c r="A741"/>
      <c r="B741"/>
      <c r="C741"/>
      <c r="D741"/>
      <c r="E741"/>
      <c r="F741"/>
      <c r="G741" s="195"/>
      <c r="H741"/>
      <c r="I741"/>
      <c r="J741"/>
      <c r="K741"/>
      <c r="L741"/>
      <c r="M741"/>
    </row>
    <row r="742" spans="1:13" ht="12.75">
      <c r="A742"/>
      <c r="B742"/>
      <c r="C742"/>
      <c r="D742"/>
      <c r="E742"/>
      <c r="F742"/>
      <c r="G742" s="195"/>
      <c r="H742"/>
      <c r="I742"/>
      <c r="J742"/>
      <c r="K742"/>
      <c r="L742"/>
      <c r="M742"/>
    </row>
    <row r="743" spans="1:13" ht="12.75">
      <c r="A743"/>
      <c r="B743"/>
      <c r="C743"/>
      <c r="D743"/>
      <c r="E743"/>
      <c r="F743"/>
      <c r="G743" s="195"/>
      <c r="H743"/>
      <c r="I743"/>
      <c r="J743"/>
      <c r="K743"/>
      <c r="L743"/>
      <c r="M743"/>
    </row>
    <row r="744" spans="1:13" ht="12.75">
      <c r="A744"/>
      <c r="B744"/>
      <c r="C744"/>
      <c r="D744"/>
      <c r="E744"/>
      <c r="F744"/>
      <c r="G744" s="195"/>
      <c r="H744"/>
      <c r="I744"/>
      <c r="J744"/>
      <c r="K744"/>
      <c r="L744"/>
      <c r="M744"/>
    </row>
    <row r="745" spans="1:13" ht="12.75">
      <c r="A745"/>
      <c r="B745"/>
      <c r="C745"/>
      <c r="D745"/>
      <c r="E745"/>
      <c r="F745"/>
      <c r="G745" s="195"/>
      <c r="H745"/>
      <c r="I745"/>
      <c r="J745"/>
      <c r="K745"/>
      <c r="L745"/>
      <c r="M745"/>
    </row>
    <row r="746" spans="1:13" ht="12.75">
      <c r="A746"/>
      <c r="B746"/>
      <c r="C746"/>
      <c r="D746"/>
      <c r="E746"/>
      <c r="F746"/>
      <c r="G746" s="195"/>
      <c r="H746"/>
      <c r="I746"/>
      <c r="J746"/>
      <c r="K746"/>
      <c r="L746"/>
      <c r="M746"/>
    </row>
    <row r="747" spans="1:13" ht="12.75">
      <c r="A747"/>
      <c r="B747"/>
      <c r="C747"/>
      <c r="D747"/>
      <c r="E747"/>
      <c r="F747"/>
      <c r="G747" s="195"/>
      <c r="H747"/>
      <c r="I747"/>
      <c r="J747"/>
      <c r="K747"/>
      <c r="L747"/>
      <c r="M747"/>
    </row>
    <row r="748" spans="1:13" ht="12.75">
      <c r="A748"/>
      <c r="B748"/>
      <c r="C748"/>
      <c r="D748"/>
      <c r="E748"/>
      <c r="F748"/>
      <c r="G748" s="195"/>
      <c r="H748"/>
      <c r="I748"/>
      <c r="J748"/>
      <c r="K748"/>
      <c r="L748"/>
      <c r="M748"/>
    </row>
    <row r="749" spans="1:13" ht="12.75">
      <c r="A749"/>
      <c r="B749"/>
      <c r="C749"/>
      <c r="D749"/>
      <c r="E749"/>
      <c r="F749"/>
      <c r="G749" s="195"/>
      <c r="H749"/>
      <c r="I749"/>
      <c r="J749"/>
      <c r="K749"/>
      <c r="L749"/>
      <c r="M749"/>
    </row>
    <row r="750" spans="1:13" ht="12.75">
      <c r="A750"/>
      <c r="B750"/>
      <c r="C750"/>
      <c r="D750"/>
      <c r="E750"/>
      <c r="F750"/>
      <c r="G750" s="195"/>
      <c r="H750"/>
      <c r="I750"/>
      <c r="J750"/>
      <c r="K750"/>
      <c r="L750"/>
      <c r="M750"/>
    </row>
    <row r="751" spans="1:13" ht="12.75">
      <c r="A751"/>
      <c r="B751"/>
      <c r="C751"/>
      <c r="D751"/>
      <c r="E751"/>
      <c r="F751"/>
      <c r="G751" s="195"/>
      <c r="H751"/>
      <c r="I751"/>
      <c r="J751"/>
      <c r="K751"/>
      <c r="L751"/>
      <c r="M751"/>
    </row>
    <row r="752" spans="1:13" ht="12.75">
      <c r="A752"/>
      <c r="B752"/>
      <c r="C752"/>
      <c r="D752"/>
      <c r="E752"/>
      <c r="F752"/>
      <c r="G752" s="195"/>
      <c r="H752"/>
      <c r="I752"/>
      <c r="J752"/>
      <c r="K752"/>
      <c r="L752"/>
      <c r="M752"/>
    </row>
    <row r="753" spans="1:13" ht="12.75">
      <c r="A753"/>
      <c r="B753"/>
      <c r="C753"/>
      <c r="D753"/>
      <c r="E753"/>
      <c r="F753"/>
      <c r="G753" s="195"/>
      <c r="H753"/>
      <c r="I753"/>
      <c r="J753"/>
      <c r="K753"/>
      <c r="L753"/>
      <c r="M753"/>
    </row>
    <row r="754" spans="1:13" ht="12.75">
      <c r="A754"/>
      <c r="B754"/>
      <c r="C754"/>
      <c r="D754"/>
      <c r="E754"/>
      <c r="F754"/>
      <c r="G754" s="195"/>
      <c r="H754"/>
      <c r="I754"/>
      <c r="J754"/>
      <c r="K754"/>
      <c r="L754"/>
      <c r="M754"/>
    </row>
    <row r="755" spans="1:13" ht="12.75">
      <c r="A755"/>
      <c r="B755"/>
      <c r="C755"/>
      <c r="D755"/>
      <c r="E755"/>
      <c r="F755"/>
      <c r="G755" s="195"/>
      <c r="H755"/>
      <c r="I755"/>
      <c r="J755"/>
      <c r="K755"/>
      <c r="L755"/>
      <c r="M755"/>
    </row>
    <row r="756" spans="1:13" ht="12.75">
      <c r="A756"/>
      <c r="B756"/>
      <c r="C756"/>
      <c r="D756"/>
      <c r="E756"/>
      <c r="F756"/>
      <c r="G756" s="195"/>
      <c r="H756"/>
      <c r="I756"/>
      <c r="J756"/>
      <c r="K756"/>
      <c r="L756"/>
      <c r="M756"/>
    </row>
    <row r="757" spans="1:13" ht="12.75">
      <c r="A757"/>
      <c r="B757"/>
      <c r="C757"/>
      <c r="D757"/>
      <c r="E757"/>
      <c r="F757"/>
      <c r="G757" s="195"/>
      <c r="H757"/>
      <c r="I757"/>
      <c r="J757"/>
      <c r="K757"/>
      <c r="L757"/>
      <c r="M757"/>
    </row>
    <row r="758" spans="1:13" ht="12.75">
      <c r="A758"/>
      <c r="B758"/>
      <c r="C758"/>
      <c r="D758"/>
      <c r="E758"/>
      <c r="F758"/>
      <c r="G758" s="195"/>
      <c r="H758"/>
      <c r="I758"/>
      <c r="J758"/>
      <c r="K758"/>
      <c r="L758"/>
      <c r="M758"/>
    </row>
    <row r="759" spans="1:13" ht="12.75">
      <c r="A759"/>
      <c r="B759"/>
      <c r="C759"/>
      <c r="D759"/>
      <c r="E759"/>
      <c r="F759"/>
      <c r="G759" s="195"/>
      <c r="H759"/>
      <c r="I759"/>
      <c r="J759"/>
      <c r="K759"/>
      <c r="L759"/>
      <c r="M759"/>
    </row>
    <row r="760" spans="1:13" ht="12.75">
      <c r="A760"/>
      <c r="B760"/>
      <c r="C760"/>
      <c r="D760"/>
      <c r="E760"/>
      <c r="F760"/>
      <c r="G760" s="195"/>
      <c r="H760"/>
      <c r="I760"/>
      <c r="J760"/>
      <c r="K760"/>
      <c r="L760"/>
      <c r="M760"/>
    </row>
    <row r="761" spans="1:13" ht="12.75">
      <c r="A761"/>
      <c r="B761"/>
      <c r="C761"/>
      <c r="D761"/>
      <c r="E761"/>
      <c r="F761"/>
      <c r="G761" s="195"/>
      <c r="H761"/>
      <c r="I761"/>
      <c r="J761"/>
      <c r="K761"/>
      <c r="L761"/>
      <c r="M761"/>
    </row>
    <row r="762" spans="1:13" ht="12.75">
      <c r="A762"/>
      <c r="B762"/>
      <c r="C762"/>
      <c r="D762"/>
      <c r="E762"/>
      <c r="F762"/>
      <c r="G762" s="195"/>
      <c r="H762"/>
      <c r="I762"/>
      <c r="J762"/>
      <c r="K762"/>
      <c r="L762"/>
      <c r="M762"/>
    </row>
    <row r="763" spans="1:13" ht="12.75">
      <c r="A763"/>
      <c r="B763"/>
      <c r="C763"/>
      <c r="D763"/>
      <c r="E763"/>
      <c r="F763"/>
      <c r="G763" s="195"/>
      <c r="H763"/>
      <c r="I763"/>
      <c r="J763"/>
      <c r="K763"/>
      <c r="L763"/>
      <c r="M763"/>
    </row>
    <row r="764" spans="1:13" ht="12.75">
      <c r="A764"/>
      <c r="B764"/>
      <c r="C764"/>
      <c r="D764"/>
      <c r="E764"/>
      <c r="F764"/>
      <c r="G764" s="195"/>
      <c r="H764"/>
      <c r="I764"/>
      <c r="J764"/>
      <c r="K764"/>
      <c r="L764"/>
      <c r="M764"/>
    </row>
    <row r="765" spans="1:13" ht="12.75">
      <c r="A765"/>
      <c r="B765"/>
      <c r="C765"/>
      <c r="D765"/>
      <c r="E765"/>
      <c r="F765"/>
      <c r="G765" s="195"/>
      <c r="H765"/>
      <c r="I765"/>
      <c r="J765"/>
      <c r="K765"/>
      <c r="L765"/>
      <c r="M765"/>
    </row>
    <row r="766" spans="1:13" ht="12.75">
      <c r="A766"/>
      <c r="B766"/>
      <c r="C766"/>
      <c r="D766"/>
      <c r="E766"/>
      <c r="F766"/>
      <c r="G766" s="195"/>
      <c r="H766"/>
      <c r="I766"/>
      <c r="J766"/>
      <c r="K766"/>
      <c r="L766"/>
      <c r="M766"/>
    </row>
    <row r="767" spans="1:13" ht="12.75">
      <c r="A767"/>
      <c r="B767"/>
      <c r="C767"/>
      <c r="D767"/>
      <c r="E767"/>
      <c r="F767"/>
      <c r="G767" s="195"/>
      <c r="H767"/>
      <c r="I767"/>
      <c r="J767"/>
      <c r="K767"/>
      <c r="L767"/>
      <c r="M767"/>
    </row>
    <row r="768" spans="1:13" ht="12.75">
      <c r="A768"/>
      <c r="B768"/>
      <c r="C768"/>
      <c r="D768"/>
      <c r="E768"/>
      <c r="F768"/>
      <c r="G768" s="195"/>
      <c r="H768"/>
      <c r="I768"/>
      <c r="J768"/>
      <c r="K768"/>
      <c r="L768"/>
      <c r="M768"/>
    </row>
    <row r="769" spans="1:13" ht="12.75">
      <c r="A769"/>
      <c r="B769"/>
      <c r="C769"/>
      <c r="D769"/>
      <c r="E769"/>
      <c r="F769"/>
      <c r="G769" s="195"/>
      <c r="H769"/>
      <c r="I769"/>
      <c r="J769"/>
      <c r="K769"/>
      <c r="L769"/>
      <c r="M769"/>
    </row>
    <row r="770" spans="1:13" ht="12.75">
      <c r="A770"/>
      <c r="B770"/>
      <c r="C770"/>
      <c r="D770"/>
      <c r="E770"/>
      <c r="F770"/>
      <c r="G770" s="195"/>
      <c r="H770"/>
      <c r="I770"/>
      <c r="J770"/>
      <c r="K770"/>
      <c r="L770"/>
      <c r="M770"/>
    </row>
    <row r="771" spans="1:13" ht="12.75">
      <c r="A771"/>
      <c r="B771"/>
      <c r="C771"/>
      <c r="D771"/>
      <c r="E771"/>
      <c r="F771"/>
      <c r="G771" s="195"/>
      <c r="H771"/>
      <c r="I771"/>
      <c r="J771"/>
      <c r="K771"/>
      <c r="L771"/>
      <c r="M771"/>
    </row>
    <row r="772" spans="1:13" ht="12.75">
      <c r="A772"/>
      <c r="B772"/>
      <c r="C772"/>
      <c r="D772"/>
      <c r="E772"/>
      <c r="F772"/>
      <c r="G772" s="195"/>
      <c r="H772"/>
      <c r="I772"/>
      <c r="J772"/>
      <c r="K772"/>
      <c r="L772"/>
      <c r="M772"/>
    </row>
    <row r="773" spans="1:13" ht="12.75">
      <c r="A773"/>
      <c r="B773"/>
      <c r="C773"/>
      <c r="D773"/>
      <c r="E773"/>
      <c r="F773"/>
      <c r="G773" s="195"/>
      <c r="H773"/>
      <c r="I773"/>
      <c r="J773"/>
      <c r="K773"/>
      <c r="L773"/>
      <c r="M773"/>
    </row>
    <row r="774" spans="1:13" ht="12.75">
      <c r="A774"/>
      <c r="B774"/>
      <c r="C774"/>
      <c r="D774"/>
      <c r="E774"/>
      <c r="F774"/>
      <c r="G774" s="195"/>
      <c r="H774"/>
      <c r="I774"/>
      <c r="J774"/>
      <c r="K774"/>
      <c r="L774"/>
      <c r="M774"/>
    </row>
    <row r="775" spans="1:13" ht="12.75">
      <c r="A775"/>
      <c r="B775"/>
      <c r="C775"/>
      <c r="D775"/>
      <c r="E775"/>
      <c r="F775"/>
      <c r="G775" s="195"/>
      <c r="H775"/>
      <c r="I775"/>
      <c r="J775"/>
      <c r="K775"/>
      <c r="L775"/>
      <c r="M775"/>
    </row>
    <row r="776" spans="1:13" ht="12.75">
      <c r="A776"/>
      <c r="B776"/>
      <c r="C776"/>
      <c r="D776"/>
      <c r="E776"/>
      <c r="F776"/>
      <c r="G776" s="195"/>
      <c r="H776"/>
      <c r="I776"/>
      <c r="J776"/>
      <c r="K776"/>
      <c r="L776"/>
      <c r="M776"/>
    </row>
    <row r="777" spans="1:13" ht="12.75">
      <c r="A777"/>
      <c r="B777"/>
      <c r="C777"/>
      <c r="D777"/>
      <c r="E777"/>
      <c r="F777"/>
      <c r="G777" s="195"/>
      <c r="H777"/>
      <c r="I777"/>
      <c r="J777"/>
      <c r="K777"/>
      <c r="L777"/>
      <c r="M777"/>
    </row>
    <row r="778" spans="1:13" ht="12.75">
      <c r="A778"/>
      <c r="B778"/>
      <c r="C778"/>
      <c r="D778"/>
      <c r="E778"/>
      <c r="F778"/>
      <c r="G778" s="195"/>
      <c r="H778"/>
      <c r="I778"/>
      <c r="J778"/>
      <c r="K778"/>
      <c r="L778"/>
      <c r="M778"/>
    </row>
    <row r="779" spans="1:13" ht="12.75">
      <c r="A779"/>
      <c r="B779"/>
      <c r="C779"/>
      <c r="D779"/>
      <c r="E779"/>
      <c r="F779"/>
      <c r="G779" s="195"/>
      <c r="H779"/>
      <c r="I779"/>
      <c r="J779"/>
      <c r="K779"/>
      <c r="L779"/>
      <c r="M779"/>
    </row>
    <row r="780" spans="1:13" ht="12.75">
      <c r="A780"/>
      <c r="B780"/>
      <c r="C780"/>
      <c r="D780"/>
      <c r="E780"/>
      <c r="F780"/>
      <c r="G780" s="195"/>
      <c r="H780"/>
      <c r="I780"/>
      <c r="J780"/>
      <c r="K780"/>
      <c r="L780"/>
      <c r="M780"/>
    </row>
    <row r="781" spans="1:13" ht="12.75">
      <c r="A781"/>
      <c r="B781"/>
      <c r="C781"/>
      <c r="D781"/>
      <c r="E781"/>
      <c r="F781"/>
      <c r="G781" s="195"/>
      <c r="H781"/>
      <c r="I781"/>
      <c r="J781"/>
      <c r="K781"/>
      <c r="L781"/>
      <c r="M781"/>
    </row>
    <row r="782" spans="1:13" ht="12.75">
      <c r="A782"/>
      <c r="B782"/>
      <c r="C782"/>
      <c r="D782"/>
      <c r="E782"/>
      <c r="F782"/>
      <c r="G782" s="195"/>
      <c r="H782"/>
      <c r="I782"/>
      <c r="J782"/>
      <c r="K782"/>
      <c r="L782"/>
      <c r="M782"/>
    </row>
    <row r="783" spans="1:13" ht="12.75">
      <c r="A783"/>
      <c r="B783"/>
      <c r="C783"/>
      <c r="D783"/>
      <c r="E783"/>
      <c r="F783"/>
      <c r="G783" s="195"/>
      <c r="H783"/>
      <c r="I783"/>
      <c r="J783"/>
      <c r="K783"/>
      <c r="L783"/>
      <c r="M783"/>
    </row>
    <row r="784" spans="1:13" ht="12.75">
      <c r="A784"/>
      <c r="B784"/>
      <c r="C784"/>
      <c r="D784"/>
      <c r="E784"/>
      <c r="F784"/>
      <c r="G784" s="195"/>
      <c r="H784"/>
      <c r="I784"/>
      <c r="J784"/>
      <c r="K784"/>
      <c r="L784"/>
      <c r="M784"/>
    </row>
    <row r="785" spans="1:13" ht="12.75">
      <c r="A785"/>
      <c r="B785"/>
      <c r="C785"/>
      <c r="D785"/>
      <c r="E785"/>
      <c r="F785"/>
      <c r="G785" s="195"/>
      <c r="H785"/>
      <c r="I785"/>
      <c r="J785"/>
      <c r="K785"/>
      <c r="L785"/>
      <c r="M785"/>
    </row>
    <row r="786" spans="1:13" ht="12.75">
      <c r="A786"/>
      <c r="B786"/>
      <c r="C786"/>
      <c r="D786"/>
      <c r="E786"/>
      <c r="F786"/>
      <c r="G786" s="195"/>
      <c r="H786"/>
      <c r="I786"/>
      <c r="J786"/>
      <c r="K786"/>
      <c r="L786"/>
      <c r="M786"/>
    </row>
    <row r="787" spans="1:13" ht="12.75">
      <c r="A787"/>
      <c r="B787"/>
      <c r="C787"/>
      <c r="D787"/>
      <c r="E787"/>
      <c r="F787"/>
      <c r="G787" s="195"/>
      <c r="H787"/>
      <c r="I787"/>
      <c r="J787"/>
      <c r="K787"/>
      <c r="L787"/>
      <c r="M787"/>
    </row>
    <row r="788" spans="1:13" ht="12.75">
      <c r="A788"/>
      <c r="B788"/>
      <c r="C788"/>
      <c r="D788"/>
      <c r="E788"/>
      <c r="F788"/>
      <c r="G788" s="195"/>
      <c r="H788"/>
      <c r="I788"/>
      <c r="J788"/>
      <c r="K788"/>
      <c r="L788"/>
      <c r="M788"/>
    </row>
    <row r="789" spans="1:13" ht="12.75">
      <c r="A789"/>
      <c r="B789"/>
      <c r="C789"/>
      <c r="D789"/>
      <c r="E789"/>
      <c r="F789"/>
      <c r="G789" s="195"/>
      <c r="H789"/>
      <c r="I789"/>
      <c r="J789"/>
      <c r="K789"/>
      <c r="L789"/>
      <c r="M789"/>
    </row>
    <row r="790" spans="1:13" ht="12.75">
      <c r="A790"/>
      <c r="B790"/>
      <c r="C790"/>
      <c r="D790"/>
      <c r="E790"/>
      <c r="F790"/>
      <c r="G790" s="195"/>
      <c r="H790"/>
      <c r="I790"/>
      <c r="J790"/>
      <c r="K790"/>
      <c r="L790"/>
      <c r="M790"/>
    </row>
    <row r="791" spans="1:13" ht="12.75">
      <c r="A791"/>
      <c r="B791"/>
      <c r="C791"/>
      <c r="D791"/>
      <c r="E791"/>
      <c r="F791"/>
      <c r="G791" s="195"/>
      <c r="H791"/>
      <c r="I791"/>
      <c r="J791"/>
      <c r="K791"/>
      <c r="L791"/>
      <c r="M791"/>
    </row>
    <row r="792" spans="1:13" ht="12.75">
      <c r="A792"/>
      <c r="B792"/>
      <c r="C792"/>
      <c r="D792"/>
      <c r="E792"/>
      <c r="F792"/>
      <c r="G792" s="195"/>
      <c r="H792"/>
      <c r="I792"/>
      <c r="J792"/>
      <c r="K792"/>
      <c r="L792"/>
      <c r="M792"/>
    </row>
    <row r="793" spans="1:13" ht="12.75">
      <c r="A793"/>
      <c r="B793"/>
      <c r="C793"/>
      <c r="D793"/>
      <c r="E793"/>
      <c r="F793"/>
      <c r="G793" s="195"/>
      <c r="H793"/>
      <c r="I793"/>
      <c r="J793"/>
      <c r="K793"/>
      <c r="L793"/>
      <c r="M793"/>
    </row>
    <row r="794" spans="1:13" ht="12.75">
      <c r="A794"/>
      <c r="B794"/>
      <c r="C794"/>
      <c r="D794"/>
      <c r="E794"/>
      <c r="F794"/>
      <c r="G794" s="195"/>
      <c r="H794"/>
      <c r="I794"/>
      <c r="J794"/>
      <c r="K794"/>
      <c r="L794"/>
      <c r="M794"/>
    </row>
    <row r="795" spans="1:13" ht="12.75">
      <c r="A795"/>
      <c r="B795"/>
      <c r="C795"/>
      <c r="D795"/>
      <c r="E795"/>
      <c r="F795"/>
      <c r="G795" s="195"/>
      <c r="H795"/>
      <c r="I795"/>
      <c r="J795"/>
      <c r="K795"/>
      <c r="L795"/>
      <c r="M795"/>
    </row>
    <row r="796" spans="1:13" ht="12.75">
      <c r="A796"/>
      <c r="B796"/>
      <c r="C796"/>
      <c r="D796"/>
      <c r="E796"/>
      <c r="F796"/>
      <c r="G796" s="195"/>
      <c r="H796"/>
      <c r="I796"/>
      <c r="J796"/>
      <c r="K796"/>
      <c r="L796"/>
      <c r="M796"/>
    </row>
    <row r="797" spans="1:13" ht="12.75">
      <c r="A797"/>
      <c r="B797"/>
      <c r="C797"/>
      <c r="D797"/>
      <c r="E797"/>
      <c r="F797"/>
      <c r="G797" s="195"/>
      <c r="H797"/>
      <c r="I797"/>
      <c r="J797"/>
      <c r="K797"/>
      <c r="L797"/>
      <c r="M797"/>
    </row>
    <row r="798" spans="1:13" ht="12.75">
      <c r="A798"/>
      <c r="B798"/>
      <c r="C798"/>
      <c r="D798"/>
      <c r="E798"/>
      <c r="F798"/>
      <c r="G798" s="195"/>
      <c r="H798"/>
      <c r="I798"/>
      <c r="J798"/>
      <c r="K798"/>
      <c r="L798"/>
      <c r="M798"/>
    </row>
    <row r="799" spans="1:13" ht="12.75">
      <c r="A799"/>
      <c r="B799"/>
      <c r="C799"/>
      <c r="D799"/>
      <c r="E799"/>
      <c r="F799"/>
      <c r="G799" s="195"/>
      <c r="H799"/>
      <c r="I799"/>
      <c r="J799"/>
      <c r="K799"/>
      <c r="L799"/>
      <c r="M799"/>
    </row>
    <row r="800" spans="1:13" ht="12.75">
      <c r="A800"/>
      <c r="B800"/>
      <c r="C800"/>
      <c r="D800"/>
      <c r="E800"/>
      <c r="F800"/>
      <c r="G800" s="195"/>
      <c r="H800"/>
      <c r="I800"/>
      <c r="J800"/>
      <c r="K800"/>
      <c r="L800"/>
      <c r="M800"/>
    </row>
    <row r="801" spans="1:13" ht="12.75">
      <c r="A801"/>
      <c r="B801"/>
      <c r="C801"/>
      <c r="D801"/>
      <c r="E801"/>
      <c r="F801"/>
      <c r="G801" s="195"/>
      <c r="H801"/>
      <c r="I801"/>
      <c r="J801"/>
      <c r="K801"/>
      <c r="L801"/>
      <c r="M801"/>
    </row>
    <row r="802" spans="1:13" ht="12.75">
      <c r="A802"/>
      <c r="B802"/>
      <c r="C802"/>
      <c r="D802"/>
      <c r="E802"/>
      <c r="F802"/>
      <c r="G802" s="195"/>
      <c r="H802"/>
      <c r="I802"/>
      <c r="J802"/>
      <c r="K802"/>
      <c r="L802"/>
      <c r="M802"/>
    </row>
    <row r="803" spans="1:13" ht="12.75">
      <c r="A803"/>
      <c r="B803"/>
      <c r="C803"/>
      <c r="D803"/>
      <c r="E803"/>
      <c r="F803"/>
      <c r="G803" s="195"/>
      <c r="H803"/>
      <c r="I803"/>
      <c r="J803"/>
      <c r="K803"/>
      <c r="L803"/>
      <c r="M803"/>
    </row>
    <row r="804" spans="1:13" ht="12.75">
      <c r="A804"/>
      <c r="B804"/>
      <c r="C804"/>
      <c r="D804"/>
      <c r="E804"/>
      <c r="F804"/>
      <c r="G804" s="195"/>
      <c r="H804"/>
      <c r="I804"/>
      <c r="J804"/>
      <c r="K804"/>
      <c r="L804"/>
      <c r="M804"/>
    </row>
    <row r="805" spans="1:13" ht="12.75">
      <c r="A805"/>
      <c r="B805"/>
      <c r="C805"/>
      <c r="D805"/>
      <c r="E805"/>
      <c r="F805"/>
      <c r="G805" s="195"/>
      <c r="H805"/>
      <c r="I805"/>
      <c r="J805"/>
      <c r="K805"/>
      <c r="L805"/>
      <c r="M805"/>
    </row>
    <row r="806" spans="1:13" ht="12.75">
      <c r="A806"/>
      <c r="B806"/>
      <c r="C806"/>
      <c r="D806"/>
      <c r="E806"/>
      <c r="F806"/>
      <c r="G806" s="195"/>
      <c r="H806"/>
      <c r="I806"/>
      <c r="J806"/>
      <c r="K806"/>
      <c r="L806"/>
      <c r="M806"/>
    </row>
    <row r="807" spans="1:13" ht="12.75">
      <c r="A807"/>
      <c r="B807"/>
      <c r="C807"/>
      <c r="D807"/>
      <c r="E807"/>
      <c r="F807"/>
      <c r="G807" s="195"/>
      <c r="H807"/>
      <c r="I807"/>
      <c r="J807"/>
      <c r="K807"/>
      <c r="L807"/>
      <c r="M807"/>
    </row>
    <row r="808" spans="1:13" ht="12.75">
      <c r="A808"/>
      <c r="B808"/>
      <c r="C808"/>
      <c r="D808"/>
      <c r="E808"/>
      <c r="F808"/>
      <c r="G808" s="195"/>
      <c r="H808"/>
      <c r="I808"/>
      <c r="J808"/>
      <c r="K808"/>
      <c r="L808"/>
      <c r="M808"/>
    </row>
    <row r="809" spans="1:13" ht="12.75">
      <c r="A809"/>
      <c r="B809"/>
      <c r="C809"/>
      <c r="D809"/>
      <c r="E809"/>
      <c r="F809"/>
      <c r="G809" s="195"/>
      <c r="H809"/>
      <c r="I809"/>
      <c r="J809"/>
      <c r="K809"/>
      <c r="L809"/>
      <c r="M809"/>
    </row>
    <row r="810" spans="1:13" ht="12.75">
      <c r="A810"/>
      <c r="B810"/>
      <c r="C810"/>
      <c r="D810"/>
      <c r="E810"/>
      <c r="F810"/>
      <c r="G810" s="195"/>
      <c r="H810"/>
      <c r="I810"/>
      <c r="J810"/>
      <c r="K810"/>
      <c r="L810"/>
      <c r="M810"/>
    </row>
    <row r="811" spans="1:13" ht="12.75">
      <c r="A811"/>
      <c r="B811"/>
      <c r="C811"/>
      <c r="D811"/>
      <c r="E811"/>
      <c r="F811"/>
      <c r="G811" s="195"/>
      <c r="H811"/>
      <c r="I811"/>
      <c r="J811"/>
      <c r="K811"/>
      <c r="L811"/>
      <c r="M811"/>
    </row>
    <row r="812" spans="1:13" ht="12.75">
      <c r="A812"/>
      <c r="B812"/>
      <c r="C812"/>
      <c r="D812"/>
      <c r="E812"/>
      <c r="F812"/>
      <c r="G812" s="195"/>
      <c r="H812"/>
      <c r="I812"/>
      <c r="J812"/>
      <c r="K812"/>
      <c r="L812"/>
      <c r="M812"/>
    </row>
    <row r="813" spans="1:13" ht="12.75">
      <c r="A813"/>
      <c r="B813"/>
      <c r="C813"/>
      <c r="D813"/>
      <c r="E813"/>
      <c r="F813"/>
      <c r="G813" s="195"/>
      <c r="H813"/>
      <c r="I813"/>
      <c r="J813"/>
      <c r="K813"/>
      <c r="L813"/>
      <c r="M813"/>
    </row>
    <row r="814" spans="1:13" ht="12.75">
      <c r="A814"/>
      <c r="B814"/>
      <c r="C814"/>
      <c r="D814"/>
      <c r="E814"/>
      <c r="F814"/>
      <c r="G814" s="195"/>
      <c r="H814"/>
      <c r="I814"/>
      <c r="J814"/>
      <c r="K814"/>
      <c r="L814"/>
      <c r="M814"/>
    </row>
    <row r="815" spans="1:13" ht="12.75">
      <c r="A815"/>
      <c r="B815"/>
      <c r="C815"/>
      <c r="D815"/>
      <c r="E815"/>
      <c r="F815"/>
      <c r="G815" s="195"/>
      <c r="H815"/>
      <c r="I815"/>
      <c r="J815"/>
      <c r="K815"/>
      <c r="L815"/>
      <c r="M815"/>
    </row>
    <row r="816" spans="1:13" ht="12.75">
      <c r="A816"/>
      <c r="B816"/>
      <c r="C816"/>
      <c r="D816"/>
      <c r="E816"/>
      <c r="F816"/>
      <c r="G816" s="195"/>
      <c r="H816"/>
      <c r="I816"/>
      <c r="J816"/>
      <c r="K816"/>
      <c r="L816"/>
      <c r="M816"/>
    </row>
    <row r="817" spans="1:13" ht="12.75">
      <c r="A817"/>
      <c r="B817"/>
      <c r="C817"/>
      <c r="D817"/>
      <c r="E817"/>
      <c r="F817"/>
      <c r="G817" s="195"/>
      <c r="H817"/>
      <c r="I817"/>
      <c r="J817"/>
      <c r="K817"/>
      <c r="L817"/>
      <c r="M817"/>
    </row>
    <row r="818" spans="1:13" ht="12.75">
      <c r="A818"/>
      <c r="B818"/>
      <c r="C818"/>
      <c r="D818"/>
      <c r="E818"/>
      <c r="F818"/>
      <c r="G818" s="195"/>
      <c r="H818"/>
      <c r="I818"/>
      <c r="J818"/>
      <c r="K818"/>
      <c r="L818"/>
      <c r="M818"/>
    </row>
    <row r="819" spans="1:13" ht="12.75">
      <c r="A819"/>
      <c r="B819"/>
      <c r="C819"/>
      <c r="D819"/>
      <c r="E819"/>
      <c r="F819"/>
      <c r="G819" s="195"/>
      <c r="H819"/>
      <c r="I819"/>
      <c r="J819"/>
      <c r="K819"/>
      <c r="L819"/>
      <c r="M819"/>
    </row>
    <row r="820" spans="1:13" ht="12.75">
      <c r="A820"/>
      <c r="B820"/>
      <c r="C820"/>
      <c r="D820"/>
      <c r="E820"/>
      <c r="F820"/>
      <c r="G820" s="195"/>
      <c r="H820"/>
      <c r="I820"/>
      <c r="J820"/>
      <c r="K820"/>
      <c r="L820"/>
      <c r="M820"/>
    </row>
    <row r="821" spans="1:13" ht="12.75">
      <c r="A821"/>
      <c r="B821"/>
      <c r="C821"/>
      <c r="D821"/>
      <c r="E821"/>
      <c r="F821"/>
      <c r="G821" s="195"/>
      <c r="H821"/>
      <c r="I821"/>
      <c r="J821"/>
      <c r="K821"/>
      <c r="L821"/>
      <c r="M821"/>
    </row>
    <row r="822" spans="1:13" ht="12.75">
      <c r="A822"/>
      <c r="B822"/>
      <c r="C822"/>
      <c r="D822"/>
      <c r="E822"/>
      <c r="F822"/>
      <c r="G822" s="195"/>
      <c r="H822"/>
      <c r="I822"/>
      <c r="J822"/>
      <c r="K822"/>
      <c r="L822"/>
      <c r="M822"/>
    </row>
    <row r="823" spans="1:13" ht="12.75">
      <c r="A823"/>
      <c r="B823"/>
      <c r="C823"/>
      <c r="D823"/>
      <c r="E823"/>
      <c r="F823"/>
      <c r="G823" s="195"/>
      <c r="H823"/>
      <c r="I823"/>
      <c r="J823"/>
      <c r="K823"/>
      <c r="L823"/>
      <c r="M823"/>
    </row>
    <row r="824" spans="1:13" ht="12.75">
      <c r="A824"/>
      <c r="B824"/>
      <c r="C824"/>
      <c r="D824"/>
      <c r="E824"/>
      <c r="F824"/>
      <c r="G824" s="195"/>
      <c r="H824"/>
      <c r="I824"/>
      <c r="J824"/>
      <c r="K824"/>
      <c r="L824"/>
      <c r="M824"/>
    </row>
    <row r="825" spans="1:13" ht="12.75">
      <c r="A825"/>
      <c r="B825"/>
      <c r="C825"/>
      <c r="D825"/>
      <c r="E825"/>
      <c r="F825"/>
      <c r="G825" s="195"/>
      <c r="H825"/>
      <c r="I825"/>
      <c r="J825"/>
      <c r="K825"/>
      <c r="L825"/>
      <c r="M825"/>
    </row>
    <row r="826" spans="1:13" ht="12.75">
      <c r="A826"/>
      <c r="B826"/>
      <c r="C826"/>
      <c r="D826"/>
      <c r="E826"/>
      <c r="F826"/>
      <c r="G826" s="195"/>
      <c r="H826"/>
      <c r="I826"/>
      <c r="J826"/>
      <c r="K826"/>
      <c r="L826"/>
      <c r="M826"/>
    </row>
    <row r="827" spans="1:13" ht="12.75">
      <c r="A827"/>
      <c r="B827"/>
      <c r="C827"/>
      <c r="D827"/>
      <c r="E827"/>
      <c r="F827"/>
      <c r="G827" s="195"/>
      <c r="H827"/>
      <c r="I827"/>
      <c r="J827"/>
      <c r="K827"/>
      <c r="L827"/>
      <c r="M827"/>
    </row>
    <row r="828" spans="1:13" ht="12.75">
      <c r="A828"/>
      <c r="B828"/>
      <c r="C828"/>
      <c r="D828"/>
      <c r="E828"/>
      <c r="F828"/>
      <c r="G828" s="195"/>
      <c r="H828"/>
      <c r="I828"/>
      <c r="J828"/>
      <c r="K828"/>
      <c r="L828"/>
      <c r="M828"/>
    </row>
    <row r="829" spans="1:13" ht="12.75">
      <c r="A829"/>
      <c r="B829"/>
      <c r="C829"/>
      <c r="D829"/>
      <c r="E829"/>
      <c r="F829"/>
      <c r="G829" s="195"/>
      <c r="H829"/>
      <c r="I829"/>
      <c r="J829"/>
      <c r="K829"/>
      <c r="L829"/>
      <c r="M829"/>
    </row>
    <row r="830" spans="1:13" ht="12.75">
      <c r="A830"/>
      <c r="B830"/>
      <c r="C830"/>
      <c r="D830"/>
      <c r="E830"/>
      <c r="F830"/>
      <c r="G830" s="195"/>
      <c r="H830"/>
      <c r="I830"/>
      <c r="J830"/>
      <c r="K830"/>
      <c r="L830"/>
      <c r="M830"/>
    </row>
    <row r="831" spans="1:13" ht="12.75">
      <c r="A831"/>
      <c r="B831"/>
      <c r="C831"/>
      <c r="D831"/>
      <c r="E831"/>
      <c r="F831"/>
      <c r="G831" s="195"/>
      <c r="H831"/>
      <c r="I831"/>
      <c r="J831"/>
      <c r="K831"/>
      <c r="L831"/>
      <c r="M831"/>
    </row>
    <row r="832" spans="1:13" ht="12.75">
      <c r="A832"/>
      <c r="B832"/>
      <c r="C832"/>
      <c r="D832"/>
      <c r="E832"/>
      <c r="F832"/>
      <c r="G832" s="195"/>
      <c r="H832"/>
      <c r="I832"/>
      <c r="J832"/>
      <c r="K832"/>
      <c r="L832"/>
      <c r="M832"/>
    </row>
    <row r="833" spans="1:13" ht="12.75">
      <c r="A833"/>
      <c r="B833"/>
      <c r="C833"/>
      <c r="D833"/>
      <c r="E833"/>
      <c r="F833"/>
      <c r="G833" s="195"/>
      <c r="H833"/>
      <c r="I833"/>
      <c r="J833"/>
      <c r="K833"/>
      <c r="L833"/>
      <c r="M833"/>
    </row>
    <row r="834" spans="1:13" ht="12.75">
      <c r="A834"/>
      <c r="B834"/>
      <c r="C834"/>
      <c r="D834"/>
      <c r="E834"/>
      <c r="F834"/>
      <c r="G834" s="195"/>
      <c r="H834"/>
      <c r="I834"/>
      <c r="J834"/>
      <c r="K834"/>
      <c r="L834"/>
      <c r="M834"/>
    </row>
    <row r="835" spans="1:13" ht="12.75">
      <c r="A835"/>
      <c r="B835"/>
      <c r="C835"/>
      <c r="D835"/>
      <c r="E835"/>
      <c r="F835"/>
      <c r="G835" s="195"/>
      <c r="H835"/>
      <c r="I835"/>
      <c r="J835"/>
      <c r="K835"/>
      <c r="L835"/>
      <c r="M835"/>
    </row>
    <row r="836" spans="1:13" ht="12.75">
      <c r="A836"/>
      <c r="B836"/>
      <c r="C836"/>
      <c r="D836"/>
      <c r="E836"/>
      <c r="F836"/>
      <c r="G836" s="195"/>
      <c r="H836"/>
      <c r="I836"/>
      <c r="J836"/>
      <c r="K836"/>
      <c r="L836"/>
      <c r="M836"/>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S35"/>
  <sheetViews>
    <sheetView workbookViewId="0">
      <selection activeCell="O4" sqref="O4:O6"/>
    </sheetView>
  </sheetViews>
  <sheetFormatPr defaultColWidth="4.28515625" defaultRowHeight="12"/>
  <cols>
    <col min="1" max="10" width="4.28515625" style="9" customWidth="1"/>
    <col min="11" max="12" width="5.85546875" style="9" bestFit="1" customWidth="1"/>
    <col min="13" max="13" width="4.28515625" style="9" customWidth="1"/>
    <col min="14" max="14" width="7.140625" style="9" bestFit="1" customWidth="1"/>
    <col min="15" max="15" width="6.42578125" style="9" bestFit="1" customWidth="1"/>
    <col min="16" max="17" width="4.28515625" style="9" customWidth="1"/>
    <col min="18" max="18" width="26.85546875" style="9" customWidth="1"/>
    <col min="19" max="19" width="6.7109375" style="9" customWidth="1"/>
    <col min="20" max="16384" width="4.28515625" style="9"/>
  </cols>
  <sheetData>
    <row r="1" spans="1:19">
      <c r="D1" s="10"/>
      <c r="E1" s="10"/>
      <c r="F1" s="10"/>
      <c r="G1" s="10"/>
      <c r="H1" s="10"/>
    </row>
    <row r="2" spans="1:19">
      <c r="A2" s="11" t="s">
        <v>373</v>
      </c>
      <c r="B2" s="11"/>
      <c r="C2" s="11"/>
      <c r="D2" s="12">
        <v>1</v>
      </c>
      <c r="E2" s="12">
        <v>4</v>
      </c>
      <c r="F2" s="13">
        <v>5</v>
      </c>
      <c r="G2" s="13">
        <v>15</v>
      </c>
      <c r="H2" s="14">
        <v>16</v>
      </c>
      <c r="I2" s="14">
        <v>100</v>
      </c>
      <c r="K2" s="15" t="s">
        <v>420</v>
      </c>
      <c r="L2" s="15" t="s">
        <v>398</v>
      </c>
      <c r="N2" s="16" t="s">
        <v>421</v>
      </c>
      <c r="O2" s="16" t="s">
        <v>422</v>
      </c>
      <c r="R2" s="246" t="s">
        <v>400</v>
      </c>
      <c r="S2" s="246"/>
    </row>
    <row r="3" spans="1:19">
      <c r="A3" s="11"/>
      <c r="B3" s="11"/>
      <c r="C3" s="17"/>
      <c r="D3" s="17" t="s">
        <v>389</v>
      </c>
      <c r="E3" s="17" t="s">
        <v>389</v>
      </c>
      <c r="F3" s="17" t="s">
        <v>388</v>
      </c>
      <c r="G3" s="17" t="s">
        <v>388</v>
      </c>
      <c r="H3" s="17" t="s">
        <v>376</v>
      </c>
      <c r="I3" s="17" t="s">
        <v>376</v>
      </c>
      <c r="K3" s="15"/>
      <c r="L3" s="15"/>
      <c r="N3" s="16"/>
      <c r="O3" s="16"/>
      <c r="R3" s="18" t="s">
        <v>401</v>
      </c>
      <c r="S3" s="19" t="s">
        <v>402</v>
      </c>
    </row>
    <row r="4" spans="1:19" ht="12.75">
      <c r="A4" s="11">
        <v>0</v>
      </c>
      <c r="B4" s="11">
        <v>1</v>
      </c>
      <c r="C4" s="17">
        <v>4</v>
      </c>
      <c r="D4" s="247" t="s">
        <v>374</v>
      </c>
      <c r="E4" s="247"/>
      <c r="F4" s="248" t="s">
        <v>374</v>
      </c>
      <c r="G4" s="248"/>
      <c r="H4" s="249" t="s">
        <v>375</v>
      </c>
      <c r="I4" s="249"/>
      <c r="K4" s="20" t="s">
        <v>374</v>
      </c>
      <c r="L4" s="15">
        <v>3</v>
      </c>
      <c r="N4" s="16">
        <f>COUNTIF(Input!$P$5:$P$484,"EIL")</f>
        <v>5</v>
      </c>
      <c r="O4" s="16">
        <f>N4*L4</f>
        <v>15</v>
      </c>
      <c r="R4" s="21" t="s">
        <v>404</v>
      </c>
      <c r="S4" s="29">
        <v>3</v>
      </c>
    </row>
    <row r="5" spans="1:19" ht="12.75">
      <c r="A5" s="11">
        <v>2</v>
      </c>
      <c r="B5" s="11">
        <v>2</v>
      </c>
      <c r="C5" s="17">
        <v>5</v>
      </c>
      <c r="D5" s="247" t="s">
        <v>374</v>
      </c>
      <c r="E5" s="247"/>
      <c r="F5" s="248" t="s">
        <v>375</v>
      </c>
      <c r="G5" s="248"/>
      <c r="H5" s="249" t="s">
        <v>376</v>
      </c>
      <c r="I5" s="249"/>
      <c r="K5" s="20" t="s">
        <v>375</v>
      </c>
      <c r="L5" s="15">
        <v>4</v>
      </c>
      <c r="N5" s="16">
        <f>COUNTIF(Input!$P$5:$P$484,"EIA")</f>
        <v>38</v>
      </c>
      <c r="O5" s="16">
        <f>N5*L5</f>
        <v>152</v>
      </c>
      <c r="R5" s="21" t="s">
        <v>406</v>
      </c>
      <c r="S5" s="29">
        <v>3</v>
      </c>
    </row>
    <row r="6" spans="1:19" ht="12.75">
      <c r="A6" s="11">
        <v>3</v>
      </c>
      <c r="B6" s="11">
        <v>100</v>
      </c>
      <c r="C6" s="17">
        <v>6</v>
      </c>
      <c r="D6" s="247" t="s">
        <v>375</v>
      </c>
      <c r="E6" s="247"/>
      <c r="F6" s="248" t="s">
        <v>376</v>
      </c>
      <c r="G6" s="248"/>
      <c r="H6" s="249" t="s">
        <v>376</v>
      </c>
      <c r="I6" s="249"/>
      <c r="K6" s="20" t="s">
        <v>376</v>
      </c>
      <c r="L6" s="15">
        <v>6</v>
      </c>
      <c r="N6" s="16">
        <f>COUNTIF(Input!$P$5:$P$484,"EIH")</f>
        <v>54</v>
      </c>
      <c r="O6" s="16">
        <f>N6*L6</f>
        <v>324</v>
      </c>
      <c r="R6" s="21" t="s">
        <v>407</v>
      </c>
      <c r="S6" s="29">
        <v>3</v>
      </c>
    </row>
    <row r="7" spans="1:19" ht="12.75">
      <c r="A7" s="22"/>
      <c r="B7" s="22"/>
      <c r="C7" s="23"/>
      <c r="D7" s="22"/>
      <c r="E7" s="22"/>
      <c r="F7" s="22"/>
      <c r="G7" s="22"/>
      <c r="H7" s="22"/>
      <c r="I7" s="22"/>
      <c r="K7" s="15"/>
      <c r="L7" s="15"/>
      <c r="N7" s="16"/>
      <c r="O7" s="16"/>
      <c r="R7" s="21" t="s">
        <v>408</v>
      </c>
      <c r="S7" s="29">
        <v>3</v>
      </c>
    </row>
    <row r="8" spans="1:19" ht="12.75">
      <c r="A8" s="11" t="s">
        <v>377</v>
      </c>
      <c r="B8" s="11"/>
      <c r="C8" s="17"/>
      <c r="D8" s="12">
        <v>1</v>
      </c>
      <c r="E8" s="12">
        <v>5</v>
      </c>
      <c r="F8" s="13">
        <v>6</v>
      </c>
      <c r="G8" s="13">
        <v>19</v>
      </c>
      <c r="H8" s="14">
        <v>20</v>
      </c>
      <c r="I8" s="14">
        <v>100</v>
      </c>
      <c r="K8" s="15"/>
      <c r="L8" s="15"/>
      <c r="N8" s="16"/>
      <c r="O8" s="16"/>
      <c r="R8" s="21" t="s">
        <v>409</v>
      </c>
      <c r="S8" s="29">
        <v>3</v>
      </c>
    </row>
    <row r="9" spans="1:19" ht="12.75">
      <c r="A9" s="11"/>
      <c r="B9" s="11"/>
      <c r="C9" s="17"/>
      <c r="D9" s="17" t="s">
        <v>389</v>
      </c>
      <c r="E9" s="17" t="s">
        <v>389</v>
      </c>
      <c r="F9" s="17" t="s">
        <v>388</v>
      </c>
      <c r="G9" s="17" t="s">
        <v>388</v>
      </c>
      <c r="H9" s="17" t="s">
        <v>376</v>
      </c>
      <c r="I9" s="17" t="s">
        <v>376</v>
      </c>
      <c r="K9" s="15"/>
      <c r="L9" s="15"/>
      <c r="N9" s="16"/>
      <c r="O9" s="16"/>
      <c r="R9" s="21" t="s">
        <v>410</v>
      </c>
      <c r="S9" s="29">
        <v>3</v>
      </c>
    </row>
    <row r="10" spans="1:19" ht="12.75">
      <c r="A10" s="11">
        <v>0</v>
      </c>
      <c r="B10" s="11">
        <v>1</v>
      </c>
      <c r="C10" s="17">
        <v>10</v>
      </c>
      <c r="D10" s="247" t="s">
        <v>374</v>
      </c>
      <c r="E10" s="247"/>
      <c r="F10" s="248" t="s">
        <v>374</v>
      </c>
      <c r="G10" s="248"/>
      <c r="H10" s="249" t="s">
        <v>375</v>
      </c>
      <c r="I10" s="249"/>
      <c r="K10" s="20" t="s">
        <v>374</v>
      </c>
      <c r="L10" s="15">
        <v>4</v>
      </c>
      <c r="N10" s="16">
        <f>COUNTIF(Input!$P$5:$P$484,"EOL")</f>
        <v>0</v>
      </c>
      <c r="O10" s="16">
        <f>N10*L10</f>
        <v>0</v>
      </c>
      <c r="R10" s="21" t="s">
        <v>411</v>
      </c>
      <c r="S10" s="29">
        <v>3</v>
      </c>
    </row>
    <row r="11" spans="1:19" ht="12.75">
      <c r="A11" s="11">
        <v>2</v>
      </c>
      <c r="B11" s="11">
        <v>3</v>
      </c>
      <c r="C11" s="17">
        <v>11</v>
      </c>
      <c r="D11" s="247" t="s">
        <v>374</v>
      </c>
      <c r="E11" s="247"/>
      <c r="F11" s="248" t="s">
        <v>375</v>
      </c>
      <c r="G11" s="248"/>
      <c r="H11" s="249" t="s">
        <v>376</v>
      </c>
      <c r="I11" s="249"/>
      <c r="K11" s="20" t="s">
        <v>375</v>
      </c>
      <c r="L11" s="15">
        <v>5</v>
      </c>
      <c r="N11" s="16">
        <f>COUNTIF(Input!$P$5:$P$484,"EOA")</f>
        <v>1</v>
      </c>
      <c r="O11" s="16">
        <f>N11*L11</f>
        <v>5</v>
      </c>
      <c r="R11" s="21" t="s">
        <v>412</v>
      </c>
      <c r="S11" s="29">
        <v>3</v>
      </c>
    </row>
    <row r="12" spans="1:19" ht="12.75">
      <c r="A12" s="11">
        <v>4</v>
      </c>
      <c r="B12" s="11">
        <v>100</v>
      </c>
      <c r="C12" s="17">
        <v>12</v>
      </c>
      <c r="D12" s="247" t="s">
        <v>375</v>
      </c>
      <c r="E12" s="247"/>
      <c r="F12" s="248" t="s">
        <v>376</v>
      </c>
      <c r="G12" s="248"/>
      <c r="H12" s="249" t="s">
        <v>376</v>
      </c>
      <c r="I12" s="249"/>
      <c r="K12" s="20" t="s">
        <v>376</v>
      </c>
      <c r="L12" s="15">
        <v>7</v>
      </c>
      <c r="N12" s="16">
        <f>COUNTIF(Input!$P$5:$P$484,"EOH")</f>
        <v>1</v>
      </c>
      <c r="O12" s="16">
        <f>N12*L12</f>
        <v>7</v>
      </c>
      <c r="R12" s="21" t="s">
        <v>413</v>
      </c>
      <c r="S12" s="29">
        <v>3</v>
      </c>
    </row>
    <row r="13" spans="1:19" ht="12.75">
      <c r="A13" s="22"/>
      <c r="B13" s="22"/>
      <c r="C13" s="23"/>
      <c r="D13" s="22"/>
      <c r="E13" s="22"/>
      <c r="F13" s="22"/>
      <c r="G13" s="22"/>
      <c r="H13" s="22"/>
      <c r="I13" s="22"/>
      <c r="K13" s="15"/>
      <c r="L13" s="15"/>
      <c r="N13" s="16"/>
      <c r="O13" s="16"/>
      <c r="R13" s="21" t="s">
        <v>414</v>
      </c>
      <c r="S13" s="29">
        <v>3</v>
      </c>
    </row>
    <row r="14" spans="1:19" ht="12.75">
      <c r="A14" s="11" t="s">
        <v>379</v>
      </c>
      <c r="B14" s="11"/>
      <c r="C14" s="17"/>
      <c r="D14" s="12">
        <v>1</v>
      </c>
      <c r="E14" s="12">
        <v>5</v>
      </c>
      <c r="F14" s="13">
        <v>6</v>
      </c>
      <c r="G14" s="13">
        <v>19</v>
      </c>
      <c r="H14" s="14">
        <v>20</v>
      </c>
      <c r="I14" s="14">
        <v>100</v>
      </c>
      <c r="K14" s="15"/>
      <c r="L14" s="15"/>
      <c r="N14" s="16"/>
      <c r="O14" s="16"/>
      <c r="R14" s="21" t="s">
        <v>415</v>
      </c>
      <c r="S14" s="29">
        <v>3</v>
      </c>
    </row>
    <row r="15" spans="1:19" ht="12.75">
      <c r="A15" s="11"/>
      <c r="B15" s="11"/>
      <c r="C15" s="17"/>
      <c r="D15" s="17" t="s">
        <v>389</v>
      </c>
      <c r="E15" s="17" t="s">
        <v>389</v>
      </c>
      <c r="F15" s="17" t="s">
        <v>388</v>
      </c>
      <c r="G15" s="17" t="s">
        <v>388</v>
      </c>
      <c r="H15" s="17" t="s">
        <v>376</v>
      </c>
      <c r="I15" s="17" t="s">
        <v>376</v>
      </c>
      <c r="K15" s="15"/>
      <c r="L15" s="15"/>
      <c r="N15" s="16"/>
      <c r="O15" s="16"/>
      <c r="R15" s="21" t="s">
        <v>416</v>
      </c>
      <c r="S15" s="29">
        <v>3</v>
      </c>
    </row>
    <row r="16" spans="1:19" ht="12.75">
      <c r="A16" s="11">
        <v>0</v>
      </c>
      <c r="B16" s="11">
        <v>1</v>
      </c>
      <c r="C16" s="17">
        <v>16</v>
      </c>
      <c r="D16" s="247" t="s">
        <v>374</v>
      </c>
      <c r="E16" s="247"/>
      <c r="F16" s="248" t="s">
        <v>374</v>
      </c>
      <c r="G16" s="248"/>
      <c r="H16" s="249" t="s">
        <v>375</v>
      </c>
      <c r="I16" s="249"/>
      <c r="K16" s="20" t="s">
        <v>374</v>
      </c>
      <c r="L16" s="15">
        <v>3</v>
      </c>
      <c r="N16" s="16">
        <f>COUNTIF(Input!$P$5:$P$484,"EQL")</f>
        <v>24</v>
      </c>
      <c r="O16" s="16">
        <f>N16*L16</f>
        <v>72</v>
      </c>
      <c r="R16" s="21" t="s">
        <v>417</v>
      </c>
      <c r="S16" s="29">
        <v>3</v>
      </c>
    </row>
    <row r="17" spans="1:19" ht="12.75">
      <c r="A17" s="11">
        <v>2</v>
      </c>
      <c r="B17" s="11">
        <v>3</v>
      </c>
      <c r="C17" s="17">
        <v>17</v>
      </c>
      <c r="D17" s="247" t="s">
        <v>374</v>
      </c>
      <c r="E17" s="247"/>
      <c r="F17" s="248" t="s">
        <v>375</v>
      </c>
      <c r="G17" s="248"/>
      <c r="H17" s="249" t="s">
        <v>376</v>
      </c>
      <c r="I17" s="249"/>
      <c r="K17" s="20" t="s">
        <v>375</v>
      </c>
      <c r="L17" s="15">
        <v>4</v>
      </c>
      <c r="N17" s="16">
        <f>COUNTIF(Input!$P$5:$P$484,"EQA")</f>
        <v>92</v>
      </c>
      <c r="O17" s="16">
        <f>N17*L17</f>
        <v>368</v>
      </c>
      <c r="R17" s="21" t="s">
        <v>418</v>
      </c>
      <c r="S17" s="29">
        <v>3</v>
      </c>
    </row>
    <row r="18" spans="1:19">
      <c r="A18" s="11">
        <v>4</v>
      </c>
      <c r="B18" s="11">
        <v>100</v>
      </c>
      <c r="C18" s="17">
        <v>18</v>
      </c>
      <c r="D18" s="247" t="s">
        <v>375</v>
      </c>
      <c r="E18" s="247"/>
      <c r="F18" s="248" t="s">
        <v>376</v>
      </c>
      <c r="G18" s="248"/>
      <c r="H18" s="249" t="s">
        <v>376</v>
      </c>
      <c r="I18" s="249"/>
      <c r="K18" s="20" t="s">
        <v>376</v>
      </c>
      <c r="L18" s="15">
        <v>6</v>
      </c>
      <c r="N18" s="16">
        <f>COUNTIF(Input!$P$5:$P$484,"EQH")</f>
        <v>145</v>
      </c>
      <c r="O18" s="16">
        <f>N18*L18</f>
        <v>870</v>
      </c>
      <c r="R18" s="24" t="s">
        <v>419</v>
      </c>
      <c r="S18" s="24">
        <f>SUM(S4:S17)</f>
        <v>42</v>
      </c>
    </row>
    <row r="19" spans="1:19">
      <c r="A19" s="22"/>
      <c r="B19" s="22"/>
      <c r="C19" s="23"/>
      <c r="D19" s="22"/>
      <c r="E19" s="22"/>
      <c r="F19" s="22"/>
      <c r="G19" s="22"/>
      <c r="H19" s="22"/>
      <c r="I19" s="22"/>
      <c r="K19" s="15"/>
      <c r="L19" s="15"/>
      <c r="N19" s="16"/>
      <c r="O19" s="16"/>
    </row>
    <row r="20" spans="1:19" ht="12.75">
      <c r="A20" s="11" t="s">
        <v>380</v>
      </c>
      <c r="B20" s="11"/>
      <c r="C20" s="17"/>
      <c r="D20" s="12">
        <v>1</v>
      </c>
      <c r="E20" s="12">
        <v>19</v>
      </c>
      <c r="F20" s="13">
        <v>20</v>
      </c>
      <c r="G20" s="13">
        <v>50</v>
      </c>
      <c r="H20" s="14">
        <v>51</v>
      </c>
      <c r="I20" s="14">
        <v>100</v>
      </c>
      <c r="K20" s="15"/>
      <c r="L20" s="15"/>
      <c r="N20" s="16"/>
      <c r="O20" s="16"/>
      <c r="R20" s="18" t="s">
        <v>403</v>
      </c>
      <c r="S20" s="25">
        <f>0.65+(0.01*S18)</f>
        <v>1.07</v>
      </c>
    </row>
    <row r="21" spans="1:19">
      <c r="A21" s="11"/>
      <c r="B21" s="11"/>
      <c r="C21" s="17"/>
      <c r="D21" s="17" t="s">
        <v>389</v>
      </c>
      <c r="E21" s="17" t="s">
        <v>389</v>
      </c>
      <c r="F21" s="17" t="s">
        <v>388</v>
      </c>
      <c r="G21" s="17" t="s">
        <v>388</v>
      </c>
      <c r="H21" s="17" t="s">
        <v>376</v>
      </c>
      <c r="I21" s="17" t="s">
        <v>376</v>
      </c>
      <c r="K21" s="15"/>
      <c r="L21" s="15"/>
      <c r="N21" s="16"/>
      <c r="O21" s="16"/>
    </row>
    <row r="22" spans="1:19" ht="12.75" thickBot="1">
      <c r="A22" s="11">
        <v>0</v>
      </c>
      <c r="B22" s="11">
        <v>1</v>
      </c>
      <c r="C22" s="17">
        <v>22</v>
      </c>
      <c r="D22" s="247" t="s">
        <v>374</v>
      </c>
      <c r="E22" s="247"/>
      <c r="F22" s="248" t="s">
        <v>374</v>
      </c>
      <c r="G22" s="248"/>
      <c r="H22" s="249" t="s">
        <v>375</v>
      </c>
      <c r="I22" s="249"/>
      <c r="K22" s="20" t="s">
        <v>374</v>
      </c>
      <c r="L22" s="15">
        <v>7</v>
      </c>
      <c r="N22" s="16">
        <f>COUNTIF(Input!$AA$5:$AA$484,"ILFL")</f>
        <v>22</v>
      </c>
      <c r="O22" s="16">
        <f>N22*L22</f>
        <v>154</v>
      </c>
    </row>
    <row r="23" spans="1:19" ht="12.75" thickBot="1">
      <c r="A23" s="11">
        <v>2</v>
      </c>
      <c r="B23" s="11">
        <v>5</v>
      </c>
      <c r="C23" s="17">
        <v>23</v>
      </c>
      <c r="D23" s="247" t="s">
        <v>374</v>
      </c>
      <c r="E23" s="247"/>
      <c r="F23" s="248" t="s">
        <v>375</v>
      </c>
      <c r="G23" s="248"/>
      <c r="H23" s="249" t="s">
        <v>376</v>
      </c>
      <c r="I23" s="249"/>
      <c r="K23" s="20" t="s">
        <v>375</v>
      </c>
      <c r="L23" s="15">
        <v>10</v>
      </c>
      <c r="N23" s="16">
        <f>COUNTIF(Input!$AA$5:$AA$484,"ILFA")</f>
        <v>1</v>
      </c>
      <c r="O23" s="16">
        <f>N23*L23</f>
        <v>10</v>
      </c>
      <c r="R23" s="26" t="s">
        <v>405</v>
      </c>
      <c r="S23" s="27">
        <f>S20*O32</f>
        <v>2131.44</v>
      </c>
    </row>
    <row r="24" spans="1:19">
      <c r="A24" s="11">
        <v>6</v>
      </c>
      <c r="B24" s="11">
        <v>100</v>
      </c>
      <c r="C24" s="17">
        <v>24</v>
      </c>
      <c r="D24" s="247" t="s">
        <v>375</v>
      </c>
      <c r="E24" s="247"/>
      <c r="F24" s="248" t="s">
        <v>376</v>
      </c>
      <c r="G24" s="248"/>
      <c r="H24" s="249" t="s">
        <v>376</v>
      </c>
      <c r="I24" s="249"/>
      <c r="K24" s="20" t="s">
        <v>376</v>
      </c>
      <c r="L24" s="15">
        <v>15</v>
      </c>
      <c r="N24" s="16">
        <f>COUNTIF(Input!$AA$5:$AA$484,"ILFH")</f>
        <v>1</v>
      </c>
      <c r="O24" s="16">
        <f>N24*L24</f>
        <v>15</v>
      </c>
    </row>
    <row r="25" spans="1:19">
      <c r="A25" s="28"/>
      <c r="B25" s="28"/>
      <c r="C25" s="17"/>
      <c r="D25" s="28"/>
      <c r="E25" s="28"/>
      <c r="F25" s="28"/>
      <c r="G25" s="28"/>
      <c r="H25" s="28"/>
      <c r="I25" s="22"/>
      <c r="K25" s="15"/>
      <c r="L25" s="15"/>
      <c r="N25" s="16"/>
      <c r="O25" s="16"/>
    </row>
    <row r="26" spans="1:19">
      <c r="A26" s="11" t="s">
        <v>378</v>
      </c>
      <c r="B26" s="11"/>
      <c r="C26" s="17"/>
      <c r="D26" s="12">
        <v>1</v>
      </c>
      <c r="E26" s="12">
        <v>19</v>
      </c>
      <c r="F26" s="13">
        <v>20</v>
      </c>
      <c r="G26" s="13">
        <v>50</v>
      </c>
      <c r="H26" s="14">
        <v>51</v>
      </c>
      <c r="I26" s="14">
        <v>100</v>
      </c>
      <c r="K26" s="15"/>
      <c r="L26" s="15"/>
      <c r="N26" s="16"/>
      <c r="O26" s="16"/>
    </row>
    <row r="27" spans="1:19">
      <c r="A27" s="11"/>
      <c r="B27" s="11"/>
      <c r="C27" s="17"/>
      <c r="D27" s="17" t="s">
        <v>389</v>
      </c>
      <c r="E27" s="17" t="s">
        <v>389</v>
      </c>
      <c r="F27" s="17" t="s">
        <v>388</v>
      </c>
      <c r="G27" s="17" t="s">
        <v>388</v>
      </c>
      <c r="H27" s="17" t="s">
        <v>376</v>
      </c>
      <c r="I27" s="17" t="s">
        <v>376</v>
      </c>
      <c r="K27" s="15"/>
      <c r="L27" s="15"/>
      <c r="N27" s="16"/>
      <c r="O27" s="16"/>
    </row>
    <row r="28" spans="1:19">
      <c r="A28" s="11">
        <v>0</v>
      </c>
      <c r="B28" s="11">
        <v>1</v>
      </c>
      <c r="C28" s="17">
        <v>28</v>
      </c>
      <c r="D28" s="247" t="s">
        <v>374</v>
      </c>
      <c r="E28" s="247"/>
      <c r="F28" s="248" t="s">
        <v>374</v>
      </c>
      <c r="G28" s="248"/>
      <c r="H28" s="249" t="s">
        <v>375</v>
      </c>
      <c r="I28" s="249"/>
      <c r="K28" s="20" t="s">
        <v>374</v>
      </c>
      <c r="L28" s="15">
        <v>5</v>
      </c>
      <c r="N28" s="16">
        <f>COUNTIF(Input!$AA$5:$AA$484,"EIFL")</f>
        <v>0</v>
      </c>
      <c r="O28" s="16">
        <f>N28*L28</f>
        <v>0</v>
      </c>
    </row>
    <row r="29" spans="1:19">
      <c r="A29" s="11">
        <v>2</v>
      </c>
      <c r="B29" s="11">
        <v>5</v>
      </c>
      <c r="C29" s="17">
        <v>29</v>
      </c>
      <c r="D29" s="247" t="s">
        <v>374</v>
      </c>
      <c r="E29" s="247"/>
      <c r="F29" s="248" t="s">
        <v>375</v>
      </c>
      <c r="G29" s="248"/>
      <c r="H29" s="249" t="s">
        <v>376</v>
      </c>
      <c r="I29" s="249"/>
      <c r="K29" s="20" t="s">
        <v>375</v>
      </c>
      <c r="L29" s="15">
        <v>7</v>
      </c>
      <c r="N29" s="16">
        <f>COUNTIF(Input!$AA$5:$AA$484,"EIFA")</f>
        <v>0</v>
      </c>
      <c r="O29" s="16">
        <f>N29*L29</f>
        <v>0</v>
      </c>
    </row>
    <row r="30" spans="1:19">
      <c r="A30" s="11">
        <v>6</v>
      </c>
      <c r="B30" s="11">
        <v>100</v>
      </c>
      <c r="C30" s="17">
        <v>30</v>
      </c>
      <c r="D30" s="247" t="s">
        <v>375</v>
      </c>
      <c r="E30" s="247"/>
      <c r="F30" s="248" t="s">
        <v>376</v>
      </c>
      <c r="G30" s="248"/>
      <c r="H30" s="249" t="s">
        <v>376</v>
      </c>
      <c r="I30" s="249"/>
      <c r="K30" s="20" t="s">
        <v>376</v>
      </c>
      <c r="L30" s="15">
        <v>10</v>
      </c>
      <c r="N30" s="16">
        <f>COUNTIF(Input!$AA$5:$AA$484,"EIFH")</f>
        <v>0</v>
      </c>
      <c r="O30" s="16">
        <f>N30*L30</f>
        <v>0</v>
      </c>
    </row>
    <row r="31" spans="1:19">
      <c r="A31" s="10"/>
      <c r="B31" s="10"/>
      <c r="C31" s="10"/>
      <c r="D31" s="10"/>
      <c r="E31" s="10"/>
      <c r="F31" s="10"/>
      <c r="G31" s="10"/>
      <c r="H31" s="10"/>
    </row>
    <row r="32" spans="1:19">
      <c r="K32" s="245" t="s">
        <v>399</v>
      </c>
      <c r="L32" s="245"/>
      <c r="M32" s="245"/>
      <c r="N32" s="245"/>
      <c r="O32" s="9">
        <f>SUM(O4:O30)</f>
        <v>1992</v>
      </c>
    </row>
    <row r="34" spans="1:3">
      <c r="A34" s="10"/>
      <c r="B34" s="10"/>
      <c r="C34" s="10"/>
    </row>
    <row r="35" spans="1:3">
      <c r="A35" s="10"/>
      <c r="B35" s="10"/>
      <c r="C35" s="10"/>
    </row>
  </sheetData>
  <sheetProtection password="CACD" sheet="1" objects="1" scenarios="1"/>
  <mergeCells count="47">
    <mergeCell ref="D30:E30"/>
    <mergeCell ref="F30:G30"/>
    <mergeCell ref="H30:I30"/>
    <mergeCell ref="D28:E28"/>
    <mergeCell ref="F28:G28"/>
    <mergeCell ref="H28:I28"/>
    <mergeCell ref="D29:E29"/>
    <mergeCell ref="F29:G29"/>
    <mergeCell ref="H29:I29"/>
    <mergeCell ref="H22:I22"/>
    <mergeCell ref="D23:E23"/>
    <mergeCell ref="F23:G23"/>
    <mergeCell ref="H23:I23"/>
    <mergeCell ref="D24:E24"/>
    <mergeCell ref="F24:G24"/>
    <mergeCell ref="H24:I24"/>
    <mergeCell ref="D22:E22"/>
    <mergeCell ref="F22:G22"/>
    <mergeCell ref="D17:E17"/>
    <mergeCell ref="F17:G17"/>
    <mergeCell ref="H17:I17"/>
    <mergeCell ref="D18:E18"/>
    <mergeCell ref="F18:G18"/>
    <mergeCell ref="H18:I18"/>
    <mergeCell ref="H11:I11"/>
    <mergeCell ref="D12:E12"/>
    <mergeCell ref="F12:G12"/>
    <mergeCell ref="H12:I12"/>
    <mergeCell ref="D16:E16"/>
    <mergeCell ref="F16:G16"/>
    <mergeCell ref="H16:I16"/>
    <mergeCell ref="K32:N32"/>
    <mergeCell ref="R2:S2"/>
    <mergeCell ref="D4:E4"/>
    <mergeCell ref="F4:G4"/>
    <mergeCell ref="H4:I4"/>
    <mergeCell ref="D5:E5"/>
    <mergeCell ref="F5:G5"/>
    <mergeCell ref="H5:I5"/>
    <mergeCell ref="D6:E6"/>
    <mergeCell ref="F6:G6"/>
    <mergeCell ref="H6:I6"/>
    <mergeCell ref="D10:E10"/>
    <mergeCell ref="F10:G10"/>
    <mergeCell ref="H10:I10"/>
    <mergeCell ref="D11:E11"/>
    <mergeCell ref="F11:G11"/>
  </mergeCells>
  <phoneticPr fontId="2"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484"/>
  <sheetViews>
    <sheetView topLeftCell="F1" zoomScale="85" zoomScaleNormal="85" workbookViewId="0">
      <pane ySplit="3" topLeftCell="A4" activePane="bottomLeft" state="frozen"/>
      <selection pane="bottomLeft" activeCell="Q5" sqref="Q5"/>
    </sheetView>
  </sheetViews>
  <sheetFormatPr defaultRowHeight="12.75"/>
  <cols>
    <col min="1" max="1" width="9.140625" style="4"/>
    <col min="2" max="2" width="9.85546875" style="4" customWidth="1"/>
    <col min="3" max="3" width="17.85546875" style="4" customWidth="1"/>
    <col min="4" max="4" width="13.140625" style="4" customWidth="1"/>
    <col min="5" max="6" width="9.140625" style="4"/>
    <col min="7" max="7" width="38.5703125" style="4" customWidth="1"/>
    <col min="8" max="8" width="3" style="4" customWidth="1"/>
    <col min="9" max="9" width="11" style="4" bestFit="1" customWidth="1"/>
    <col min="10" max="11" width="4.5703125" style="4" bestFit="1" customWidth="1"/>
    <col min="12" max="12" width="7.140625" style="4" bestFit="1" customWidth="1"/>
    <col min="13" max="13" width="7.85546875" style="4" bestFit="1" customWidth="1"/>
    <col min="14" max="14" width="11.28515625" style="4" bestFit="1" customWidth="1"/>
    <col min="15" max="15" width="7.42578125" style="4" bestFit="1" customWidth="1"/>
    <col min="16" max="16" width="7.42578125" style="4" hidden="1" customWidth="1"/>
    <col min="17" max="17" width="4" style="4" customWidth="1"/>
    <col min="18" max="18" width="17.5703125" style="4" customWidth="1"/>
    <col min="19" max="19" width="9.42578125" style="4" bestFit="1" customWidth="1"/>
    <col min="20" max="21" width="4.5703125" style="4" bestFit="1" customWidth="1"/>
    <col min="22" max="22" width="4.85546875" style="4" hidden="1" customWidth="1"/>
    <col min="23" max="23" width="5.5703125" style="4" hidden="1" customWidth="1"/>
    <col min="24" max="24" width="11.28515625" style="4" bestFit="1" customWidth="1"/>
    <col min="25" max="25" width="11" style="4" hidden="1" customWidth="1"/>
    <col min="26" max="26" width="7.42578125" style="4" bestFit="1" customWidth="1"/>
    <col min="27" max="27" width="0" style="4" hidden="1" customWidth="1"/>
    <col min="28" max="16384" width="9.140625" style="4"/>
  </cols>
  <sheetData>
    <row r="1" spans="1:29" ht="15.75">
      <c r="A1" s="252" t="s">
        <v>920</v>
      </c>
      <c r="B1" s="252"/>
      <c r="C1" s="252"/>
      <c r="D1" s="252"/>
      <c r="E1" s="252"/>
      <c r="F1" s="252"/>
      <c r="G1" s="252"/>
      <c r="H1" s="253" t="s">
        <v>921</v>
      </c>
      <c r="I1" s="253"/>
      <c r="J1" s="253"/>
      <c r="K1" s="253"/>
      <c r="L1" s="253"/>
      <c r="M1" s="253"/>
      <c r="N1" s="253"/>
      <c r="O1" s="253"/>
      <c r="P1" s="253"/>
      <c r="Q1" s="253"/>
      <c r="R1" s="253"/>
      <c r="S1" s="253"/>
      <c r="T1" s="253"/>
      <c r="U1" s="253"/>
      <c r="V1" s="253"/>
      <c r="W1" s="253"/>
      <c r="X1" s="253"/>
      <c r="Y1" s="253"/>
      <c r="Z1" s="253"/>
    </row>
    <row r="2" spans="1:29" customFormat="1" ht="15">
      <c r="I2" s="250" t="s">
        <v>423</v>
      </c>
      <c r="J2" s="250"/>
      <c r="K2" s="250"/>
      <c r="L2" s="250"/>
      <c r="M2" s="250"/>
      <c r="N2" s="250"/>
      <c r="O2" s="250"/>
      <c r="P2" s="251"/>
      <c r="Q2" s="4"/>
      <c r="R2" s="250" t="s">
        <v>424</v>
      </c>
      <c r="S2" s="250"/>
      <c r="T2" s="250"/>
      <c r="U2" s="250"/>
      <c r="V2" s="250"/>
      <c r="W2" s="250"/>
      <c r="X2" s="250"/>
      <c r="Y2" s="250"/>
      <c r="Z2" s="250"/>
      <c r="AA2" s="251"/>
    </row>
    <row r="3" spans="1:29" customFormat="1" ht="22.5">
      <c r="A3" s="177" t="s">
        <v>549</v>
      </c>
      <c r="B3" s="177" t="s">
        <v>550</v>
      </c>
      <c r="C3" s="177" t="s">
        <v>844</v>
      </c>
      <c r="D3" s="177" t="s">
        <v>843</v>
      </c>
      <c r="E3" s="177" t="s">
        <v>553</v>
      </c>
      <c r="F3" s="177" t="s">
        <v>554</v>
      </c>
      <c r="G3" s="2" t="s">
        <v>381</v>
      </c>
      <c r="H3" s="2"/>
      <c r="I3" s="2" t="s">
        <v>382</v>
      </c>
      <c r="J3" s="2" t="s">
        <v>383</v>
      </c>
      <c r="K3" s="2" t="s">
        <v>384</v>
      </c>
      <c r="L3" s="2" t="s">
        <v>390</v>
      </c>
      <c r="M3" s="2" t="s">
        <v>391</v>
      </c>
      <c r="N3" s="2" t="s">
        <v>392</v>
      </c>
      <c r="O3" s="2" t="s">
        <v>394</v>
      </c>
      <c r="P3" s="5" t="s">
        <v>395</v>
      </c>
      <c r="Q3" s="7"/>
      <c r="R3" s="2" t="s">
        <v>425</v>
      </c>
      <c r="S3" s="2" t="s">
        <v>385</v>
      </c>
      <c r="T3" s="2" t="s">
        <v>383</v>
      </c>
      <c r="U3" s="2" t="s">
        <v>386</v>
      </c>
      <c r="V3" s="2" t="s">
        <v>390</v>
      </c>
      <c r="W3" s="2" t="s">
        <v>391</v>
      </c>
      <c r="X3" s="2" t="s">
        <v>392</v>
      </c>
      <c r="Y3" s="7" t="s">
        <v>387</v>
      </c>
      <c r="Z3" s="2" t="s">
        <v>394</v>
      </c>
      <c r="AA3" s="5" t="s">
        <v>396</v>
      </c>
      <c r="AC3" s="1"/>
    </row>
    <row r="4" spans="1:29" customFormat="1">
      <c r="A4" s="177"/>
      <c r="B4" s="177"/>
      <c r="C4" s="177"/>
      <c r="D4" s="177"/>
      <c r="E4" s="177"/>
      <c r="F4" s="177"/>
      <c r="G4" s="3" t="s">
        <v>393</v>
      </c>
      <c r="H4" s="3"/>
      <c r="I4" s="3" t="s">
        <v>377</v>
      </c>
      <c r="J4" s="3">
        <v>5</v>
      </c>
      <c r="K4" s="3">
        <v>1</v>
      </c>
      <c r="L4" s="3" t="str">
        <f>IF(I4="EQ",HLOOKUP(J4,Tables!$D$14:$I$15,2,TRUE),IF(I4="EI",HLOOKUP(J4,Tables!$D$2:$I$3,2,TRUE),IF(I4="EO",HLOOKUP(J4,Tables!$D$8:$I$9,2,TRUE),"")))</f>
        <v>D</v>
      </c>
      <c r="M4" s="3">
        <f>IF(I4="EQ",VLOOKUP(K4,Tables!$A$16:$C$18,3,TRUE),IF(I4="EI",VLOOKUP(K4,Tables!$A$4:$C$6,3,TRUE),IF(I4="EO",VLOOKUP(K4,Tables!$A$10:$C$12,3,TRUE),"")))</f>
        <v>10</v>
      </c>
      <c r="N4" s="3" t="str">
        <f>IF(I4&lt;&gt;"","=Tables!" &amp;L4&amp;M4,"")</f>
        <v>=Tables!D10</v>
      </c>
      <c r="O4" s="3" t="str">
        <f>Tables!D10</f>
        <v>L</v>
      </c>
      <c r="P4" s="6" t="str">
        <f t="shared" ref="P4:P13" si="0">I4&amp;O4</f>
        <v>EOL</v>
      </c>
      <c r="Q4" s="30"/>
      <c r="R4" s="34"/>
      <c r="S4" s="31"/>
      <c r="T4" s="31"/>
      <c r="U4" s="31"/>
      <c r="V4" s="3" t="str">
        <f>IF(S4="ILF",HLOOKUP(T4,Tables!$D$20:$I$21,2,TRUE),IF(S4="EIF",HLOOKUP(T4,Tables!$D$26:$I$27,2,TRUE),""))</f>
        <v/>
      </c>
      <c r="W4" s="3" t="str">
        <f>IF(S4="ILF",VLOOKUP(U4,Tables!$A$22:$C$24,3,TRUE),IF(S4="EIF",VLOOKUP(U4,Tables!$A$28:$C$30,3,TRUE),""))</f>
        <v/>
      </c>
      <c r="X4" s="3" t="str">
        <f>IF(S4&lt;&gt;"","=Tables!" &amp;V4&amp;W4,"")</f>
        <v/>
      </c>
      <c r="Y4" s="1" t="s">
        <v>373</v>
      </c>
      <c r="Z4" s="32"/>
      <c r="AA4" s="6" t="str">
        <f t="shared" ref="AA4:AA67" si="1">S4&amp;Z4</f>
        <v/>
      </c>
      <c r="AC4" s="1"/>
    </row>
    <row r="5" spans="1:29" customFormat="1" ht="33.75">
      <c r="A5" s="157" t="s">
        <v>561</v>
      </c>
      <c r="B5" s="157" t="s">
        <v>562</v>
      </c>
      <c r="C5" s="157"/>
      <c r="D5" s="157"/>
      <c r="E5" s="157" t="s">
        <v>563</v>
      </c>
      <c r="F5" s="157" t="s">
        <v>564</v>
      </c>
      <c r="G5" s="157" t="s">
        <v>565</v>
      </c>
      <c r="H5" s="157"/>
      <c r="I5" s="157" t="s">
        <v>379</v>
      </c>
      <c r="J5" s="157">
        <v>3</v>
      </c>
      <c r="K5" s="157">
        <v>2</v>
      </c>
      <c r="L5" s="3" t="str">
        <f>IF(I5="EQ",HLOOKUP(J5,Tables!$D$14:$I$15,2,TRUE),IF(I5="EI",HLOOKUP(J5,Tables!$D$2:$I$3,2,TRUE),IF(I5="EO",HLOOKUP(J5,Tables!$D$8:$I$9,2,TRUE),"")))</f>
        <v>D</v>
      </c>
      <c r="M5" s="3">
        <f>IF(I5="EQ",VLOOKUP(K5,Tables!$A$16:$C$18,3,TRUE),IF(I5="EI",VLOOKUP(K5,Tables!$A$4:$C$6,3,TRUE),IF(I5="EO",VLOOKUP(K5,Tables!$A$10:$C$12,3,TRUE),"")))</f>
        <v>17</v>
      </c>
      <c r="N5" s="3" t="str">
        <f>IF(I5&lt;&gt;"","=Tables!" &amp;L5&amp;M5,"")</f>
        <v>=Tables!D17</v>
      </c>
      <c r="O5" s="32" t="str">
        <f>Tables!D17</f>
        <v>L</v>
      </c>
      <c r="P5" s="6" t="str">
        <f t="shared" si="0"/>
        <v>EQL</v>
      </c>
      <c r="Q5" s="30"/>
      <c r="R5" s="34" t="s">
        <v>870</v>
      </c>
      <c r="S5" s="31" t="s">
        <v>380</v>
      </c>
      <c r="T5" s="31"/>
      <c r="U5" s="31"/>
      <c r="V5" s="3" t="e">
        <f>IF(S5="ILF",HLOOKUP(T5,Tables!$D$20:$I$21,2,TRUE),IF(S5="EIF",HLOOKUP(T5,Tables!$D$26:$I$27,2,TRUE),""))</f>
        <v>#N/A</v>
      </c>
      <c r="W5" s="3">
        <f>IF(S5="ILF",VLOOKUP(U5,Tables!$A$22:$C$24,3,TRUE),IF(S5="EIF",VLOOKUP(U5,Tables!$A$28:$C$30,3,TRUE),""))</f>
        <v>22</v>
      </c>
      <c r="X5" s="3" t="e">
        <f>IF(S5&lt;&gt;"","=Tables!" &amp;V5&amp;W5,"")</f>
        <v>#N/A</v>
      </c>
      <c r="Y5" s="1" t="s">
        <v>377</v>
      </c>
      <c r="Z5" s="32" t="s">
        <v>374</v>
      </c>
      <c r="AA5" s="6" t="str">
        <f t="shared" si="1"/>
        <v>ILFL</v>
      </c>
      <c r="AC5" s="1"/>
    </row>
    <row r="6" spans="1:29" customFormat="1" ht="33.75">
      <c r="A6" s="157" t="s">
        <v>561</v>
      </c>
      <c r="B6" s="157" t="s">
        <v>562</v>
      </c>
      <c r="C6" s="157"/>
      <c r="D6" s="157"/>
      <c r="E6" s="157" t="s">
        <v>563</v>
      </c>
      <c r="F6" s="157" t="s">
        <v>564</v>
      </c>
      <c r="G6" s="157" t="s">
        <v>574</v>
      </c>
      <c r="H6" s="157"/>
      <c r="I6" s="157" t="s">
        <v>379</v>
      </c>
      <c r="J6" s="157">
        <v>5</v>
      </c>
      <c r="K6" s="157">
        <v>1</v>
      </c>
      <c r="L6" s="3" t="str">
        <f>IF(I6="EQ",HLOOKUP(J6,Tables!$D$14:$I$15,2,TRUE),IF(I6="EI",HLOOKUP(J6,Tables!$D$2:$I$3,2,TRUE),IF(I6="EO",HLOOKUP(J6,Tables!$D$8:$I$9,2,TRUE),"")))</f>
        <v>D</v>
      </c>
      <c r="M6" s="3">
        <f>IF(I6="EQ",VLOOKUP(K6,Tables!$A$16:$C$18,3,TRUE),IF(I6="EI",VLOOKUP(K6,Tables!$A$4:$C$6,3,TRUE),IF(I6="EO",VLOOKUP(K6,Tables!$A$10:$C$12,3,TRUE),"")))</f>
        <v>16</v>
      </c>
      <c r="N6" s="3" t="str">
        <f t="shared" ref="N6:N69" si="2">IF(I6&lt;&gt;"","=Tables!" &amp;L6&amp;M6,"")</f>
        <v>=Tables!D16</v>
      </c>
      <c r="O6" s="32" t="str">
        <f>Tables!D16</f>
        <v>L</v>
      </c>
      <c r="P6" s="6" t="str">
        <f t="shared" si="0"/>
        <v>EQL</v>
      </c>
      <c r="Q6" s="30"/>
      <c r="R6" s="34" t="s">
        <v>852</v>
      </c>
      <c r="S6" s="31" t="s">
        <v>380</v>
      </c>
      <c r="T6" s="31"/>
      <c r="U6" s="31"/>
      <c r="V6" s="3" t="e">
        <f>IF(S6="ILF",HLOOKUP(T6,Tables!$D$20:$I$21,2,TRUE),IF(S6="EIF",HLOOKUP(T6,Tables!$D$26:$I$27,2,TRUE),""))</f>
        <v>#N/A</v>
      </c>
      <c r="W6" s="3">
        <f>IF(S6="ILF",VLOOKUP(U6,Tables!$A$22:$C$24,3,TRUE),IF(S6="EIF",VLOOKUP(U6,Tables!$A$28:$C$30,3,TRUE),""))</f>
        <v>22</v>
      </c>
      <c r="X6" s="3" t="e">
        <f t="shared" ref="X6:X69" si="3">IF(S6&lt;&gt;"","=Tables!" &amp;V6&amp;W6,"")</f>
        <v>#N/A</v>
      </c>
      <c r="Y6" s="1" t="s">
        <v>379</v>
      </c>
      <c r="Z6" s="32" t="s">
        <v>374</v>
      </c>
      <c r="AA6" s="6" t="str">
        <f t="shared" si="1"/>
        <v>ILFL</v>
      </c>
      <c r="AC6" s="1"/>
    </row>
    <row r="7" spans="1:29" customFormat="1" ht="22.5">
      <c r="A7" s="157" t="s">
        <v>561</v>
      </c>
      <c r="B7" s="157" t="s">
        <v>562</v>
      </c>
      <c r="C7" s="157"/>
      <c r="D7" s="157"/>
      <c r="E7" s="157" t="s">
        <v>563</v>
      </c>
      <c r="F7" s="157" t="s">
        <v>564</v>
      </c>
      <c r="G7" s="178" t="s">
        <v>568</v>
      </c>
      <c r="H7" s="178"/>
      <c r="I7" s="157"/>
      <c r="J7" s="157"/>
      <c r="K7" s="157"/>
      <c r="L7" s="3" t="str">
        <f>IF(I7="EQ",HLOOKUP(J7,Tables!$D$14:$I$15,2,TRUE),IF(I7="EI",HLOOKUP(J7,Tables!$D$2:$I$3,2,TRUE),IF(I7="EO",HLOOKUP(J7,Tables!$D$8:$I$9,2,TRUE),"")))</f>
        <v/>
      </c>
      <c r="M7" s="3" t="str">
        <f>IF(I7="EQ",VLOOKUP(K7,Tables!$A$16:$C$18,3,TRUE),IF(I7="EI",VLOOKUP(K7,Tables!$A$4:$C$6,3,TRUE),IF(I7="EO",VLOOKUP(K7,Tables!$A$10:$C$12,3,TRUE),"")))</f>
        <v/>
      </c>
      <c r="N7" s="3" t="str">
        <f t="shared" si="2"/>
        <v/>
      </c>
      <c r="O7" s="32"/>
      <c r="P7" s="6" t="str">
        <f t="shared" si="0"/>
        <v/>
      </c>
      <c r="Q7" s="30"/>
      <c r="R7" s="34" t="s">
        <v>862</v>
      </c>
      <c r="S7" s="31" t="s">
        <v>380</v>
      </c>
      <c r="T7" s="31"/>
      <c r="U7" s="31"/>
      <c r="V7" s="3" t="e">
        <f>IF(S7="ILF",HLOOKUP(T7,Tables!$D$20:$I$21,2,TRUE),IF(S7="EIF",HLOOKUP(T7,Tables!$D$26:$I$27,2,TRUE),""))</f>
        <v>#N/A</v>
      </c>
      <c r="W7" s="3">
        <f>IF(S7="ILF",VLOOKUP(U7,Tables!$A$22:$C$24,3,TRUE),IF(S7="EIF",VLOOKUP(U7,Tables!$A$28:$C$30,3,TRUE),""))</f>
        <v>22</v>
      </c>
      <c r="X7" s="3" t="e">
        <f t="shared" si="3"/>
        <v>#N/A</v>
      </c>
      <c r="Y7" s="1"/>
      <c r="Z7" s="32" t="s">
        <v>374</v>
      </c>
      <c r="AA7" s="6" t="str">
        <f t="shared" si="1"/>
        <v>ILFL</v>
      </c>
      <c r="AC7" s="1"/>
    </row>
    <row r="8" spans="1:29" customFormat="1" ht="33.75">
      <c r="A8" s="157" t="s">
        <v>561</v>
      </c>
      <c r="B8" s="157" t="s">
        <v>562</v>
      </c>
      <c r="C8" s="157"/>
      <c r="D8" s="157"/>
      <c r="E8" s="157" t="s">
        <v>563</v>
      </c>
      <c r="F8" s="157" t="s">
        <v>566</v>
      </c>
      <c r="G8" s="157" t="s">
        <v>567</v>
      </c>
      <c r="H8" s="157"/>
      <c r="I8" s="157" t="s">
        <v>377</v>
      </c>
      <c r="J8" s="157">
        <v>15</v>
      </c>
      <c r="K8" s="157">
        <v>2</v>
      </c>
      <c r="L8" s="3" t="str">
        <f>IF(I8="EQ",HLOOKUP(J8,Tables!$D$14:$I$15,2,TRUE),IF(I8="EI",HLOOKUP(J8,Tables!$D$2:$I$3,2,TRUE),IF(I8="EO",HLOOKUP(J8,Tables!$D$8:$I$9,2,TRUE),"")))</f>
        <v>F</v>
      </c>
      <c r="M8" s="3">
        <f>IF(I8="EQ",VLOOKUP(K8,Tables!$A$16:$C$18,3,TRUE),IF(I8="EI",VLOOKUP(K8,Tables!$A$4:$C$6,3,TRUE),IF(I8="EO",VLOOKUP(K8,Tables!$A$10:$C$12,3,TRUE),"")))</f>
        <v>11</v>
      </c>
      <c r="N8" s="3" t="str">
        <f t="shared" si="2"/>
        <v>=Tables!F11</v>
      </c>
      <c r="O8" s="32" t="str">
        <f>Tables!F11</f>
        <v>A</v>
      </c>
      <c r="P8" s="6" t="str">
        <f t="shared" si="0"/>
        <v>EOA</v>
      </c>
      <c r="Q8" s="30"/>
      <c r="R8" s="34" t="s">
        <v>856</v>
      </c>
      <c r="S8" s="31" t="s">
        <v>380</v>
      </c>
      <c r="T8" s="31"/>
      <c r="U8" s="31"/>
      <c r="V8" s="3" t="e">
        <f>IF(S8="ILF",HLOOKUP(T8,Tables!$D$20:$I$21,2,TRUE),IF(S8="EIF",HLOOKUP(T8,Tables!$D$26:$I$27,2,TRUE),""))</f>
        <v>#N/A</v>
      </c>
      <c r="W8" s="3">
        <f>IF(S8="ILF",VLOOKUP(U8,Tables!$A$22:$C$24,3,TRUE),IF(S8="EIF",VLOOKUP(U8,Tables!$A$28:$C$30,3,TRUE),""))</f>
        <v>22</v>
      </c>
      <c r="X8" s="3" t="e">
        <f t="shared" si="3"/>
        <v>#N/A</v>
      </c>
      <c r="Y8" s="8" t="s">
        <v>385</v>
      </c>
      <c r="Z8" s="32" t="s">
        <v>374</v>
      </c>
      <c r="AA8" s="6" t="str">
        <f t="shared" si="1"/>
        <v>ILFL</v>
      </c>
      <c r="AC8" s="1"/>
    </row>
    <row r="9" spans="1:29" customFormat="1" ht="22.5">
      <c r="A9" s="157" t="s">
        <v>561</v>
      </c>
      <c r="B9" s="157" t="s">
        <v>562</v>
      </c>
      <c r="C9" s="157"/>
      <c r="D9" s="157"/>
      <c r="E9" s="157" t="s">
        <v>563</v>
      </c>
      <c r="F9" s="157" t="s">
        <v>569</v>
      </c>
      <c r="G9" s="157" t="s">
        <v>571</v>
      </c>
      <c r="H9" s="157"/>
      <c r="I9" s="157" t="s">
        <v>379</v>
      </c>
      <c r="J9" s="157">
        <v>12</v>
      </c>
      <c r="K9" s="157">
        <v>2</v>
      </c>
      <c r="L9" s="3" t="str">
        <f>IF(I9="EQ",HLOOKUP(J9,Tables!$D$14:$I$15,2,TRUE),IF(I9="EI",HLOOKUP(J9,Tables!$D$2:$I$3,2,TRUE),IF(I9="EO",HLOOKUP(J9,Tables!$D$8:$I$9,2,TRUE),"")))</f>
        <v>F</v>
      </c>
      <c r="M9" s="3">
        <f>IF(I9="EQ",VLOOKUP(K9,Tables!$A$16:$C$18,3,TRUE),IF(I9="EI",VLOOKUP(K9,Tables!$A$4:$C$6,3,TRUE),IF(I9="EO",VLOOKUP(K9,Tables!$A$10:$C$12,3,TRUE),"")))</f>
        <v>17</v>
      </c>
      <c r="N9" s="3" t="str">
        <f t="shared" si="2"/>
        <v>=Tables!F17</v>
      </c>
      <c r="O9" s="32" t="str">
        <f>Tables!F17</f>
        <v>A</v>
      </c>
      <c r="P9" s="6" t="str">
        <f t="shared" si="0"/>
        <v>EQA</v>
      </c>
      <c r="Q9" s="30"/>
      <c r="R9" s="34" t="s">
        <v>858</v>
      </c>
      <c r="S9" s="31" t="s">
        <v>380</v>
      </c>
      <c r="T9" s="31"/>
      <c r="U9" s="31"/>
      <c r="V9" s="3" t="e">
        <f>IF(S9="ILF",HLOOKUP(T9,Tables!$D$20:$I$21,2,TRUE),IF(S9="EIF",HLOOKUP(T9,Tables!$D$26:$I$27,2,TRUE),""))</f>
        <v>#N/A</v>
      </c>
      <c r="W9" s="3">
        <f>IF(S9="ILF",VLOOKUP(U9,Tables!$A$22:$C$24,3,TRUE),IF(S9="EIF",VLOOKUP(U9,Tables!$A$28:$C$30,3,TRUE),""))</f>
        <v>22</v>
      </c>
      <c r="X9" s="3" t="e">
        <f t="shared" si="3"/>
        <v>#N/A</v>
      </c>
      <c r="Y9" s="1" t="s">
        <v>380</v>
      </c>
      <c r="Z9" s="32" t="s">
        <v>374</v>
      </c>
      <c r="AA9" s="6" t="str">
        <f t="shared" si="1"/>
        <v>ILFL</v>
      </c>
    </row>
    <row r="10" spans="1:29" customFormat="1" ht="22.5">
      <c r="A10" s="157" t="s">
        <v>561</v>
      </c>
      <c r="B10" s="157" t="s">
        <v>562</v>
      </c>
      <c r="C10" s="157"/>
      <c r="D10" s="157"/>
      <c r="E10" s="157" t="s">
        <v>563</v>
      </c>
      <c r="F10" s="157" t="s">
        <v>569</v>
      </c>
      <c r="G10" s="157" t="s">
        <v>572</v>
      </c>
      <c r="H10" s="157"/>
      <c r="I10" s="157" t="s">
        <v>373</v>
      </c>
      <c r="J10" s="187">
        <v>8</v>
      </c>
      <c r="K10" s="187">
        <v>3</v>
      </c>
      <c r="L10" s="3" t="str">
        <f>IF(I10="EQ",HLOOKUP(J10,Tables!$D$14:$I$15,2,TRUE),IF(I10="EI",HLOOKUP(J10,Tables!$D$2:$I$3,2,TRUE),IF(I10="EO",HLOOKUP(J10,Tables!$D$8:$I$9,2,TRUE),"")))</f>
        <v>F</v>
      </c>
      <c r="M10" s="3">
        <f>IF(I10="EQ",VLOOKUP(K10,Tables!$A$16:$C$18,3,TRUE),IF(I10="EI",VLOOKUP(K10,Tables!$A$4:$C$6,3,TRUE),IF(I10="EO",VLOOKUP(K10,Tables!$A$10:$C$12,3,TRUE),"")))</f>
        <v>6</v>
      </c>
      <c r="N10" s="3" t="str">
        <f t="shared" si="2"/>
        <v>=Tables!F6</v>
      </c>
      <c r="O10" s="32" t="str">
        <f>Tables!F6</f>
        <v>H</v>
      </c>
      <c r="P10" s="6" t="str">
        <f t="shared" si="0"/>
        <v>EIH</v>
      </c>
      <c r="Q10" s="30"/>
      <c r="R10" s="34" t="s">
        <v>861</v>
      </c>
      <c r="S10" s="31" t="s">
        <v>380</v>
      </c>
      <c r="T10" s="31"/>
      <c r="U10" s="31"/>
      <c r="V10" s="3" t="e">
        <f>IF(S10="ILF",HLOOKUP(T10,Tables!$D$20:$I$21,2,TRUE),IF(S10="EIF",HLOOKUP(T10,Tables!$D$26:$I$27,2,TRUE),""))</f>
        <v>#N/A</v>
      </c>
      <c r="W10" s="3">
        <f>IF(S10="ILF",VLOOKUP(U10,Tables!$A$22:$C$24,3,TRUE),IF(S10="EIF",VLOOKUP(U10,Tables!$A$28:$C$30,3,TRUE),""))</f>
        <v>22</v>
      </c>
      <c r="X10" s="3" t="e">
        <f t="shared" si="3"/>
        <v>#N/A</v>
      </c>
      <c r="Y10" s="1" t="s">
        <v>378</v>
      </c>
      <c r="Z10" s="32" t="s">
        <v>374</v>
      </c>
      <c r="AA10" s="6" t="str">
        <f t="shared" si="1"/>
        <v>ILFL</v>
      </c>
    </row>
    <row r="11" spans="1:29" customFormat="1" ht="22.5">
      <c r="A11" s="157" t="s">
        <v>561</v>
      </c>
      <c r="B11" s="157" t="s">
        <v>562</v>
      </c>
      <c r="C11" s="157"/>
      <c r="D11" s="157"/>
      <c r="E11" s="157" t="s">
        <v>563</v>
      </c>
      <c r="F11" s="157" t="s">
        <v>569</v>
      </c>
      <c r="G11" s="157" t="s">
        <v>573</v>
      </c>
      <c r="H11" s="157"/>
      <c r="I11" s="157" t="s">
        <v>373</v>
      </c>
      <c r="J11" s="187">
        <v>6</v>
      </c>
      <c r="K11" s="187">
        <v>2</v>
      </c>
      <c r="L11" s="3" t="str">
        <f>IF(I11="EQ",HLOOKUP(J11,Tables!$D$14:$I$15,2,TRUE),IF(I11="EI",HLOOKUP(J11,Tables!$D$2:$I$3,2,TRUE),IF(I11="EO",HLOOKUP(J11,Tables!$D$8:$I$9,2,TRUE),"")))</f>
        <v>F</v>
      </c>
      <c r="M11" s="3">
        <f>IF(I11="EQ",VLOOKUP(K11,Tables!$A$16:$C$18,3,TRUE),IF(I11="EI",VLOOKUP(K11,Tables!$A$4:$C$6,3,TRUE),IF(I11="EO",VLOOKUP(K11,Tables!$A$10:$C$12,3,TRUE),"")))</f>
        <v>5</v>
      </c>
      <c r="N11" s="3" t="str">
        <f t="shared" si="2"/>
        <v>=Tables!F5</v>
      </c>
      <c r="O11" s="32" t="str">
        <f>Tables!F5</f>
        <v>A</v>
      </c>
      <c r="P11" s="6" t="str">
        <f t="shared" si="0"/>
        <v>EIA</v>
      </c>
      <c r="Q11" s="30"/>
      <c r="R11" s="34" t="s">
        <v>860</v>
      </c>
      <c r="S11" s="31" t="s">
        <v>380</v>
      </c>
      <c r="T11" s="31"/>
      <c r="U11" s="31"/>
      <c r="V11" s="3" t="e">
        <f>IF(S11="ILF",HLOOKUP(T11,Tables!$D$20:$I$21,2,TRUE),IF(S11="EIF",HLOOKUP(T11,Tables!$D$26:$I$27,2,TRUE),""))</f>
        <v>#N/A</v>
      </c>
      <c r="W11" s="3">
        <f>IF(S11="ILF",VLOOKUP(U11,Tables!$A$22:$C$24,3,TRUE),IF(S11="EIF",VLOOKUP(U11,Tables!$A$28:$C$30,3,TRUE),""))</f>
        <v>22</v>
      </c>
      <c r="X11" s="3" t="e">
        <f t="shared" si="3"/>
        <v>#N/A</v>
      </c>
      <c r="Y11" s="1"/>
      <c r="Z11" s="32" t="s">
        <v>374</v>
      </c>
      <c r="AA11" s="6" t="str">
        <f t="shared" si="1"/>
        <v>ILFL</v>
      </c>
    </row>
    <row r="12" spans="1:29" customFormat="1" ht="22.5">
      <c r="A12" s="157" t="s">
        <v>561</v>
      </c>
      <c r="B12" s="157" t="s">
        <v>562</v>
      </c>
      <c r="C12" s="157"/>
      <c r="D12" s="157"/>
      <c r="E12" s="157" t="s">
        <v>563</v>
      </c>
      <c r="F12" s="157" t="s">
        <v>569</v>
      </c>
      <c r="G12" s="157" t="s">
        <v>570</v>
      </c>
      <c r="H12" s="157"/>
      <c r="I12" s="157" t="s">
        <v>379</v>
      </c>
      <c r="J12" s="187">
        <v>9</v>
      </c>
      <c r="K12" s="187">
        <v>2</v>
      </c>
      <c r="L12" s="3" t="str">
        <f>IF(I12="EQ",HLOOKUP(J12,Tables!$D$14:$I$15,2,TRUE),IF(I12="EI",HLOOKUP(J12,Tables!$D$2:$I$3,2,TRUE),IF(I12="EO",HLOOKUP(J12,Tables!$D$8:$I$9,2,TRUE),"")))</f>
        <v>F</v>
      </c>
      <c r="M12" s="3">
        <f>IF(I12="EQ",VLOOKUP(K12,Tables!$A$16:$C$18,3,TRUE),IF(I12="EI",VLOOKUP(K12,Tables!$A$4:$C$6,3,TRUE),IF(I12="EO",VLOOKUP(K12,Tables!$A$10:$C$12,3,TRUE),"")))</f>
        <v>17</v>
      </c>
      <c r="N12" s="3" t="str">
        <f t="shared" si="2"/>
        <v>=Tables!F17</v>
      </c>
      <c r="O12" s="32" t="str">
        <f>Tables!F17</f>
        <v>A</v>
      </c>
      <c r="P12" s="6" t="str">
        <f t="shared" si="0"/>
        <v>EQA</v>
      </c>
      <c r="Q12" s="30"/>
      <c r="R12" s="34" t="s">
        <v>872</v>
      </c>
      <c r="S12" s="31" t="s">
        <v>380</v>
      </c>
      <c r="T12" s="31"/>
      <c r="U12" s="31"/>
      <c r="V12" s="3" t="e">
        <f>IF(S12="ILF",HLOOKUP(T12,Tables!$D$20:$I$21,2,TRUE),IF(S12="EIF",HLOOKUP(T12,Tables!$D$26:$I$27,2,TRUE),""))</f>
        <v>#N/A</v>
      </c>
      <c r="W12" s="3">
        <f>IF(S12="ILF",VLOOKUP(U12,Tables!$A$22:$C$24,3,TRUE),IF(S12="EIF",VLOOKUP(U12,Tables!$A$28:$C$30,3,TRUE),""))</f>
        <v>22</v>
      </c>
      <c r="X12" s="3" t="e">
        <f t="shared" si="3"/>
        <v>#N/A</v>
      </c>
      <c r="Y12" s="1"/>
      <c r="Z12" s="32" t="s">
        <v>374</v>
      </c>
      <c r="AA12" s="6" t="str">
        <f t="shared" si="1"/>
        <v>ILFL</v>
      </c>
    </row>
    <row r="13" spans="1:29" customFormat="1" ht="22.5">
      <c r="A13" s="157" t="s">
        <v>561</v>
      </c>
      <c r="B13" s="157" t="s">
        <v>562</v>
      </c>
      <c r="C13" s="157"/>
      <c r="D13" s="157"/>
      <c r="E13" s="157" t="s">
        <v>563</v>
      </c>
      <c r="F13" s="157" t="s">
        <v>569</v>
      </c>
      <c r="G13" s="157" t="s">
        <v>611</v>
      </c>
      <c r="H13" s="157"/>
      <c r="I13" s="157" t="s">
        <v>373</v>
      </c>
      <c r="J13" s="187">
        <v>12</v>
      </c>
      <c r="K13" s="187">
        <v>1</v>
      </c>
      <c r="L13" s="3" t="str">
        <f>IF(I13="EQ",HLOOKUP(J13,Tables!$D$14:$I$15,2,TRUE),IF(I13="EI",HLOOKUP(J13,Tables!$D$2:$I$3,2,TRUE),IF(I13="EO",HLOOKUP(J13,Tables!$D$8:$I$9,2,TRUE),"")))</f>
        <v>F</v>
      </c>
      <c r="M13" s="3">
        <f>IF(I13="EQ",VLOOKUP(K13,Tables!$A$16:$C$18,3,TRUE),IF(I13="EI",VLOOKUP(K13,Tables!$A$4:$C$6,3,TRUE),IF(I13="EO",VLOOKUP(K13,Tables!$A$10:$C$12,3,TRUE),"")))</f>
        <v>4</v>
      </c>
      <c r="N13" s="3" t="str">
        <f t="shared" si="2"/>
        <v>=Tables!F4</v>
      </c>
      <c r="O13" s="32" t="str">
        <f>Tables!F4</f>
        <v>L</v>
      </c>
      <c r="P13" s="6" t="str">
        <f t="shared" si="0"/>
        <v>EIL</v>
      </c>
      <c r="Q13" s="30"/>
      <c r="R13" s="34" t="s">
        <v>853</v>
      </c>
      <c r="S13" s="31" t="s">
        <v>380</v>
      </c>
      <c r="T13" s="31"/>
      <c r="U13" s="31"/>
      <c r="V13" s="3" t="e">
        <f>IF(S13="ILF",HLOOKUP(T13,Tables!$D$20:$I$21,2,TRUE),IF(S13="EIF",HLOOKUP(T13,Tables!$D$26:$I$27,2,TRUE),""))</f>
        <v>#N/A</v>
      </c>
      <c r="W13" s="3">
        <f>IF(S13="ILF",VLOOKUP(U13,Tables!$A$22:$C$24,3,TRUE),IF(S13="EIF",VLOOKUP(U13,Tables!$A$28:$C$30,3,TRUE),""))</f>
        <v>22</v>
      </c>
      <c r="X13" s="3" t="e">
        <f t="shared" si="3"/>
        <v>#N/A</v>
      </c>
      <c r="Y13" s="1"/>
      <c r="Z13" s="32" t="s">
        <v>375</v>
      </c>
      <c r="AA13" s="6" t="str">
        <f t="shared" si="1"/>
        <v>ILFA</v>
      </c>
    </row>
    <row r="14" spans="1:29" customFormat="1" ht="45">
      <c r="A14" s="157" t="s">
        <v>561</v>
      </c>
      <c r="B14" s="157" t="s">
        <v>576</v>
      </c>
      <c r="C14" s="157"/>
      <c r="D14" s="157"/>
      <c r="E14" s="157" t="s">
        <v>615</v>
      </c>
      <c r="F14" s="157" t="s">
        <v>566</v>
      </c>
      <c r="G14" s="157" t="s">
        <v>616</v>
      </c>
      <c r="H14" s="157"/>
      <c r="I14" s="157"/>
      <c r="J14" s="187"/>
      <c r="K14" s="187"/>
      <c r="L14" s="3" t="str">
        <f>IF(I14="EQ",HLOOKUP(J14,Tables!$D$14:$I$15,2,TRUE),IF(I14="EI",HLOOKUP(J14,Tables!$D$2:$I$3,2,TRUE),IF(I14="EO",HLOOKUP(J14,Tables!$D$8:$I$9,2,TRUE),"")))</f>
        <v/>
      </c>
      <c r="M14" s="3" t="str">
        <f>IF(I14="EQ",VLOOKUP(K14,Tables!$A$16:$C$18,3,TRUE),IF(I14="EI",VLOOKUP(K14,Tables!$A$4:$C$6,3,TRUE),IF(I14="EO",VLOOKUP(K14,Tables!$A$10:$C$12,3,TRUE),"")))</f>
        <v/>
      </c>
      <c r="N14" s="3" t="str">
        <f t="shared" si="2"/>
        <v/>
      </c>
      <c r="O14" s="32"/>
      <c r="P14" s="6" t="str">
        <f t="shared" ref="P14:P38" si="4">I16&amp;O14</f>
        <v>EQ</v>
      </c>
      <c r="Q14" s="30"/>
      <c r="R14" s="34"/>
      <c r="S14" s="31"/>
      <c r="T14" s="31"/>
      <c r="U14" s="31"/>
      <c r="V14" s="3" t="str">
        <f>IF(S14="ILF",HLOOKUP(T14,Tables!$D$20:$I$21,2,TRUE),IF(S14="EIF",HLOOKUP(T14,Tables!$D$26:$I$27,2,TRUE),""))</f>
        <v/>
      </c>
      <c r="W14" s="3" t="str">
        <f>IF(S14="ILF",VLOOKUP(U14,Tables!$A$22:$C$24,3,TRUE),IF(S14="EIF",VLOOKUP(U14,Tables!$A$28:$C$30,3,TRUE),""))</f>
        <v/>
      </c>
      <c r="X14" s="3" t="str">
        <f t="shared" si="3"/>
        <v/>
      </c>
      <c r="Y14" s="1"/>
      <c r="Z14" s="32"/>
      <c r="AA14" s="6" t="str">
        <f t="shared" si="1"/>
        <v/>
      </c>
    </row>
    <row r="15" spans="1:29" customFormat="1" ht="45">
      <c r="A15" s="157" t="s">
        <v>561</v>
      </c>
      <c r="B15" s="157" t="s">
        <v>576</v>
      </c>
      <c r="C15" s="157"/>
      <c r="D15" s="157"/>
      <c r="E15" s="157" t="s">
        <v>615</v>
      </c>
      <c r="F15" s="157" t="s">
        <v>569</v>
      </c>
      <c r="G15" s="157" t="s">
        <v>618</v>
      </c>
      <c r="H15" s="157"/>
      <c r="I15" s="157"/>
      <c r="J15" s="187"/>
      <c r="K15" s="187"/>
      <c r="L15" s="3" t="str">
        <f>IF(I15="EQ",HLOOKUP(J15,Tables!$D$14:$I$15,2,TRUE),IF(I15="EI",HLOOKUP(J15,Tables!$D$2:$I$3,2,TRUE),IF(I15="EO",HLOOKUP(J15,Tables!$D$8:$I$9,2,TRUE),"")))</f>
        <v/>
      </c>
      <c r="M15" s="3" t="str">
        <f>IF(I15="EQ",VLOOKUP(K15,Tables!$A$16:$C$18,3,TRUE),IF(I15="EI",VLOOKUP(K15,Tables!$A$4:$C$6,3,TRUE),IF(I15="EO",VLOOKUP(K15,Tables!$A$10:$C$12,3,TRUE),"")))</f>
        <v/>
      </c>
      <c r="N15" s="3" t="str">
        <f t="shared" si="2"/>
        <v/>
      </c>
      <c r="O15" s="32"/>
      <c r="P15" s="6" t="str">
        <f t="shared" si="4"/>
        <v>EQ</v>
      </c>
      <c r="Q15" s="30"/>
      <c r="R15" s="34"/>
      <c r="S15" s="31"/>
      <c r="T15" s="31"/>
      <c r="U15" s="31"/>
      <c r="V15" s="3" t="str">
        <f>IF(S15="ILF",HLOOKUP(T15,Tables!$D$20:$I$21,2,TRUE),IF(S15="EIF",HLOOKUP(T15,Tables!$D$26:$I$27,2,TRUE),""))</f>
        <v/>
      </c>
      <c r="W15" s="3" t="str">
        <f>IF(S15="ILF",VLOOKUP(U15,Tables!$A$22:$C$24,3,TRUE),IF(S15="EIF",VLOOKUP(U15,Tables!$A$28:$C$30,3,TRUE),""))</f>
        <v/>
      </c>
      <c r="X15" s="3" t="str">
        <f t="shared" si="3"/>
        <v/>
      </c>
      <c r="Y15" s="1"/>
      <c r="Z15" s="32"/>
      <c r="AA15" s="6" t="str">
        <f t="shared" si="1"/>
        <v/>
      </c>
    </row>
    <row r="16" spans="1:29" customFormat="1" ht="45">
      <c r="A16" s="157" t="s">
        <v>561</v>
      </c>
      <c r="B16" s="157" t="s">
        <v>576</v>
      </c>
      <c r="C16" s="157"/>
      <c r="D16" s="157"/>
      <c r="E16" s="157" t="s">
        <v>563</v>
      </c>
      <c r="F16" s="157" t="s">
        <v>564</v>
      </c>
      <c r="G16" s="157" t="s">
        <v>622</v>
      </c>
      <c r="H16" s="157"/>
      <c r="I16" s="157" t="s">
        <v>379</v>
      </c>
      <c r="J16" s="187">
        <v>15</v>
      </c>
      <c r="K16" s="187">
        <v>2</v>
      </c>
      <c r="L16" s="3" t="str">
        <f>IF(I16="EQ",HLOOKUP(J16,Tables!$D$14:$I$15,2,TRUE),IF(I16="EI",HLOOKUP(J16,Tables!$D$2:$I$3,2,TRUE),IF(I16="EO",HLOOKUP(J16,Tables!$D$8:$I$9,2,TRUE),"")))</f>
        <v>F</v>
      </c>
      <c r="M16" s="3">
        <f>IF(I16="EQ",VLOOKUP(K16,Tables!$A$16:$C$18,3,TRUE),IF(I16="EI",VLOOKUP(K16,Tables!$A$4:$C$6,3,TRUE),IF(I16="EO",VLOOKUP(K16,Tables!$A$10:$C$12,3,TRUE),"")))</f>
        <v>17</v>
      </c>
      <c r="N16" s="3" t="str">
        <f t="shared" si="2"/>
        <v>=Tables!F17</v>
      </c>
      <c r="O16" s="32" t="str">
        <f>Tables!F17</f>
        <v>A</v>
      </c>
      <c r="P16" s="6" t="str">
        <f t="shared" si="4"/>
        <v>EQA</v>
      </c>
      <c r="Q16" s="30"/>
      <c r="R16" s="34" t="s">
        <v>867</v>
      </c>
      <c r="S16" s="31" t="s">
        <v>380</v>
      </c>
      <c r="T16" s="31"/>
      <c r="U16" s="31"/>
      <c r="V16" s="3" t="e">
        <f>IF(S16="ILF",HLOOKUP(T16,Tables!$D$20:$I$21,2,TRUE),IF(S16="EIF",HLOOKUP(T16,Tables!$D$26:$I$27,2,TRUE),""))</f>
        <v>#N/A</v>
      </c>
      <c r="W16" s="3">
        <f>IF(S16="ILF",VLOOKUP(U16,Tables!$A$22:$C$24,3,TRUE),IF(S16="EIF",VLOOKUP(U16,Tables!$A$28:$C$30,3,TRUE),""))</f>
        <v>22</v>
      </c>
      <c r="X16" s="3" t="e">
        <f t="shared" si="3"/>
        <v>#N/A</v>
      </c>
      <c r="Y16" s="1"/>
      <c r="Z16" s="32" t="s">
        <v>374</v>
      </c>
      <c r="AA16" s="6" t="str">
        <f t="shared" si="1"/>
        <v>ILFL</v>
      </c>
    </row>
    <row r="17" spans="1:27" customFormat="1" ht="45">
      <c r="A17" s="157" t="s">
        <v>561</v>
      </c>
      <c r="B17" s="157" t="s">
        <v>576</v>
      </c>
      <c r="C17" s="157"/>
      <c r="D17" s="157"/>
      <c r="E17" s="157" t="s">
        <v>563</v>
      </c>
      <c r="F17" s="157" t="s">
        <v>564</v>
      </c>
      <c r="G17" s="157" t="s">
        <v>621</v>
      </c>
      <c r="H17" s="157"/>
      <c r="I17" s="157" t="s">
        <v>379</v>
      </c>
      <c r="J17" s="187">
        <v>18</v>
      </c>
      <c r="K17" s="187">
        <v>2</v>
      </c>
      <c r="L17" s="3" t="str">
        <f>IF(I17="EQ",HLOOKUP(J17,Tables!$D$14:$I$15,2,TRUE),IF(I17="EI",HLOOKUP(J17,Tables!$D$2:$I$3,2,TRUE),IF(I17="EO",HLOOKUP(J17,Tables!$D$8:$I$9,2,TRUE),"")))</f>
        <v>F</v>
      </c>
      <c r="M17" s="3">
        <f>IF(I17="EQ",VLOOKUP(K17,Tables!$A$16:$C$18,3,TRUE),IF(I17="EI",VLOOKUP(K17,Tables!$A$4:$C$6,3,TRUE),IF(I17="EO",VLOOKUP(K17,Tables!$A$10:$C$12,3,TRUE),"")))</f>
        <v>17</v>
      </c>
      <c r="N17" s="3" t="str">
        <f t="shared" si="2"/>
        <v>=Tables!F17</v>
      </c>
      <c r="O17" s="32" t="str">
        <f>Tables!F17</f>
        <v>A</v>
      </c>
      <c r="P17" s="6" t="str">
        <f t="shared" si="4"/>
        <v>EQA</v>
      </c>
      <c r="Q17" s="30"/>
      <c r="R17" s="34" t="s">
        <v>869</v>
      </c>
      <c r="S17" s="31" t="s">
        <v>380</v>
      </c>
      <c r="T17" s="31"/>
      <c r="U17" s="31"/>
      <c r="V17" s="3" t="e">
        <f>IF(S17="ILF",HLOOKUP(T17,Tables!$D$20:$I$21,2,TRUE),IF(S17="EIF",HLOOKUP(T17,Tables!$D$26:$I$27,2,TRUE),""))</f>
        <v>#N/A</v>
      </c>
      <c r="W17" s="3">
        <f>IF(S17="ILF",VLOOKUP(U17,Tables!$A$22:$C$24,3,TRUE),IF(S17="EIF",VLOOKUP(U17,Tables!$A$28:$C$30,3,TRUE),""))</f>
        <v>22</v>
      </c>
      <c r="X17" s="3" t="e">
        <f t="shared" si="3"/>
        <v>#N/A</v>
      </c>
      <c r="Y17" s="1"/>
      <c r="Z17" s="32" t="s">
        <v>374</v>
      </c>
      <c r="AA17" s="6" t="str">
        <f t="shared" si="1"/>
        <v>ILFL</v>
      </c>
    </row>
    <row r="18" spans="1:27" customFormat="1" ht="45">
      <c r="A18" s="157" t="s">
        <v>561</v>
      </c>
      <c r="B18" s="157" t="s">
        <v>576</v>
      </c>
      <c r="C18" s="157"/>
      <c r="D18" s="157"/>
      <c r="E18" s="157" t="s">
        <v>563</v>
      </c>
      <c r="F18" s="157" t="s">
        <v>564</v>
      </c>
      <c r="G18" s="157" t="s">
        <v>623</v>
      </c>
      <c r="H18" s="157"/>
      <c r="I18" s="157" t="s">
        <v>379</v>
      </c>
      <c r="J18" s="187">
        <v>25</v>
      </c>
      <c r="K18" s="187">
        <v>2</v>
      </c>
      <c r="L18" s="3" t="str">
        <f>IF(I18="EQ",HLOOKUP(J18,Tables!$D$14:$I$15,2,TRUE),IF(I18="EI",HLOOKUP(J18,Tables!$D$2:$I$3,2,TRUE),IF(I18="EO",HLOOKUP(J18,Tables!$D$8:$I$9,2,TRUE),"")))</f>
        <v>H</v>
      </c>
      <c r="M18" s="3">
        <f>IF(I18="EQ",VLOOKUP(K18,Tables!$A$16:$C$18,3,TRUE),IF(I18="EI",VLOOKUP(K18,Tables!$A$4:$C$6,3,TRUE),IF(I18="EO",VLOOKUP(K18,Tables!$A$10:$C$12,3,TRUE),"")))</f>
        <v>17</v>
      </c>
      <c r="N18" s="3" t="str">
        <f t="shared" si="2"/>
        <v>=Tables!H17</v>
      </c>
      <c r="O18" s="32" t="str">
        <f>Tables!H17</f>
        <v>H</v>
      </c>
      <c r="P18" s="6" t="str">
        <f t="shared" si="4"/>
        <v>EQH</v>
      </c>
      <c r="Q18" s="30"/>
      <c r="R18" s="34" t="s">
        <v>855</v>
      </c>
      <c r="S18" s="31" t="s">
        <v>380</v>
      </c>
      <c r="T18" s="31"/>
      <c r="U18" s="31"/>
      <c r="V18" s="3" t="e">
        <f>IF(S18="ILF",HLOOKUP(T18,Tables!$D$20:$I$21,2,TRUE),IF(S18="EIF",HLOOKUP(T18,Tables!$D$26:$I$27,2,TRUE),""))</f>
        <v>#N/A</v>
      </c>
      <c r="W18" s="3">
        <f>IF(S18="ILF",VLOOKUP(U18,Tables!$A$22:$C$24,3,TRUE),IF(S18="EIF",VLOOKUP(U18,Tables!$A$28:$C$30,3,TRUE),""))</f>
        <v>22</v>
      </c>
      <c r="X18" s="3" t="e">
        <f t="shared" si="3"/>
        <v>#N/A</v>
      </c>
      <c r="Y18" s="1"/>
      <c r="Z18" s="32" t="s">
        <v>374</v>
      </c>
      <c r="AA18" s="6" t="str">
        <f t="shared" si="1"/>
        <v>ILFL</v>
      </c>
    </row>
    <row r="19" spans="1:27" customFormat="1" ht="45">
      <c r="A19" s="157" t="s">
        <v>561</v>
      </c>
      <c r="B19" s="157" t="s">
        <v>576</v>
      </c>
      <c r="C19" s="157"/>
      <c r="D19" s="157"/>
      <c r="E19" s="157" t="s">
        <v>563</v>
      </c>
      <c r="F19" s="157" t="s">
        <v>564</v>
      </c>
      <c r="G19" s="157" t="s">
        <v>620</v>
      </c>
      <c r="H19" s="157"/>
      <c r="I19" s="157" t="s">
        <v>379</v>
      </c>
      <c r="J19" s="187">
        <v>27</v>
      </c>
      <c r="K19" s="187">
        <v>3</v>
      </c>
      <c r="L19" s="3" t="str">
        <f>IF(I19="EQ",HLOOKUP(J19,Tables!$D$14:$I$15,2,TRUE),IF(I19="EI",HLOOKUP(J19,Tables!$D$2:$I$3,2,TRUE),IF(I19="EO",HLOOKUP(J19,Tables!$D$8:$I$9,2,TRUE),"")))</f>
        <v>H</v>
      </c>
      <c r="M19" s="3">
        <f>IF(I19="EQ",VLOOKUP(K19,Tables!$A$16:$C$18,3,TRUE),IF(I19="EI",VLOOKUP(K19,Tables!$A$4:$C$6,3,TRUE),IF(I19="EO",VLOOKUP(K19,Tables!$A$10:$C$12,3,TRUE),"")))</f>
        <v>17</v>
      </c>
      <c r="N19" s="3" t="str">
        <f t="shared" si="2"/>
        <v>=Tables!H17</v>
      </c>
      <c r="O19" s="32" t="str">
        <f>Tables!H17</f>
        <v>H</v>
      </c>
      <c r="P19" s="6" t="str">
        <f t="shared" si="4"/>
        <v>EIH</v>
      </c>
      <c r="Q19" s="30"/>
      <c r="R19" s="34" t="s">
        <v>278</v>
      </c>
      <c r="S19" s="31" t="s">
        <v>380</v>
      </c>
      <c r="T19" s="31"/>
      <c r="U19" s="31"/>
      <c r="V19" s="3" t="e">
        <f>IF(S19="ILF",HLOOKUP(T19,Tables!$D$20:$I$21,2,TRUE),IF(S19="EIF",HLOOKUP(T19,Tables!$D$26:$I$27,2,TRUE),""))</f>
        <v>#N/A</v>
      </c>
      <c r="W19" s="3">
        <f>IF(S19="ILF",VLOOKUP(U19,Tables!$A$22:$C$24,3,TRUE),IF(S19="EIF",VLOOKUP(U19,Tables!$A$28:$C$30,3,TRUE),""))</f>
        <v>22</v>
      </c>
      <c r="X19" s="3" t="e">
        <f t="shared" si="3"/>
        <v>#N/A</v>
      </c>
      <c r="Y19" s="1"/>
      <c r="Z19" s="32" t="s">
        <v>374</v>
      </c>
      <c r="AA19" s="6" t="str">
        <f t="shared" si="1"/>
        <v>ILFL</v>
      </c>
    </row>
    <row r="20" spans="1:27" customFormat="1" ht="45">
      <c r="A20" s="157" t="s">
        <v>561</v>
      </c>
      <c r="B20" s="157" t="s">
        <v>576</v>
      </c>
      <c r="C20" s="157"/>
      <c r="D20" s="157"/>
      <c r="E20" s="157" t="s">
        <v>563</v>
      </c>
      <c r="F20" s="157" t="s">
        <v>564</v>
      </c>
      <c r="G20" s="157" t="s">
        <v>624</v>
      </c>
      <c r="H20" s="157"/>
      <c r="I20" s="157" t="s">
        <v>379</v>
      </c>
      <c r="J20" s="187">
        <v>25</v>
      </c>
      <c r="K20" s="187">
        <v>2</v>
      </c>
      <c r="L20" s="3" t="str">
        <f>IF(I20="EQ",HLOOKUP(J20,Tables!$D$14:$I$15,2,TRUE),IF(I20="EI",HLOOKUP(J20,Tables!$D$2:$I$3,2,TRUE),IF(I20="EO",HLOOKUP(J20,Tables!$D$8:$I$9,2,TRUE),"")))</f>
        <v>H</v>
      </c>
      <c r="M20" s="3">
        <f>IF(I20="EQ",VLOOKUP(K20,Tables!$A$16:$C$18,3,TRUE),IF(I20="EI",VLOOKUP(K20,Tables!$A$4:$C$6,3,TRUE),IF(I20="EO",VLOOKUP(K20,Tables!$A$10:$C$12,3,TRUE),"")))</f>
        <v>17</v>
      </c>
      <c r="N20" s="3" t="str">
        <f t="shared" si="2"/>
        <v>=Tables!H17</v>
      </c>
      <c r="O20" s="32" t="str">
        <f>Tables!H17</f>
        <v>H</v>
      </c>
      <c r="P20" s="6" t="str">
        <f t="shared" si="4"/>
        <v>EQH</v>
      </c>
      <c r="Q20" s="30"/>
      <c r="R20" s="34" t="s">
        <v>866</v>
      </c>
      <c r="S20" s="31" t="s">
        <v>380</v>
      </c>
      <c r="T20" s="31"/>
      <c r="U20" s="31"/>
      <c r="V20" s="3" t="e">
        <f>IF(S20="ILF",HLOOKUP(T20,Tables!$D$20:$I$21,2,TRUE),IF(S20="EIF",HLOOKUP(T20,Tables!$D$26:$I$27,2,TRUE),""))</f>
        <v>#N/A</v>
      </c>
      <c r="W20" s="3">
        <f>IF(S20="ILF",VLOOKUP(U20,Tables!$A$22:$C$24,3,TRUE),IF(S20="EIF",VLOOKUP(U20,Tables!$A$28:$C$30,3,TRUE),""))</f>
        <v>22</v>
      </c>
      <c r="X20" s="3" t="e">
        <f t="shared" si="3"/>
        <v>#N/A</v>
      </c>
      <c r="Y20" s="1"/>
      <c r="Z20" s="32" t="s">
        <v>374</v>
      </c>
      <c r="AA20" s="6" t="str">
        <f t="shared" si="1"/>
        <v>ILFL</v>
      </c>
    </row>
    <row r="21" spans="1:27" customFormat="1" ht="45">
      <c r="A21" s="157" t="s">
        <v>561</v>
      </c>
      <c r="B21" s="157" t="s">
        <v>576</v>
      </c>
      <c r="C21" s="157"/>
      <c r="D21" s="157"/>
      <c r="E21" s="157" t="s">
        <v>563</v>
      </c>
      <c r="F21" s="157" t="s">
        <v>564</v>
      </c>
      <c r="G21" s="157" t="s">
        <v>625</v>
      </c>
      <c r="H21" s="157"/>
      <c r="I21" s="157" t="s">
        <v>373</v>
      </c>
      <c r="J21" s="187">
        <v>28</v>
      </c>
      <c r="K21" s="187">
        <v>3</v>
      </c>
      <c r="L21" s="3" t="str">
        <f>IF(I21="EQ",HLOOKUP(J21,Tables!$D$14:$I$15,2,TRUE),IF(I21="EI",HLOOKUP(J21,Tables!$D$2:$I$3,2,TRUE),IF(I21="EO",HLOOKUP(J21,Tables!$D$8:$I$9,2,TRUE),"")))</f>
        <v>H</v>
      </c>
      <c r="M21" s="3">
        <f>IF(I21="EQ",VLOOKUP(K21,Tables!$A$16:$C$18,3,TRUE),IF(I21="EI",VLOOKUP(K21,Tables!$A$4:$C$6,3,TRUE),IF(I21="EO",VLOOKUP(K21,Tables!$A$10:$C$12,3,TRUE),"")))</f>
        <v>6</v>
      </c>
      <c r="N21" s="3" t="str">
        <f t="shared" si="2"/>
        <v>=Tables!H6</v>
      </c>
      <c r="O21" s="32" t="str">
        <f>Tables!H6</f>
        <v>H</v>
      </c>
      <c r="P21" s="6" t="str">
        <f t="shared" si="4"/>
        <v>EQH</v>
      </c>
      <c r="Q21" s="30"/>
      <c r="R21" s="34" t="s">
        <v>863</v>
      </c>
      <c r="S21" s="31" t="s">
        <v>380</v>
      </c>
      <c r="T21" s="31"/>
      <c r="U21" s="31"/>
      <c r="V21" s="3" t="e">
        <f>IF(S21="ILF",HLOOKUP(T21,Tables!$D$20:$I$21,2,TRUE),IF(S21="EIF",HLOOKUP(T21,Tables!$D$26:$I$27,2,TRUE),""))</f>
        <v>#N/A</v>
      </c>
      <c r="W21" s="3">
        <f>IF(S21="ILF",VLOOKUP(U21,Tables!$A$22:$C$24,3,TRUE),IF(S21="EIF",VLOOKUP(U21,Tables!$A$28:$C$30,3,TRUE),""))</f>
        <v>22</v>
      </c>
      <c r="X21" s="3" t="e">
        <f t="shared" si="3"/>
        <v>#N/A</v>
      </c>
      <c r="Y21" s="1"/>
      <c r="Z21" s="32" t="s">
        <v>374</v>
      </c>
      <c r="AA21" s="6" t="str">
        <f t="shared" si="1"/>
        <v>ILFL</v>
      </c>
    </row>
    <row r="22" spans="1:27" customFormat="1" ht="67.5">
      <c r="A22" s="157" t="s">
        <v>561</v>
      </c>
      <c r="B22" s="157" t="s">
        <v>576</v>
      </c>
      <c r="C22" s="157"/>
      <c r="D22" s="157"/>
      <c r="E22" s="157" t="s">
        <v>563</v>
      </c>
      <c r="F22" s="157" t="s">
        <v>566</v>
      </c>
      <c r="G22" s="157" t="s">
        <v>612</v>
      </c>
      <c r="H22" s="157"/>
      <c r="I22" s="157" t="s">
        <v>379</v>
      </c>
      <c r="J22" s="187">
        <v>29</v>
      </c>
      <c r="K22" s="187">
        <v>3</v>
      </c>
      <c r="L22" s="3" t="str">
        <f>IF(I22="EQ",HLOOKUP(J22,Tables!$D$14:$I$15,2,TRUE),IF(I22="EI",HLOOKUP(J22,Tables!$D$2:$I$3,2,TRUE),IF(I22="EO",HLOOKUP(J22,Tables!$D$8:$I$9,2,TRUE),"")))</f>
        <v>H</v>
      </c>
      <c r="M22" s="3">
        <f>IF(I22="EQ",VLOOKUP(K22,Tables!$A$16:$C$18,3,TRUE),IF(I22="EI",VLOOKUP(K22,Tables!$A$4:$C$6,3,TRUE),IF(I22="EO",VLOOKUP(K22,Tables!$A$10:$C$12,3,TRUE),"")))</f>
        <v>17</v>
      </c>
      <c r="N22" s="3" t="str">
        <f t="shared" si="2"/>
        <v>=Tables!H17</v>
      </c>
      <c r="O22" s="32" t="str">
        <f>Tables!H17</f>
        <v>H</v>
      </c>
      <c r="P22" s="6" t="str">
        <f t="shared" si="4"/>
        <v>EIH</v>
      </c>
      <c r="Q22" s="30"/>
      <c r="R22" s="34" t="s">
        <v>868</v>
      </c>
      <c r="S22" s="31" t="s">
        <v>380</v>
      </c>
      <c r="T22" s="31"/>
      <c r="U22" s="31"/>
      <c r="V22" s="3" t="e">
        <f>IF(S22="ILF",HLOOKUP(T22,Tables!$D$20:$I$21,2,TRUE),IF(S22="EIF",HLOOKUP(T22,Tables!$D$26:$I$27,2,TRUE),""))</f>
        <v>#N/A</v>
      </c>
      <c r="W22" s="3">
        <f>IF(S22="ILF",VLOOKUP(U22,Tables!$A$22:$C$24,3,TRUE),IF(S22="EIF",VLOOKUP(U22,Tables!$A$28:$C$30,3,TRUE),""))</f>
        <v>22</v>
      </c>
      <c r="X22" s="3" t="e">
        <f t="shared" si="3"/>
        <v>#N/A</v>
      </c>
      <c r="Y22" s="1"/>
      <c r="Z22" s="32" t="s">
        <v>374</v>
      </c>
      <c r="AA22" s="6" t="str">
        <f t="shared" si="1"/>
        <v>ILFL</v>
      </c>
    </row>
    <row r="23" spans="1:27" customFormat="1" ht="45">
      <c r="A23" s="157" t="s">
        <v>561</v>
      </c>
      <c r="B23" s="157" t="s">
        <v>576</v>
      </c>
      <c r="C23" s="157"/>
      <c r="D23" s="157"/>
      <c r="E23" s="157" t="s">
        <v>563</v>
      </c>
      <c r="F23" s="157" t="s">
        <v>569</v>
      </c>
      <c r="G23" s="157" t="s">
        <v>617</v>
      </c>
      <c r="H23" s="157"/>
      <c r="I23" s="157" t="s">
        <v>379</v>
      </c>
      <c r="J23" s="187">
        <v>32</v>
      </c>
      <c r="K23" s="187">
        <v>3</v>
      </c>
      <c r="L23" s="3" t="str">
        <f>IF(I23="EQ",HLOOKUP(J23,Tables!$D$14:$I$15,2,TRUE),IF(I23="EI",HLOOKUP(J23,Tables!$D$2:$I$3,2,TRUE),IF(I23="EO",HLOOKUP(J23,Tables!$D$8:$I$9,2,TRUE),"")))</f>
        <v>H</v>
      </c>
      <c r="M23" s="3">
        <f>IF(I23="EQ",VLOOKUP(K23,Tables!$A$16:$C$18,3,TRUE),IF(I23="EI",VLOOKUP(K23,Tables!$A$4:$C$6,3,TRUE),IF(I23="EO",VLOOKUP(K23,Tables!$A$10:$C$12,3,TRUE),"")))</f>
        <v>17</v>
      </c>
      <c r="N23" s="3" t="str">
        <f t="shared" si="2"/>
        <v>=Tables!H17</v>
      </c>
      <c r="O23" s="32" t="str">
        <f>Tables!H17</f>
        <v>H</v>
      </c>
      <c r="P23" s="6" t="str">
        <f t="shared" si="4"/>
        <v>EQH</v>
      </c>
      <c r="Q23" s="30"/>
      <c r="R23" s="34" t="s">
        <v>864</v>
      </c>
      <c r="S23" s="31" t="s">
        <v>380</v>
      </c>
      <c r="T23" s="31"/>
      <c r="U23" s="31"/>
      <c r="V23" s="3" t="e">
        <f>IF(S23="ILF",HLOOKUP(T23,Tables!$D$20:$I$21,2,TRUE),IF(S23="EIF",HLOOKUP(T23,Tables!$D$26:$I$27,2,TRUE),""))</f>
        <v>#N/A</v>
      </c>
      <c r="W23" s="3">
        <f>IF(S23="ILF",VLOOKUP(U23,Tables!$A$22:$C$24,3,TRUE),IF(S23="EIF",VLOOKUP(U23,Tables!$A$28:$C$30,3,TRUE),""))</f>
        <v>22</v>
      </c>
      <c r="X23" s="3" t="e">
        <f t="shared" si="3"/>
        <v>#N/A</v>
      </c>
      <c r="Y23" s="1"/>
      <c r="Z23" s="32" t="s">
        <v>374</v>
      </c>
      <c r="AA23" s="6" t="str">
        <f t="shared" si="1"/>
        <v>ILFL</v>
      </c>
    </row>
    <row r="24" spans="1:27" customFormat="1" ht="45">
      <c r="A24" s="157" t="s">
        <v>561</v>
      </c>
      <c r="B24" s="157" t="s">
        <v>576</v>
      </c>
      <c r="C24" s="157"/>
      <c r="D24" s="157"/>
      <c r="E24" s="157" t="s">
        <v>563</v>
      </c>
      <c r="F24" s="157" t="s">
        <v>569</v>
      </c>
      <c r="G24" s="157" t="s">
        <v>619</v>
      </c>
      <c r="H24" s="157"/>
      <c r="I24" s="157" t="s">
        <v>373</v>
      </c>
      <c r="J24" s="187">
        <v>34</v>
      </c>
      <c r="K24" s="187">
        <v>2</v>
      </c>
      <c r="L24" s="3" t="str">
        <f>IF(I24="EQ",HLOOKUP(J24,Tables!$D$14:$I$15,2,TRUE),IF(I24="EI",HLOOKUP(J24,Tables!$D$2:$I$3,2,TRUE),IF(I24="EO",HLOOKUP(J24,Tables!$D$8:$I$9,2,TRUE),"")))</f>
        <v>H</v>
      </c>
      <c r="M24" s="3">
        <f>IF(I24="EQ",VLOOKUP(K24,Tables!$A$16:$C$18,3,TRUE),IF(I24="EI",VLOOKUP(K24,Tables!$A$4:$C$6,3,TRUE),IF(I24="EO",VLOOKUP(K24,Tables!$A$10:$C$12,3,TRUE),"")))</f>
        <v>5</v>
      </c>
      <c r="N24" s="3" t="str">
        <f t="shared" si="2"/>
        <v>=Tables!H5</v>
      </c>
      <c r="O24" s="32" t="str">
        <f>Tables!H5</f>
        <v>H</v>
      </c>
      <c r="P24" s="6" t="str">
        <f t="shared" si="4"/>
        <v>EQH</v>
      </c>
      <c r="Q24" s="30"/>
      <c r="R24" s="34" t="s">
        <v>873</v>
      </c>
      <c r="S24" s="31" t="s">
        <v>380</v>
      </c>
      <c r="T24" s="31"/>
      <c r="U24" s="31"/>
      <c r="V24" s="3" t="e">
        <f>IF(S24="ILF",HLOOKUP(T24,Tables!$D$20:$I$21,2,TRUE),IF(S24="EIF",HLOOKUP(T24,Tables!$D$26:$I$27,2,TRUE),""))</f>
        <v>#N/A</v>
      </c>
      <c r="W24" s="3">
        <f>IF(S24="ILF",VLOOKUP(U24,Tables!$A$22:$C$24,3,TRUE),IF(S24="EIF",VLOOKUP(U24,Tables!$A$28:$C$30,3,TRUE),""))</f>
        <v>22</v>
      </c>
      <c r="X24" s="3" t="e">
        <f t="shared" si="3"/>
        <v>#N/A</v>
      </c>
      <c r="Y24" s="1"/>
      <c r="Z24" s="32" t="s">
        <v>374</v>
      </c>
      <c r="AA24" s="6" t="str">
        <f t="shared" si="1"/>
        <v>ILFL</v>
      </c>
    </row>
    <row r="25" spans="1:27" customFormat="1" ht="56.25">
      <c r="A25" s="157" t="s">
        <v>561</v>
      </c>
      <c r="B25" s="157" t="s">
        <v>626</v>
      </c>
      <c r="C25" s="157" t="s">
        <v>648</v>
      </c>
      <c r="D25" s="157"/>
      <c r="E25" s="157" t="s">
        <v>563</v>
      </c>
      <c r="F25" s="157" t="s">
        <v>564</v>
      </c>
      <c r="G25" s="157" t="s">
        <v>2</v>
      </c>
      <c r="H25" s="157"/>
      <c r="I25" s="157" t="s">
        <v>379</v>
      </c>
      <c r="J25" s="187">
        <v>24</v>
      </c>
      <c r="K25" s="187">
        <v>5</v>
      </c>
      <c r="L25" s="3" t="str">
        <f>IF(I25="EQ",HLOOKUP(J25,Tables!$D$14:$I$15,2,TRUE),IF(I25="EI",HLOOKUP(J25,Tables!$D$2:$I$3,2,TRUE),IF(I25="EO",HLOOKUP(J25,Tables!$D$8:$I$9,2,TRUE),"")))</f>
        <v>H</v>
      </c>
      <c r="M25" s="3">
        <f>IF(I25="EQ",VLOOKUP(K25,Tables!$A$16:$C$18,3,TRUE),IF(I25="EI",VLOOKUP(K25,Tables!$A$4:$C$6,3,TRUE),IF(I25="EO",VLOOKUP(K25,Tables!$A$10:$C$12,3,TRUE),"")))</f>
        <v>18</v>
      </c>
      <c r="N25" s="3" t="str">
        <f t="shared" si="2"/>
        <v>=Tables!H18</v>
      </c>
      <c r="O25" s="32" t="str">
        <f>Tables!H18</f>
        <v>H</v>
      </c>
      <c r="P25" s="6" t="str">
        <f t="shared" si="4"/>
        <v>H</v>
      </c>
      <c r="Q25" s="30"/>
      <c r="R25" s="34" t="s">
        <v>874</v>
      </c>
      <c r="S25" s="31" t="s">
        <v>380</v>
      </c>
      <c r="T25" s="31"/>
      <c r="U25" s="31"/>
      <c r="V25" s="3" t="e">
        <f>IF(S25="ILF",HLOOKUP(T25,Tables!$D$20:$I$21,2,TRUE),IF(S25="EIF",HLOOKUP(T25,Tables!$D$26:$I$27,2,TRUE),""))</f>
        <v>#N/A</v>
      </c>
      <c r="W25" s="3">
        <f>IF(S25="ILF",VLOOKUP(U25,Tables!$A$22:$C$24,3,TRUE),IF(S25="EIF",VLOOKUP(U25,Tables!$A$28:$C$30,3,TRUE),""))</f>
        <v>22</v>
      </c>
      <c r="X25" s="3" t="e">
        <f t="shared" si="3"/>
        <v>#N/A</v>
      </c>
      <c r="Y25" s="1"/>
      <c r="Z25" s="32" t="s">
        <v>374</v>
      </c>
      <c r="AA25" s="6" t="str">
        <f t="shared" si="1"/>
        <v>ILFL</v>
      </c>
    </row>
    <row r="26" spans="1:27" customFormat="1" ht="33.75">
      <c r="A26" s="157" t="s">
        <v>561</v>
      </c>
      <c r="B26" s="157" t="s">
        <v>626</v>
      </c>
      <c r="C26" s="157"/>
      <c r="D26" s="157"/>
      <c r="E26" s="157" t="s">
        <v>563</v>
      </c>
      <c r="F26" s="157" t="s">
        <v>564</v>
      </c>
      <c r="G26" s="157" t="s">
        <v>3</v>
      </c>
      <c r="H26" s="157"/>
      <c r="I26" s="157" t="s">
        <v>379</v>
      </c>
      <c r="J26" s="187">
        <v>24</v>
      </c>
      <c r="K26" s="187">
        <v>3</v>
      </c>
      <c r="L26" s="3" t="str">
        <f>IF(I26="EQ",HLOOKUP(J26,Tables!$D$14:$I$15,2,TRUE),IF(I26="EI",HLOOKUP(J26,Tables!$D$2:$I$3,2,TRUE),IF(I26="EO",HLOOKUP(J26,Tables!$D$8:$I$9,2,TRUE),"")))</f>
        <v>H</v>
      </c>
      <c r="M26" s="3">
        <f>IF(I26="EQ",VLOOKUP(K26,Tables!$A$16:$C$18,3,TRUE),IF(I26="EI",VLOOKUP(K26,Tables!$A$4:$C$6,3,TRUE),IF(I26="EO",VLOOKUP(K26,Tables!$A$10:$C$12,3,TRUE),"")))</f>
        <v>17</v>
      </c>
      <c r="N26" s="3" t="str">
        <f t="shared" si="2"/>
        <v>=Tables!H17</v>
      </c>
      <c r="O26" s="32" t="str">
        <f>Tables!H17</f>
        <v>H</v>
      </c>
      <c r="P26" s="6" t="str">
        <f t="shared" si="4"/>
        <v>EQH</v>
      </c>
      <c r="Q26" s="30"/>
      <c r="R26" s="34" t="s">
        <v>859</v>
      </c>
      <c r="S26" s="31" t="s">
        <v>380</v>
      </c>
      <c r="T26" s="31"/>
      <c r="U26" s="31"/>
      <c r="V26" s="3" t="e">
        <f>IF(S26="ILF",HLOOKUP(T26,Tables!$D$20:$I$21,2,TRUE),IF(S26="EIF",HLOOKUP(T26,Tables!$D$26:$I$27,2,TRUE),""))</f>
        <v>#N/A</v>
      </c>
      <c r="W26" s="3">
        <f>IF(S26="ILF",VLOOKUP(U26,Tables!$A$22:$C$24,3,TRUE),IF(S26="EIF",VLOOKUP(U26,Tables!$A$28:$C$30,3,TRUE),""))</f>
        <v>22</v>
      </c>
      <c r="X26" s="3" t="e">
        <f t="shared" si="3"/>
        <v>#N/A</v>
      </c>
      <c r="Y26" s="1"/>
      <c r="Z26" s="32" t="s">
        <v>374</v>
      </c>
      <c r="AA26" s="6" t="str">
        <f t="shared" si="1"/>
        <v>ILFL</v>
      </c>
    </row>
    <row r="27" spans="1:27" customFormat="1" ht="33.75">
      <c r="A27" s="157" t="s">
        <v>561</v>
      </c>
      <c r="B27" s="157" t="s">
        <v>626</v>
      </c>
      <c r="C27" s="157"/>
      <c r="D27" s="157"/>
      <c r="E27" s="157" t="s">
        <v>563</v>
      </c>
      <c r="F27" s="157" t="s">
        <v>569</v>
      </c>
      <c r="G27" s="178" t="s">
        <v>4</v>
      </c>
      <c r="H27" s="157"/>
      <c r="I27" s="157"/>
      <c r="J27" s="187"/>
      <c r="K27" s="187"/>
      <c r="L27" s="3" t="str">
        <f>IF(I27="EQ",HLOOKUP(J27,Tables!$D$14:$I$15,2,TRUE),IF(I27="EI",HLOOKUP(J27,Tables!$D$2:$I$3,2,TRUE),IF(I27="EO",HLOOKUP(J27,Tables!$D$8:$I$9,2,TRUE),"")))</f>
        <v/>
      </c>
      <c r="M27" s="3" t="str">
        <f>IF(I27="EQ",VLOOKUP(K27,Tables!$A$16:$C$18,3,TRUE),IF(I27="EI",VLOOKUP(K27,Tables!$A$4:$C$6,3,TRUE),IF(I27="EO",VLOOKUP(K27,Tables!$A$10:$C$12,3,TRUE),"")))</f>
        <v/>
      </c>
      <c r="N27" s="3" t="str">
        <f t="shared" si="2"/>
        <v/>
      </c>
      <c r="O27" s="32"/>
      <c r="P27" s="6" t="str">
        <f t="shared" si="4"/>
        <v>EQ</v>
      </c>
      <c r="Q27" s="30"/>
      <c r="R27" s="34" t="s">
        <v>854</v>
      </c>
      <c r="S27" s="31" t="s">
        <v>380</v>
      </c>
      <c r="T27" s="31"/>
      <c r="U27" s="31"/>
      <c r="V27" s="3" t="e">
        <f>IF(S27="ILF",HLOOKUP(T27,Tables!$D$20:$I$21,2,TRUE),IF(S27="EIF",HLOOKUP(T27,Tables!$D$26:$I$27,2,TRUE),""))</f>
        <v>#N/A</v>
      </c>
      <c r="W27" s="3">
        <f>IF(S27="ILF",VLOOKUP(U27,Tables!$A$22:$C$24,3,TRUE),IF(S27="EIF",VLOOKUP(U27,Tables!$A$28:$C$30,3,TRUE),""))</f>
        <v>22</v>
      </c>
      <c r="X27" s="3" t="e">
        <f t="shared" si="3"/>
        <v>#N/A</v>
      </c>
      <c r="Y27" s="1"/>
      <c r="Z27" s="32" t="s">
        <v>374</v>
      </c>
      <c r="AA27" s="6" t="str">
        <f t="shared" si="1"/>
        <v>ILFL</v>
      </c>
    </row>
    <row r="28" spans="1:27" customFormat="1" ht="56.25">
      <c r="A28" s="157" t="s">
        <v>561</v>
      </c>
      <c r="B28" s="157" t="s">
        <v>626</v>
      </c>
      <c r="C28" s="157" t="s">
        <v>652</v>
      </c>
      <c r="D28" s="157" t="s">
        <v>661</v>
      </c>
      <c r="E28" s="157" t="s">
        <v>563</v>
      </c>
      <c r="F28" s="157" t="s">
        <v>564</v>
      </c>
      <c r="G28" s="157" t="s">
        <v>613</v>
      </c>
      <c r="H28" s="157"/>
      <c r="I28" s="157" t="s">
        <v>379</v>
      </c>
      <c r="J28" s="187">
        <v>69</v>
      </c>
      <c r="K28" s="187">
        <v>2</v>
      </c>
      <c r="L28" s="3" t="str">
        <f>IF(I28="EQ",HLOOKUP(J28,Tables!$D$14:$I$15,2,TRUE),IF(I28="EI",HLOOKUP(J28,Tables!$D$2:$I$3,2,TRUE),IF(I28="EO",HLOOKUP(J28,Tables!$D$8:$I$9,2,TRUE),"")))</f>
        <v>H</v>
      </c>
      <c r="M28" s="3">
        <f>IF(I28="EQ",VLOOKUP(K28,Tables!$A$16:$C$18,3,TRUE),IF(I28="EI",VLOOKUP(K28,Tables!$A$4:$C$6,3,TRUE),IF(I28="EO",VLOOKUP(K28,Tables!$A$10:$C$12,3,TRUE),"")))</f>
        <v>17</v>
      </c>
      <c r="N28" s="3" t="str">
        <f t="shared" si="2"/>
        <v>=Tables!H17</v>
      </c>
      <c r="O28" s="32" t="str">
        <f>Tables!H17</f>
        <v>H</v>
      </c>
      <c r="P28" s="6" t="str">
        <f t="shared" si="4"/>
        <v>EQH</v>
      </c>
      <c r="Q28" s="30"/>
      <c r="R28" s="34" t="s">
        <v>871</v>
      </c>
      <c r="S28" s="31" t="s">
        <v>380</v>
      </c>
      <c r="T28" s="34"/>
      <c r="U28" s="34"/>
      <c r="V28" s="34" t="e">
        <f>IF(S28="ILF",HLOOKUP(T28,Tables!$D$20:$I$21,2,TRUE),IF(S28="EIF",HLOOKUP(T28,Tables!$D$26:$I$27,2,TRUE),""))</f>
        <v>#N/A</v>
      </c>
      <c r="W28" s="34">
        <f>IF(S28="ILF",VLOOKUP(U28,Tables!$A$22:$C$24,3,TRUE),IF(S28="EIF",VLOOKUP(U28,Tables!$A$28:$C$30,3,TRUE),""))</f>
        <v>22</v>
      </c>
      <c r="X28" s="3" t="e">
        <f t="shared" si="3"/>
        <v>#N/A</v>
      </c>
      <c r="Y28" s="34"/>
      <c r="Z28" s="34" t="str">
        <f>Tables!H30</f>
        <v>H</v>
      </c>
      <c r="AA28" s="6" t="str">
        <f t="shared" si="1"/>
        <v>ILFH</v>
      </c>
    </row>
    <row r="29" spans="1:27" customFormat="1" ht="33.75">
      <c r="A29" s="157" t="s">
        <v>561</v>
      </c>
      <c r="B29" s="157" t="s">
        <v>626</v>
      </c>
      <c r="C29" s="157"/>
      <c r="D29" s="157"/>
      <c r="E29" s="157" t="s">
        <v>563</v>
      </c>
      <c r="F29" s="157" t="s">
        <v>564</v>
      </c>
      <c r="G29" s="157" t="s">
        <v>666</v>
      </c>
      <c r="H29" s="178"/>
      <c r="I29" s="157" t="s">
        <v>379</v>
      </c>
      <c r="J29" s="187">
        <v>20</v>
      </c>
      <c r="K29" s="187">
        <v>1</v>
      </c>
      <c r="L29" s="3" t="str">
        <f>IF(I29="EQ",HLOOKUP(J29,Tables!$D$14:$I$15,2,TRUE),IF(I29="EI",HLOOKUP(J29,Tables!$D$2:$I$3,2,TRUE),IF(I29="EO",HLOOKUP(J29,Tables!$D$8:$I$9,2,TRUE),"")))</f>
        <v>H</v>
      </c>
      <c r="M29" s="3">
        <f>IF(I29="EQ",VLOOKUP(K29,Tables!$A$16:$C$18,3,TRUE),IF(I29="EI",VLOOKUP(K29,Tables!$A$4:$C$6,3,TRUE),IF(I29="EO",VLOOKUP(K29,Tables!$A$10:$C$12,3,TRUE),"")))</f>
        <v>16</v>
      </c>
      <c r="N29" s="3" t="str">
        <f t="shared" si="2"/>
        <v>=Tables!H16</v>
      </c>
      <c r="O29" s="32" t="str">
        <f>Tables!H16</f>
        <v>A</v>
      </c>
      <c r="P29" s="6" t="str">
        <f t="shared" si="4"/>
        <v>EIA</v>
      </c>
      <c r="Q29" s="30"/>
      <c r="R29" s="34" t="s">
        <v>865</v>
      </c>
      <c r="S29" s="31" t="s">
        <v>380</v>
      </c>
      <c r="T29" s="31"/>
      <c r="U29" s="31"/>
      <c r="V29" s="3" t="e">
        <f>IF(S29="ILF",HLOOKUP(T29,Tables!$D$20:$I$21,2,TRUE),IF(S29="EIF",HLOOKUP(T29,Tables!$D$26:$I$27,2,TRUE),""))</f>
        <v>#N/A</v>
      </c>
      <c r="W29" s="3">
        <f>IF(S29="ILF",VLOOKUP(U29,Tables!$A$22:$C$24,3,TRUE),IF(S29="EIF",VLOOKUP(U29,Tables!$A$28:$C$30,3,TRUE),""))</f>
        <v>22</v>
      </c>
      <c r="X29" s="3" t="e">
        <f t="shared" si="3"/>
        <v>#N/A</v>
      </c>
      <c r="Y29" s="4"/>
      <c r="Z29" s="32" t="s">
        <v>374</v>
      </c>
      <c r="AA29" s="6" t="str">
        <f t="shared" si="1"/>
        <v>ILFL</v>
      </c>
    </row>
    <row r="30" spans="1:27" customFormat="1" ht="33.75">
      <c r="A30" s="157" t="s">
        <v>561</v>
      </c>
      <c r="B30" s="157" t="s">
        <v>626</v>
      </c>
      <c r="C30" s="157"/>
      <c r="D30" s="157"/>
      <c r="E30" s="157" t="s">
        <v>563</v>
      </c>
      <c r="F30" s="157" t="s">
        <v>564</v>
      </c>
      <c r="G30" s="157" t="s">
        <v>0</v>
      </c>
      <c r="H30" s="157"/>
      <c r="I30" s="157" t="s">
        <v>379</v>
      </c>
      <c r="J30" s="187">
        <v>22</v>
      </c>
      <c r="K30" s="187">
        <v>2</v>
      </c>
      <c r="L30" s="3" t="str">
        <f>IF(I30="EQ",HLOOKUP(J30,Tables!$D$14:$I$15,2,TRUE),IF(I30="EI",HLOOKUP(J30,Tables!$D$2:$I$3,2,TRUE),IF(I30="EO",HLOOKUP(J30,Tables!$D$8:$I$9,2,TRUE),"")))</f>
        <v>H</v>
      </c>
      <c r="M30" s="3">
        <f>IF(I30="EQ",VLOOKUP(K30,Tables!$A$16:$C$18,3,TRUE),IF(I30="EI",VLOOKUP(K30,Tables!$A$4:$C$6,3,TRUE),IF(I30="EO",VLOOKUP(K30,Tables!$A$10:$C$12,3,TRUE),"")))</f>
        <v>17</v>
      </c>
      <c r="N30" s="3" t="str">
        <f t="shared" si="2"/>
        <v>=Tables!H17</v>
      </c>
      <c r="O30" s="32" t="str">
        <f>Tables!H17</f>
        <v>H</v>
      </c>
      <c r="P30" s="6" t="str">
        <f t="shared" si="4"/>
        <v>H</v>
      </c>
      <c r="Q30" s="30"/>
      <c r="R30" s="34" t="s">
        <v>857</v>
      </c>
      <c r="S30" s="31" t="s">
        <v>380</v>
      </c>
      <c r="T30" s="31"/>
      <c r="U30" s="31"/>
      <c r="V30" s="3" t="e">
        <f>IF(S30="ILF",HLOOKUP(T30,Tables!$D$20:$I$21,2,TRUE),IF(S30="EIF",HLOOKUP(T30,Tables!$D$26:$I$27,2,TRUE),""))</f>
        <v>#N/A</v>
      </c>
      <c r="W30" s="3">
        <f>IF(S30="ILF",VLOOKUP(U30,Tables!$A$22:$C$24,3,TRUE),IF(S30="EIF",VLOOKUP(U30,Tables!$A$28:$C$30,3,TRUE),""))</f>
        <v>22</v>
      </c>
      <c r="X30" s="3" t="e">
        <f t="shared" si="3"/>
        <v>#N/A</v>
      </c>
      <c r="Y30" s="4"/>
      <c r="Z30" s="32" t="s">
        <v>374</v>
      </c>
      <c r="AA30" s="6" t="str">
        <f t="shared" si="1"/>
        <v>ILFL</v>
      </c>
    </row>
    <row r="31" spans="1:27" customFormat="1" ht="33.75">
      <c r="A31" s="157" t="s">
        <v>561</v>
      </c>
      <c r="B31" s="157" t="s">
        <v>626</v>
      </c>
      <c r="C31" s="157"/>
      <c r="D31" s="157"/>
      <c r="E31" s="157" t="s">
        <v>563</v>
      </c>
      <c r="F31" s="157" t="s">
        <v>569</v>
      </c>
      <c r="G31" s="157" t="s">
        <v>662</v>
      </c>
      <c r="H31" s="157"/>
      <c r="I31" s="157" t="s">
        <v>373</v>
      </c>
      <c r="J31" s="187">
        <v>60</v>
      </c>
      <c r="K31" s="187">
        <v>1</v>
      </c>
      <c r="L31" s="3" t="str">
        <f>IF(I31="EQ",HLOOKUP(J31,Tables!$D$14:$I$15,2,TRUE),IF(I31="EI",HLOOKUP(J31,Tables!$D$2:$I$3,2,TRUE),IF(I31="EO",HLOOKUP(J31,Tables!$D$8:$I$9,2,TRUE),"")))</f>
        <v>H</v>
      </c>
      <c r="M31" s="3">
        <f>IF(I31="EQ",VLOOKUP(K31,Tables!$A$16:$C$18,3,TRUE),IF(I31="EI",VLOOKUP(K31,Tables!$A$4:$C$6,3,TRUE),IF(I31="EO",VLOOKUP(K31,Tables!$A$10:$C$12,3,TRUE),"")))</f>
        <v>4</v>
      </c>
      <c r="N31" s="3" t="str">
        <f t="shared" si="2"/>
        <v>=Tables!H4</v>
      </c>
      <c r="O31" s="32" t="str">
        <f>Tables!H4</f>
        <v>A</v>
      </c>
      <c r="P31" s="6" t="str">
        <f t="shared" si="4"/>
        <v>EQA</v>
      </c>
      <c r="Q31" s="30"/>
      <c r="R31" s="34"/>
      <c r="S31" s="31"/>
      <c r="T31" s="31"/>
      <c r="U31" s="31"/>
      <c r="V31" s="3" t="str">
        <f>IF(S31="ILF",HLOOKUP(T31,Tables!$D$20:$I$21,2,TRUE),IF(S31="EIF",HLOOKUP(T31,Tables!$D$26:$I$27,2,TRUE),""))</f>
        <v/>
      </c>
      <c r="W31" s="3" t="str">
        <f>IF(S31="ILF",VLOOKUP(U31,Tables!$A$22:$C$24,3,TRUE),IF(S31="EIF",VLOOKUP(U31,Tables!$A$28:$C$30,3,TRUE),""))</f>
        <v/>
      </c>
      <c r="X31" s="3" t="str">
        <f t="shared" si="3"/>
        <v/>
      </c>
      <c r="Y31" s="4"/>
      <c r="Z31" s="32"/>
      <c r="AA31" s="6" t="str">
        <f t="shared" si="1"/>
        <v/>
      </c>
    </row>
    <row r="32" spans="1:27" customFormat="1" ht="33.75">
      <c r="A32" s="157" t="s">
        <v>561</v>
      </c>
      <c r="B32" s="157" t="s">
        <v>626</v>
      </c>
      <c r="C32" s="157"/>
      <c r="D32" s="157"/>
      <c r="E32" s="157" t="s">
        <v>563</v>
      </c>
      <c r="F32" s="157" t="s">
        <v>569</v>
      </c>
      <c r="G32" s="178" t="s">
        <v>1</v>
      </c>
      <c r="H32" s="178"/>
      <c r="I32" s="157"/>
      <c r="J32" s="187"/>
      <c r="K32" s="187"/>
      <c r="L32" s="3" t="str">
        <f>IF(I32="EQ",HLOOKUP(J32,Tables!$D$14:$I$15,2,TRUE),IF(I32="EI",HLOOKUP(J32,Tables!$D$2:$I$3,2,TRUE),IF(I32="EO",HLOOKUP(J32,Tables!$D$8:$I$9,2,TRUE),"")))</f>
        <v/>
      </c>
      <c r="M32" s="3" t="str">
        <f>IF(I32="EQ",VLOOKUP(K32,Tables!$A$16:$C$18,3,TRUE),IF(I32="EI",VLOOKUP(K32,Tables!$A$4:$C$6,3,TRUE),IF(I32="EO",VLOOKUP(K32,Tables!$A$10:$C$12,3,TRUE),"")))</f>
        <v/>
      </c>
      <c r="N32" s="3" t="str">
        <f t="shared" si="2"/>
        <v/>
      </c>
      <c r="O32" s="32"/>
      <c r="P32" s="6" t="str">
        <f t="shared" si="4"/>
        <v>EQ</v>
      </c>
      <c r="Q32" s="30"/>
      <c r="R32" s="34"/>
      <c r="S32" s="31"/>
      <c r="T32" s="31"/>
      <c r="U32" s="31"/>
      <c r="V32" s="3" t="str">
        <f>IF(S32="ILF",HLOOKUP(T32,Tables!$D$20:$I$21,2,TRUE),IF(S32="EIF",HLOOKUP(T32,Tables!$D$26:$I$27,2,TRUE),""))</f>
        <v/>
      </c>
      <c r="W32" s="3" t="str">
        <f>IF(S32="ILF",VLOOKUP(U32,Tables!$A$22:$C$24,3,TRUE),IF(S32="EIF",VLOOKUP(U32,Tables!$A$28:$C$30,3,TRUE),""))</f>
        <v/>
      </c>
      <c r="X32" s="3" t="str">
        <f t="shared" si="3"/>
        <v/>
      </c>
      <c r="Y32" s="4"/>
      <c r="Z32" s="32"/>
      <c r="AA32" s="6" t="str">
        <f t="shared" si="1"/>
        <v/>
      </c>
    </row>
    <row r="33" spans="1:27" customFormat="1" ht="33.75">
      <c r="A33" s="157" t="s">
        <v>561</v>
      </c>
      <c r="B33" s="157" t="s">
        <v>626</v>
      </c>
      <c r="C33" s="157"/>
      <c r="D33" s="157"/>
      <c r="E33" s="157" t="s">
        <v>563</v>
      </c>
      <c r="F33" s="157" t="s">
        <v>564</v>
      </c>
      <c r="G33" s="157" t="s">
        <v>660</v>
      </c>
      <c r="H33" s="157"/>
      <c r="I33" s="157" t="s">
        <v>379</v>
      </c>
      <c r="J33" s="187">
        <v>57</v>
      </c>
      <c r="K33" s="187">
        <v>3</v>
      </c>
      <c r="L33" s="3" t="str">
        <f>IF(I33="EQ",HLOOKUP(J33,Tables!$D$14:$I$15,2,TRUE),IF(I33="EI",HLOOKUP(J33,Tables!$D$2:$I$3,2,TRUE),IF(I33="EO",HLOOKUP(J33,Tables!$D$8:$I$9,2,TRUE),"")))</f>
        <v>H</v>
      </c>
      <c r="M33" s="3">
        <f>IF(I33="EQ",VLOOKUP(K33,Tables!$A$16:$C$18,3,TRUE),IF(I33="EI",VLOOKUP(K33,Tables!$A$4:$C$6,3,TRUE),IF(I33="EO",VLOOKUP(K33,Tables!$A$10:$C$12,3,TRUE),"")))</f>
        <v>17</v>
      </c>
      <c r="N33" s="3" t="str">
        <f t="shared" si="2"/>
        <v>=Tables!H17</v>
      </c>
      <c r="O33" s="32" t="str">
        <f>Tables!H17</f>
        <v>H</v>
      </c>
      <c r="P33" s="6" t="str">
        <f t="shared" si="4"/>
        <v>EQH</v>
      </c>
      <c r="Q33" s="30"/>
      <c r="R33" s="34"/>
      <c r="S33" s="31"/>
      <c r="T33" s="31"/>
      <c r="U33" s="31"/>
      <c r="V33" s="3" t="str">
        <f>IF(S33="ILF",HLOOKUP(T33,Tables!$D$20:$I$21,2,TRUE),IF(S33="EIF",HLOOKUP(T33,Tables!$D$26:$I$27,2,TRUE),""))</f>
        <v/>
      </c>
      <c r="W33" s="3" t="str">
        <f>IF(S33="ILF",VLOOKUP(U33,Tables!$A$22:$C$24,3,TRUE),IF(S33="EIF",VLOOKUP(U33,Tables!$A$28:$C$30,3,TRUE),""))</f>
        <v/>
      </c>
      <c r="X33" s="3" t="str">
        <f t="shared" si="3"/>
        <v/>
      </c>
      <c r="Y33" s="4"/>
      <c r="Z33" s="32"/>
      <c r="AA33" s="6" t="str">
        <f t="shared" si="1"/>
        <v/>
      </c>
    </row>
    <row r="34" spans="1:27" customFormat="1" ht="33.75">
      <c r="A34" s="157" t="s">
        <v>561</v>
      </c>
      <c r="B34" s="157" t="s">
        <v>626</v>
      </c>
      <c r="C34" s="157"/>
      <c r="D34" s="157"/>
      <c r="E34" s="157" t="s">
        <v>563</v>
      </c>
      <c r="F34" s="157" t="s">
        <v>564</v>
      </c>
      <c r="G34" s="157" t="s">
        <v>657</v>
      </c>
      <c r="H34" s="157"/>
      <c r="I34" s="157" t="s">
        <v>379</v>
      </c>
      <c r="J34" s="187">
        <v>25</v>
      </c>
      <c r="K34" s="187">
        <v>4</v>
      </c>
      <c r="L34" s="3" t="str">
        <f>IF(I34="EQ",HLOOKUP(J34,Tables!$D$14:$I$15,2,TRUE),IF(I34="EI",HLOOKUP(J34,Tables!$D$2:$I$3,2,TRUE),IF(I34="EO",HLOOKUP(J34,Tables!$D$8:$I$9,2,TRUE),"")))</f>
        <v>H</v>
      </c>
      <c r="M34" s="3">
        <f>IF(I34="EQ",VLOOKUP(K34,Tables!$A$16:$C$18,3,TRUE),IF(I34="EI",VLOOKUP(K34,Tables!$A$4:$C$6,3,TRUE),IF(I34="EO",VLOOKUP(K34,Tables!$A$10:$C$12,3,TRUE),"")))</f>
        <v>18</v>
      </c>
      <c r="N34" s="3" t="str">
        <f t="shared" si="2"/>
        <v>=Tables!H18</v>
      </c>
      <c r="O34" s="32" t="str">
        <f>Tables!H18</f>
        <v>H</v>
      </c>
      <c r="P34" s="6" t="str">
        <f t="shared" si="4"/>
        <v>EQH</v>
      </c>
      <c r="Q34" s="30"/>
      <c r="R34" s="34"/>
      <c r="S34" s="31"/>
      <c r="T34" s="31"/>
      <c r="U34" s="31"/>
      <c r="V34" s="3" t="str">
        <f>IF(S34="ILF",HLOOKUP(T34,Tables!$D$20:$I$21,2,TRUE),IF(S34="EIF",HLOOKUP(T34,Tables!$D$26:$I$27,2,TRUE),""))</f>
        <v/>
      </c>
      <c r="W34" s="3" t="str">
        <f>IF(S34="ILF",VLOOKUP(U34,Tables!$A$22:$C$24,3,TRUE),IF(S34="EIF",VLOOKUP(U34,Tables!$A$28:$C$30,3,TRUE),""))</f>
        <v/>
      </c>
      <c r="X34" s="3" t="str">
        <f t="shared" si="3"/>
        <v/>
      </c>
      <c r="Y34" s="1"/>
      <c r="Z34" s="32"/>
      <c r="AA34" s="6" t="str">
        <f t="shared" si="1"/>
        <v/>
      </c>
    </row>
    <row r="35" spans="1:27" customFormat="1" ht="33.75">
      <c r="A35" s="157" t="s">
        <v>561</v>
      </c>
      <c r="B35" s="157" t="s">
        <v>626</v>
      </c>
      <c r="C35" s="157"/>
      <c r="D35" s="157"/>
      <c r="E35" s="157" t="s">
        <v>563</v>
      </c>
      <c r="F35" s="157" t="s">
        <v>564</v>
      </c>
      <c r="G35" s="157" t="s">
        <v>656</v>
      </c>
      <c r="H35" s="157"/>
      <c r="I35" s="157" t="s">
        <v>379</v>
      </c>
      <c r="J35" s="187">
        <v>50</v>
      </c>
      <c r="K35" s="187">
        <v>3</v>
      </c>
      <c r="L35" s="3" t="str">
        <f>IF(I35="EQ",HLOOKUP(J35,Tables!$D$14:$I$15,2,TRUE),IF(I35="EI",HLOOKUP(J35,Tables!$D$2:$I$3,2,TRUE),IF(I35="EO",HLOOKUP(J35,Tables!$D$8:$I$9,2,TRUE),"")))</f>
        <v>H</v>
      </c>
      <c r="M35" s="3">
        <f>IF(I35="EQ",VLOOKUP(K35,Tables!$A$16:$C$18,3,TRUE),IF(I35="EI",VLOOKUP(K35,Tables!$A$4:$C$6,3,TRUE),IF(I35="EO",VLOOKUP(K35,Tables!$A$10:$C$12,3,TRUE),"")))</f>
        <v>17</v>
      </c>
      <c r="N35" s="3" t="str">
        <f t="shared" si="2"/>
        <v>=Tables!H17</v>
      </c>
      <c r="O35" s="32" t="str">
        <f>Tables!H17</f>
        <v>H</v>
      </c>
      <c r="P35" s="6" t="str">
        <f t="shared" si="4"/>
        <v>EQH</v>
      </c>
      <c r="Q35" s="30"/>
      <c r="R35" s="34"/>
      <c r="S35" s="31"/>
      <c r="T35" s="31"/>
      <c r="U35" s="31"/>
      <c r="V35" s="3" t="str">
        <f>IF(S35="ILF",HLOOKUP(T35,Tables!$D$20:$I$21,2,TRUE),IF(S35="EIF",HLOOKUP(T35,Tables!$D$26:$I$27,2,TRUE),""))</f>
        <v/>
      </c>
      <c r="W35" s="3" t="str">
        <f>IF(S35="ILF",VLOOKUP(U35,Tables!$A$22:$C$24,3,TRUE),IF(S35="EIF",VLOOKUP(U35,Tables!$A$28:$C$30,3,TRUE),""))</f>
        <v/>
      </c>
      <c r="X35" s="3" t="str">
        <f t="shared" si="3"/>
        <v/>
      </c>
      <c r="Y35" s="1"/>
      <c r="Z35" s="32"/>
      <c r="AA35" s="6" t="str">
        <f t="shared" si="1"/>
        <v/>
      </c>
    </row>
    <row r="36" spans="1:27" customFormat="1" ht="33.75">
      <c r="A36" s="157" t="s">
        <v>561</v>
      </c>
      <c r="B36" s="157" t="s">
        <v>626</v>
      </c>
      <c r="C36" s="157"/>
      <c r="D36" s="157"/>
      <c r="E36" s="157" t="s">
        <v>563</v>
      </c>
      <c r="F36" s="157" t="s">
        <v>564</v>
      </c>
      <c r="G36" s="157" t="s">
        <v>659</v>
      </c>
      <c r="H36" s="157"/>
      <c r="I36" s="157" t="s">
        <v>379</v>
      </c>
      <c r="J36" s="187">
        <v>23</v>
      </c>
      <c r="K36" s="187">
        <v>3</v>
      </c>
      <c r="L36" s="3" t="str">
        <f>IF(I36="EQ",HLOOKUP(J36,Tables!$D$14:$I$15,2,TRUE),IF(I36="EI",HLOOKUP(J36,Tables!$D$2:$I$3,2,TRUE),IF(I36="EO",HLOOKUP(J36,Tables!$D$8:$I$9,2,TRUE),"")))</f>
        <v>H</v>
      </c>
      <c r="M36" s="3">
        <f>IF(I36="EQ",VLOOKUP(K36,Tables!$A$16:$C$18,3,TRUE),IF(I36="EI",VLOOKUP(K36,Tables!$A$4:$C$6,3,TRUE),IF(I36="EO",VLOOKUP(K36,Tables!$A$10:$C$12,3,TRUE),"")))</f>
        <v>17</v>
      </c>
      <c r="N36" s="3" t="str">
        <f t="shared" si="2"/>
        <v>=Tables!H17</v>
      </c>
      <c r="O36" s="32" t="str">
        <f>Tables!H17</f>
        <v>H</v>
      </c>
      <c r="P36" s="6" t="str">
        <f t="shared" si="4"/>
        <v>EQH</v>
      </c>
      <c r="Q36" s="30"/>
      <c r="R36" s="34"/>
      <c r="S36" s="31"/>
      <c r="T36" s="31"/>
      <c r="U36" s="31"/>
      <c r="V36" s="3" t="str">
        <f>IF(S36="ILF",HLOOKUP(T36,Tables!$D$20:$I$21,2,TRUE),IF(S36="EIF",HLOOKUP(T36,Tables!$D$26:$I$27,2,TRUE),""))</f>
        <v/>
      </c>
      <c r="W36" s="3" t="str">
        <f>IF(S36="ILF",VLOOKUP(U36,Tables!$A$22:$C$24,3,TRUE),IF(S36="EIF",VLOOKUP(U36,Tables!$A$28:$C$30,3,TRUE),""))</f>
        <v/>
      </c>
      <c r="X36" s="3" t="str">
        <f t="shared" si="3"/>
        <v/>
      </c>
      <c r="Y36" s="1"/>
      <c r="Z36" s="32"/>
      <c r="AA36" s="6" t="str">
        <f t="shared" si="1"/>
        <v/>
      </c>
    </row>
    <row r="37" spans="1:27" customFormat="1" ht="45">
      <c r="A37" s="157" t="s">
        <v>561</v>
      </c>
      <c r="B37" s="157" t="s">
        <v>626</v>
      </c>
      <c r="C37" s="157"/>
      <c r="D37" s="157"/>
      <c r="E37" s="157" t="s">
        <v>563</v>
      </c>
      <c r="F37" s="157" t="s">
        <v>564</v>
      </c>
      <c r="G37" s="157" t="s">
        <v>658</v>
      </c>
      <c r="H37" s="157"/>
      <c r="I37" s="157" t="s">
        <v>379</v>
      </c>
      <c r="J37" s="187">
        <v>38</v>
      </c>
      <c r="K37" s="187">
        <v>3</v>
      </c>
      <c r="L37" s="3" t="str">
        <f>IF(I37="EQ",HLOOKUP(J37,Tables!$D$14:$I$15,2,TRUE),IF(I37="EI",HLOOKUP(J37,Tables!$D$2:$I$3,2,TRUE),IF(I37="EO",HLOOKUP(J37,Tables!$D$8:$I$9,2,TRUE),"")))</f>
        <v>H</v>
      </c>
      <c r="M37" s="3">
        <f>IF(I37="EQ",VLOOKUP(K37,Tables!$A$16:$C$18,3,TRUE),IF(I37="EI",VLOOKUP(K37,Tables!$A$4:$C$6,3,TRUE),IF(I37="EO",VLOOKUP(K37,Tables!$A$10:$C$12,3,TRUE),"")))</f>
        <v>17</v>
      </c>
      <c r="N37" s="3" t="str">
        <f t="shared" si="2"/>
        <v>=Tables!H17</v>
      </c>
      <c r="O37" s="32" t="str">
        <f>Tables!H17</f>
        <v>H</v>
      </c>
      <c r="P37" s="6" t="str">
        <f t="shared" si="4"/>
        <v>EIH</v>
      </c>
      <c r="Q37" s="30"/>
      <c r="R37" s="34"/>
      <c r="S37" s="31"/>
      <c r="T37" s="31"/>
      <c r="U37" s="31"/>
      <c r="V37" s="3" t="str">
        <f>IF(S37="ILF",HLOOKUP(T37,Tables!$D$20:$I$21,2,TRUE),IF(S37="EIF",HLOOKUP(T37,Tables!$D$26:$I$27,2,TRUE),""))</f>
        <v/>
      </c>
      <c r="W37" s="3" t="str">
        <f>IF(S37="ILF",VLOOKUP(U37,Tables!$A$22:$C$24,3,TRUE),IF(S37="EIF",VLOOKUP(U37,Tables!$A$28:$C$30,3,TRUE),""))</f>
        <v/>
      </c>
      <c r="X37" s="3" t="str">
        <f t="shared" si="3"/>
        <v/>
      </c>
      <c r="Y37" s="1"/>
      <c r="Z37" s="32"/>
      <c r="AA37" s="6" t="str">
        <f t="shared" si="1"/>
        <v/>
      </c>
    </row>
    <row r="38" spans="1:27" customFormat="1" ht="33.75">
      <c r="A38" s="157" t="s">
        <v>561</v>
      </c>
      <c r="B38" s="157" t="s">
        <v>626</v>
      </c>
      <c r="C38" s="157"/>
      <c r="D38" s="157"/>
      <c r="E38" s="157" t="s">
        <v>563</v>
      </c>
      <c r="F38" s="157" t="s">
        <v>566</v>
      </c>
      <c r="G38" s="157" t="s">
        <v>653</v>
      </c>
      <c r="H38" s="157"/>
      <c r="I38" s="157" t="s">
        <v>379</v>
      </c>
      <c r="J38" s="187">
        <v>33</v>
      </c>
      <c r="K38" s="187">
        <v>1</v>
      </c>
      <c r="L38" s="3" t="str">
        <f>IF(I38="EQ",HLOOKUP(J38,Tables!$D$14:$I$15,2,TRUE),IF(I38="EI",HLOOKUP(J38,Tables!$D$2:$I$3,2,TRUE),IF(I38="EO",HLOOKUP(J38,Tables!$D$8:$I$9,2,TRUE),"")))</f>
        <v>H</v>
      </c>
      <c r="M38" s="3">
        <f>IF(I38="EQ",VLOOKUP(K38,Tables!$A$16:$C$18,3,TRUE),IF(I38="EI",VLOOKUP(K38,Tables!$A$4:$C$6,3,TRUE),IF(I38="EO",VLOOKUP(K38,Tables!$A$10:$C$12,3,TRUE),"")))</f>
        <v>16</v>
      </c>
      <c r="N38" s="3" t="str">
        <f t="shared" si="2"/>
        <v>=Tables!H16</v>
      </c>
      <c r="O38" s="32" t="str">
        <f>Tables!H16</f>
        <v>A</v>
      </c>
      <c r="P38" s="6" t="str">
        <f t="shared" si="4"/>
        <v>EIA</v>
      </c>
      <c r="Q38" s="30"/>
      <c r="R38" s="34"/>
      <c r="S38" s="31"/>
      <c r="T38" s="31"/>
      <c r="U38" s="31"/>
      <c r="V38" s="3" t="str">
        <f>IF(S38="ILF",HLOOKUP(T38,Tables!$D$20:$I$21,2,TRUE),IF(S38="EIF",HLOOKUP(T38,Tables!$D$26:$I$27,2,TRUE),""))</f>
        <v/>
      </c>
      <c r="W38" s="3" t="str">
        <f>IF(S38="ILF",VLOOKUP(U38,Tables!$A$22:$C$24,3,TRUE),IF(S38="EIF",VLOOKUP(U38,Tables!$A$28:$C$30,3,TRUE),""))</f>
        <v/>
      </c>
      <c r="X38" s="3" t="str">
        <f t="shared" si="3"/>
        <v/>
      </c>
      <c r="Y38" s="1"/>
      <c r="Z38" s="32"/>
      <c r="AA38" s="157" t="str">
        <f t="shared" si="1"/>
        <v/>
      </c>
    </row>
    <row r="39" spans="1:27" customFormat="1" ht="33.75">
      <c r="A39" s="157" t="s">
        <v>561</v>
      </c>
      <c r="B39" s="157" t="s">
        <v>626</v>
      </c>
      <c r="C39" s="157"/>
      <c r="D39" s="157"/>
      <c r="E39" s="157" t="s">
        <v>563</v>
      </c>
      <c r="F39" s="157" t="s">
        <v>569</v>
      </c>
      <c r="G39" s="157" t="s">
        <v>654</v>
      </c>
      <c r="H39" s="157"/>
      <c r="I39" s="157" t="s">
        <v>373</v>
      </c>
      <c r="J39" s="187">
        <v>66</v>
      </c>
      <c r="K39" s="187">
        <v>2</v>
      </c>
      <c r="L39" s="3" t="str">
        <f>IF(I39="EQ",HLOOKUP(J39,Tables!$D$14:$I$15,2,TRUE),IF(I39="EI",HLOOKUP(J39,Tables!$D$2:$I$3,2,TRUE),IF(I39="EO",HLOOKUP(J39,Tables!$D$8:$I$9,2,TRUE),"")))</f>
        <v>H</v>
      </c>
      <c r="M39" s="3">
        <f>IF(I39="EQ",VLOOKUP(K39,Tables!$A$16:$C$18,3,TRUE),IF(I39="EI",VLOOKUP(K39,Tables!$A$4:$C$6,3,TRUE),IF(I39="EO",VLOOKUP(K39,Tables!$A$10:$C$12,3,TRUE),"")))</f>
        <v>5</v>
      </c>
      <c r="N39" s="3" t="str">
        <f t="shared" si="2"/>
        <v>=Tables!H5</v>
      </c>
      <c r="O39" s="32" t="str">
        <f>Tables!H5</f>
        <v>H</v>
      </c>
      <c r="P39" s="6" t="str">
        <f t="shared" ref="P39:P62" si="5">I43&amp;O39</f>
        <v>EQH</v>
      </c>
      <c r="Q39" s="30"/>
      <c r="R39" s="34"/>
      <c r="S39" s="31"/>
      <c r="T39" s="31"/>
      <c r="U39" s="31"/>
      <c r="V39" s="3" t="str">
        <f>IF(S39="ILF",HLOOKUP(T39,Tables!$D$20:$I$21,2,TRUE),IF(S39="EIF",HLOOKUP(T39,Tables!$D$26:$I$27,2,TRUE),""))</f>
        <v/>
      </c>
      <c r="W39" s="3" t="str">
        <f>IF(S39="ILF",VLOOKUP(U39,Tables!$A$22:$C$24,3,TRUE),IF(S39="EIF",VLOOKUP(U39,Tables!$A$28:$C$30,3,TRUE),""))</f>
        <v/>
      </c>
      <c r="X39" s="3" t="str">
        <f t="shared" si="3"/>
        <v/>
      </c>
      <c r="Y39" s="1"/>
      <c r="Z39" s="32"/>
      <c r="AA39" s="6" t="str">
        <f t="shared" si="1"/>
        <v/>
      </c>
    </row>
    <row r="40" spans="1:27" customFormat="1" ht="33.75">
      <c r="A40" s="157" t="s">
        <v>561</v>
      </c>
      <c r="B40" s="157" t="s">
        <v>626</v>
      </c>
      <c r="C40" s="157"/>
      <c r="D40" s="157"/>
      <c r="E40" s="157" t="s">
        <v>563</v>
      </c>
      <c r="F40" s="157" t="s">
        <v>569</v>
      </c>
      <c r="G40" s="157" t="s">
        <v>655</v>
      </c>
      <c r="H40" s="157"/>
      <c r="I40" s="157" t="s">
        <v>373</v>
      </c>
      <c r="J40" s="187">
        <v>24</v>
      </c>
      <c r="K40" s="187">
        <v>1</v>
      </c>
      <c r="L40" s="3" t="str">
        <f>IF(I40="EQ",HLOOKUP(J40,Tables!$D$14:$I$15,2,TRUE),IF(I40="EI",HLOOKUP(J40,Tables!$D$2:$I$3,2,TRUE),IF(I40="EO",HLOOKUP(J40,Tables!$D$8:$I$9,2,TRUE),"")))</f>
        <v>H</v>
      </c>
      <c r="M40" s="3">
        <f>IF(I40="EQ",VLOOKUP(K40,Tables!$A$16:$C$18,3,TRUE),IF(I40="EI",VLOOKUP(K40,Tables!$A$4:$C$6,3,TRUE),IF(I40="EO",VLOOKUP(K40,Tables!$A$10:$C$12,3,TRUE),"")))</f>
        <v>4</v>
      </c>
      <c r="N40" s="3" t="str">
        <f t="shared" si="2"/>
        <v>=Tables!H4</v>
      </c>
      <c r="O40" s="32" t="str">
        <f>Tables!H4</f>
        <v>A</v>
      </c>
      <c r="P40" s="6" t="str">
        <f t="shared" si="5"/>
        <v>EQA</v>
      </c>
      <c r="Q40" s="30"/>
      <c r="R40" s="34"/>
      <c r="S40" s="31"/>
      <c r="T40" s="31"/>
      <c r="U40" s="31"/>
      <c r="V40" s="3" t="str">
        <f>IF(S40="ILF",HLOOKUP(T40,Tables!$D$20:$I$21,2,TRUE),IF(S40="EIF",HLOOKUP(T40,Tables!$D$26:$I$27,2,TRUE),""))</f>
        <v/>
      </c>
      <c r="W40" s="3" t="str">
        <f>IF(S40="ILF",VLOOKUP(U40,Tables!$A$22:$C$24,3,TRUE),IF(S40="EIF",VLOOKUP(U40,Tables!$A$28:$C$30,3,TRUE),""))</f>
        <v/>
      </c>
      <c r="X40" s="3" t="str">
        <f t="shared" si="3"/>
        <v/>
      </c>
      <c r="Y40" s="1"/>
      <c r="Z40" s="32"/>
      <c r="AA40" s="6" t="str">
        <f t="shared" si="1"/>
        <v/>
      </c>
    </row>
    <row r="41" spans="1:27" customFormat="1" ht="33.75">
      <c r="A41" s="157" t="s">
        <v>561</v>
      </c>
      <c r="B41" s="157" t="s">
        <v>626</v>
      </c>
      <c r="C41" s="157"/>
      <c r="D41" s="157"/>
      <c r="E41" s="157" t="s">
        <v>615</v>
      </c>
      <c r="F41" s="157" t="s">
        <v>564</v>
      </c>
      <c r="G41" s="157" t="s">
        <v>633</v>
      </c>
      <c r="H41" s="157"/>
      <c r="I41" s="157"/>
      <c r="J41" s="187"/>
      <c r="K41" s="187"/>
      <c r="L41" s="3" t="str">
        <f>IF(I41="EQ",HLOOKUP(J41,Tables!$D$14:$I$15,2,TRUE),IF(I41="EI",HLOOKUP(J41,Tables!$D$2:$I$3,2,TRUE),IF(I41="EO",HLOOKUP(J41,Tables!$D$8:$I$9,2,TRUE),"")))</f>
        <v/>
      </c>
      <c r="M41" s="3" t="str">
        <f>IF(I41="EQ",VLOOKUP(K41,Tables!$A$16:$C$18,3,TRUE),IF(I41="EI",VLOOKUP(K41,Tables!$A$4:$C$6,3,TRUE),IF(I41="EO",VLOOKUP(K41,Tables!$A$10:$C$12,3,TRUE),"")))</f>
        <v/>
      </c>
      <c r="N41" s="3" t="str">
        <f t="shared" si="2"/>
        <v/>
      </c>
      <c r="O41" s="32"/>
      <c r="P41" s="6" t="str">
        <f t="shared" si="5"/>
        <v>EQ</v>
      </c>
      <c r="Q41" s="30"/>
      <c r="R41" s="34"/>
      <c r="S41" s="31"/>
      <c r="T41" s="31"/>
      <c r="U41" s="31"/>
      <c r="V41" s="3" t="str">
        <f>IF(S41="ILF",HLOOKUP(T41,Tables!$D$20:$I$21,2,TRUE),IF(S41="EIF",HLOOKUP(T41,Tables!$D$26:$I$27,2,TRUE),""))</f>
        <v/>
      </c>
      <c r="W41" s="3" t="str">
        <f>IF(S41="ILF",VLOOKUP(U41,Tables!$A$22:$C$24,3,TRUE),IF(S41="EIF",VLOOKUP(U41,Tables!$A$28:$C$30,3,TRUE),""))</f>
        <v/>
      </c>
      <c r="X41" s="3" t="str">
        <f t="shared" si="3"/>
        <v/>
      </c>
      <c r="Y41" s="1"/>
      <c r="Z41" s="32"/>
      <c r="AA41" s="6" t="str">
        <f t="shared" si="1"/>
        <v/>
      </c>
    </row>
    <row r="42" spans="1:27" customFormat="1" ht="33.75">
      <c r="A42" s="157" t="s">
        <v>561</v>
      </c>
      <c r="B42" s="157" t="s">
        <v>626</v>
      </c>
      <c r="C42" s="157"/>
      <c r="D42" s="157"/>
      <c r="E42" s="157" t="s">
        <v>615</v>
      </c>
      <c r="F42" s="157" t="s">
        <v>569</v>
      </c>
      <c r="G42" s="157" t="s">
        <v>631</v>
      </c>
      <c r="H42" s="157"/>
      <c r="I42" s="157"/>
      <c r="J42" s="187"/>
      <c r="K42" s="187"/>
      <c r="L42" s="3" t="str">
        <f>IF(I42="EQ",HLOOKUP(J42,Tables!$D$14:$I$15,2,TRUE),IF(I42="EI",HLOOKUP(J42,Tables!$D$2:$I$3,2,TRUE),IF(I42="EO",HLOOKUP(J42,Tables!$D$8:$I$9,2,TRUE),"")))</f>
        <v/>
      </c>
      <c r="M42" s="3" t="str">
        <f>IF(I42="EQ",VLOOKUP(K42,Tables!$A$16:$C$18,3,TRUE),IF(I42="EI",VLOOKUP(K42,Tables!$A$4:$C$6,3,TRUE),IF(I42="EO",VLOOKUP(K42,Tables!$A$10:$C$12,3,TRUE),"")))</f>
        <v/>
      </c>
      <c r="N42" s="3" t="str">
        <f t="shared" si="2"/>
        <v/>
      </c>
      <c r="O42" s="32"/>
      <c r="P42" s="6" t="str">
        <f t="shared" si="5"/>
        <v>EQ</v>
      </c>
      <c r="Q42" s="30"/>
      <c r="R42" s="34"/>
      <c r="S42" s="31"/>
      <c r="T42" s="31"/>
      <c r="U42" s="31"/>
      <c r="V42" s="3" t="str">
        <f>IF(S42="ILF",HLOOKUP(T42,Tables!$D$20:$I$21,2,TRUE),IF(S42="EIF",HLOOKUP(T42,Tables!$D$26:$I$27,2,TRUE),""))</f>
        <v/>
      </c>
      <c r="W42" s="3" t="str">
        <f>IF(S42="ILF",VLOOKUP(U42,Tables!$A$22:$C$24,3,TRUE),IF(S42="EIF",VLOOKUP(U42,Tables!$A$28:$C$30,3,TRUE),""))</f>
        <v/>
      </c>
      <c r="X42" s="3" t="str">
        <f t="shared" si="3"/>
        <v/>
      </c>
      <c r="Y42" s="1"/>
      <c r="Z42" s="32"/>
      <c r="AA42" s="6" t="str">
        <f t="shared" si="1"/>
        <v/>
      </c>
    </row>
    <row r="43" spans="1:27" customFormat="1" ht="45">
      <c r="A43" s="157" t="s">
        <v>561</v>
      </c>
      <c r="B43" s="157" t="s">
        <v>626</v>
      </c>
      <c r="C43" s="157"/>
      <c r="D43" s="157"/>
      <c r="E43" s="157" t="s">
        <v>563</v>
      </c>
      <c r="F43" s="157" t="s">
        <v>564</v>
      </c>
      <c r="G43" s="157" t="s">
        <v>627</v>
      </c>
      <c r="H43" s="157"/>
      <c r="I43" s="157" t="s">
        <v>379</v>
      </c>
      <c r="J43" s="187">
        <v>29</v>
      </c>
      <c r="K43" s="187">
        <v>3</v>
      </c>
      <c r="L43" s="3" t="str">
        <f>IF(I43="EQ",HLOOKUP(J43,Tables!$D$14:$I$15,2,TRUE),IF(I43="EI",HLOOKUP(J43,Tables!$D$2:$I$3,2,TRUE),IF(I43="EO",HLOOKUP(J43,Tables!$D$8:$I$9,2,TRUE),"")))</f>
        <v>H</v>
      </c>
      <c r="M43" s="3">
        <f>IF(I43="EQ",VLOOKUP(K43,Tables!$A$16:$C$18,3,TRUE),IF(I43="EI",VLOOKUP(K43,Tables!$A$4:$C$6,3,TRUE),IF(I43="EO",VLOOKUP(K43,Tables!$A$10:$C$12,3,TRUE),"")))</f>
        <v>17</v>
      </c>
      <c r="N43" s="3" t="str">
        <f t="shared" si="2"/>
        <v>=Tables!H17</v>
      </c>
      <c r="O43" s="32" t="str">
        <f>Tables!H17</f>
        <v>H</v>
      </c>
      <c r="P43" s="6" t="str">
        <f t="shared" si="5"/>
        <v>EQH</v>
      </c>
      <c r="Q43" s="30"/>
      <c r="R43" s="34"/>
      <c r="S43" s="31"/>
      <c r="T43" s="31"/>
      <c r="U43" s="31"/>
      <c r="V43" s="3" t="str">
        <f>IF(S43="ILF",HLOOKUP(T43,Tables!$D$20:$I$21,2,TRUE),IF(S43="EIF",HLOOKUP(T43,Tables!$D$26:$I$27,2,TRUE),""))</f>
        <v/>
      </c>
      <c r="W43" s="3" t="str">
        <f>IF(S43="ILF",VLOOKUP(U43,Tables!$A$22:$C$24,3,TRUE),IF(S43="EIF",VLOOKUP(U43,Tables!$A$28:$C$30,3,TRUE),""))</f>
        <v/>
      </c>
      <c r="X43" s="3" t="str">
        <f t="shared" si="3"/>
        <v/>
      </c>
      <c r="Y43" s="1"/>
      <c r="Z43" s="32"/>
      <c r="AA43" s="6" t="str">
        <f t="shared" si="1"/>
        <v/>
      </c>
    </row>
    <row r="44" spans="1:27" customFormat="1" ht="45">
      <c r="A44" s="157" t="s">
        <v>561</v>
      </c>
      <c r="B44" s="157" t="s">
        <v>626</v>
      </c>
      <c r="C44" s="157"/>
      <c r="D44" s="157"/>
      <c r="E44" s="157" t="s">
        <v>563</v>
      </c>
      <c r="F44" s="157" t="s">
        <v>564</v>
      </c>
      <c r="G44" s="157" t="s">
        <v>642</v>
      </c>
      <c r="H44" s="157"/>
      <c r="I44" s="157" t="s">
        <v>379</v>
      </c>
      <c r="J44" s="187">
        <v>62</v>
      </c>
      <c r="K44" s="187">
        <v>1</v>
      </c>
      <c r="L44" s="3" t="str">
        <f>IF(I44="EQ",HLOOKUP(J44,Tables!$D$14:$I$15,2,TRUE),IF(I44="EI",HLOOKUP(J44,Tables!$D$2:$I$3,2,TRUE),IF(I44="EO",HLOOKUP(J44,Tables!$D$8:$I$9,2,TRUE),"")))</f>
        <v>H</v>
      </c>
      <c r="M44" s="3">
        <f>IF(I44="EQ",VLOOKUP(K44,Tables!$A$16:$C$18,3,TRUE),IF(I44="EI",VLOOKUP(K44,Tables!$A$4:$C$6,3,TRUE),IF(I44="EO",VLOOKUP(K44,Tables!$A$10:$C$12,3,TRUE),"")))</f>
        <v>16</v>
      </c>
      <c r="N44" s="3" t="str">
        <f t="shared" si="2"/>
        <v>=Tables!H16</v>
      </c>
      <c r="O44" s="32" t="str">
        <f>Tables!H16</f>
        <v>A</v>
      </c>
      <c r="P44" s="6" t="str">
        <f t="shared" si="5"/>
        <v>EQA</v>
      </c>
      <c r="Q44" s="30"/>
      <c r="R44" s="34"/>
      <c r="S44" s="31"/>
      <c r="T44" s="31"/>
      <c r="U44" s="31"/>
      <c r="V44" s="3" t="str">
        <f>IF(S44="ILF",HLOOKUP(T44,Tables!$D$20:$I$21,2,TRUE),IF(S44="EIF",HLOOKUP(T44,Tables!$D$26:$I$27,2,TRUE),""))</f>
        <v/>
      </c>
      <c r="W44" s="3" t="str">
        <f>IF(S44="ILF",VLOOKUP(U44,Tables!$A$22:$C$24,3,TRUE),IF(S44="EIF",VLOOKUP(U44,Tables!$A$28:$C$30,3,TRUE),""))</f>
        <v/>
      </c>
      <c r="X44" s="3" t="str">
        <f t="shared" si="3"/>
        <v/>
      </c>
      <c r="Y44" s="1"/>
      <c r="Z44" s="32"/>
      <c r="AA44" s="6" t="str">
        <f t="shared" si="1"/>
        <v/>
      </c>
    </row>
    <row r="45" spans="1:27" customFormat="1" ht="33.75">
      <c r="A45" s="157" t="s">
        <v>561</v>
      </c>
      <c r="B45" s="157" t="s">
        <v>626</v>
      </c>
      <c r="C45" s="157"/>
      <c r="D45" s="157"/>
      <c r="E45" s="157" t="s">
        <v>563</v>
      </c>
      <c r="F45" s="157" t="s">
        <v>564</v>
      </c>
      <c r="G45" s="157" t="s">
        <v>630</v>
      </c>
      <c r="H45" s="157"/>
      <c r="I45" s="157" t="s">
        <v>379</v>
      </c>
      <c r="J45" s="187">
        <v>26</v>
      </c>
      <c r="K45" s="187">
        <v>2</v>
      </c>
      <c r="L45" s="3" t="str">
        <f>IF(I45="EQ",HLOOKUP(J45,Tables!$D$14:$I$15,2,TRUE),IF(I45="EI",HLOOKUP(J45,Tables!$D$2:$I$3,2,TRUE),IF(I45="EO",HLOOKUP(J45,Tables!$D$8:$I$9,2,TRUE),"")))</f>
        <v>H</v>
      </c>
      <c r="M45" s="3">
        <f>IF(I45="EQ",VLOOKUP(K45,Tables!$A$16:$C$18,3,TRUE),IF(I45="EI",VLOOKUP(K45,Tables!$A$4:$C$6,3,TRUE),IF(I45="EO",VLOOKUP(K45,Tables!$A$10:$C$12,3,TRUE),"")))</f>
        <v>17</v>
      </c>
      <c r="N45" s="3" t="str">
        <f t="shared" si="2"/>
        <v>=Tables!H17</v>
      </c>
      <c r="O45" s="32" t="str">
        <f>Tables!H17</f>
        <v>H</v>
      </c>
      <c r="P45" s="6" t="str">
        <f t="shared" si="5"/>
        <v>EQH</v>
      </c>
      <c r="Q45" s="30"/>
      <c r="R45" s="34"/>
      <c r="S45" s="31"/>
      <c r="T45" s="31"/>
      <c r="U45" s="31"/>
      <c r="V45" s="3" t="str">
        <f>IF(S45="ILF",HLOOKUP(T45,Tables!$D$20:$I$21,2,TRUE),IF(S45="EIF",HLOOKUP(T45,Tables!$D$26:$I$27,2,TRUE),""))</f>
        <v/>
      </c>
      <c r="W45" s="3" t="str">
        <f>IF(S45="ILF",VLOOKUP(U45,Tables!$A$22:$C$24,3,TRUE),IF(S45="EIF",VLOOKUP(U45,Tables!$A$28:$C$30,3,TRUE),""))</f>
        <v/>
      </c>
      <c r="X45" s="3" t="str">
        <f t="shared" si="3"/>
        <v/>
      </c>
      <c r="Y45" s="1"/>
      <c r="Z45" s="32"/>
      <c r="AA45" s="6" t="str">
        <f t="shared" si="1"/>
        <v/>
      </c>
    </row>
    <row r="46" spans="1:27" customFormat="1" ht="33.75">
      <c r="A46" s="157" t="s">
        <v>561</v>
      </c>
      <c r="B46" s="157" t="s">
        <v>626</v>
      </c>
      <c r="C46" s="157"/>
      <c r="D46" s="157"/>
      <c r="E46" s="157" t="s">
        <v>563</v>
      </c>
      <c r="F46" s="157" t="s">
        <v>564</v>
      </c>
      <c r="G46" s="157" t="s">
        <v>647</v>
      </c>
      <c r="H46" s="157"/>
      <c r="I46" s="157" t="s">
        <v>379</v>
      </c>
      <c r="J46" s="187">
        <v>19</v>
      </c>
      <c r="K46" s="187">
        <v>1</v>
      </c>
      <c r="L46" s="3" t="str">
        <f>IF(I46="EQ",HLOOKUP(J46,Tables!$D$14:$I$15,2,TRUE),IF(I46="EI",HLOOKUP(J46,Tables!$D$2:$I$3,2,TRUE),IF(I46="EO",HLOOKUP(J46,Tables!$D$8:$I$9,2,TRUE),"")))</f>
        <v>F</v>
      </c>
      <c r="M46" s="3">
        <f>IF(I46="EQ",VLOOKUP(K46,Tables!$A$16:$C$18,3,TRUE),IF(I46="EI",VLOOKUP(K46,Tables!$A$4:$C$6,3,TRUE),IF(I46="EO",VLOOKUP(K46,Tables!$A$10:$C$12,3,TRUE),"")))</f>
        <v>16</v>
      </c>
      <c r="N46" s="3" t="str">
        <f t="shared" si="2"/>
        <v>=Tables!F16</v>
      </c>
      <c r="O46" s="32" t="str">
        <f>Tables!F16</f>
        <v>L</v>
      </c>
      <c r="P46" s="6" t="str">
        <f t="shared" si="5"/>
        <v>EQL</v>
      </c>
      <c r="Q46" s="30"/>
      <c r="R46" s="34"/>
      <c r="S46" s="31"/>
      <c r="T46" s="31"/>
      <c r="U46" s="31"/>
      <c r="V46" s="3" t="str">
        <f>IF(S46="ILF",HLOOKUP(T46,Tables!$D$20:$I$21,2,TRUE),IF(S46="EIF",HLOOKUP(T46,Tables!$D$26:$I$27,2,TRUE),""))</f>
        <v/>
      </c>
      <c r="W46" s="3" t="str">
        <f>IF(S46="ILF",VLOOKUP(U46,Tables!$A$22:$C$24,3,TRUE),IF(S46="EIF",VLOOKUP(U46,Tables!$A$28:$C$30,3,TRUE),""))</f>
        <v/>
      </c>
      <c r="X46" s="3" t="str">
        <f t="shared" si="3"/>
        <v/>
      </c>
      <c r="Y46" s="1"/>
      <c r="Z46" s="32"/>
      <c r="AA46" s="6" t="str">
        <f t="shared" si="1"/>
        <v/>
      </c>
    </row>
    <row r="47" spans="1:27" customFormat="1" ht="33.75">
      <c r="A47" s="157" t="s">
        <v>561</v>
      </c>
      <c r="B47" s="157" t="s">
        <v>626</v>
      </c>
      <c r="C47" s="157"/>
      <c r="D47" s="157"/>
      <c r="E47" s="157" t="s">
        <v>563</v>
      </c>
      <c r="F47" s="157" t="s">
        <v>564</v>
      </c>
      <c r="G47" s="157" t="s">
        <v>634</v>
      </c>
      <c r="H47" s="157"/>
      <c r="I47" s="157" t="s">
        <v>379</v>
      </c>
      <c r="J47" s="187">
        <v>17</v>
      </c>
      <c r="K47" s="187">
        <v>2</v>
      </c>
      <c r="L47" s="3" t="str">
        <f>IF(I47="EQ",HLOOKUP(J47,Tables!$D$14:$I$15,2,TRUE),IF(I47="EI",HLOOKUP(J47,Tables!$D$2:$I$3,2,TRUE),IF(I47="EO",HLOOKUP(J47,Tables!$D$8:$I$9,2,TRUE),"")))</f>
        <v>F</v>
      </c>
      <c r="M47" s="3">
        <f>IF(I47="EQ",VLOOKUP(K47,Tables!$A$16:$C$18,3,TRUE),IF(I47="EI",VLOOKUP(K47,Tables!$A$4:$C$6,3,TRUE),IF(I47="EO",VLOOKUP(K47,Tables!$A$10:$C$12,3,TRUE),"")))</f>
        <v>17</v>
      </c>
      <c r="N47" s="3" t="str">
        <f t="shared" si="2"/>
        <v>=Tables!F17</v>
      </c>
      <c r="O47" s="32" t="str">
        <f>Tables!F17</f>
        <v>A</v>
      </c>
      <c r="P47" s="6" t="str">
        <f t="shared" si="5"/>
        <v>EQA</v>
      </c>
      <c r="Q47" s="30"/>
      <c r="R47" s="34"/>
      <c r="S47" s="31"/>
      <c r="T47" s="31"/>
      <c r="U47" s="31"/>
      <c r="V47" s="3" t="str">
        <f>IF(S47="ILF",HLOOKUP(T47,Tables!$D$20:$I$21,2,TRUE),IF(S47="EIF",HLOOKUP(T47,Tables!$D$26:$I$27,2,TRUE),""))</f>
        <v/>
      </c>
      <c r="W47" s="3" t="str">
        <f>IF(S47="ILF",VLOOKUP(U47,Tables!$A$22:$C$24,3,TRUE),IF(S47="EIF",VLOOKUP(U47,Tables!$A$28:$C$30,3,TRUE),""))</f>
        <v/>
      </c>
      <c r="X47" s="3" t="str">
        <f t="shared" si="3"/>
        <v/>
      </c>
      <c r="Y47" s="1"/>
      <c r="Z47" s="32"/>
      <c r="AA47" s="6" t="str">
        <f t="shared" si="1"/>
        <v/>
      </c>
    </row>
    <row r="48" spans="1:27" customFormat="1" ht="33.75">
      <c r="A48" s="157" t="s">
        <v>561</v>
      </c>
      <c r="B48" s="157" t="s">
        <v>626</v>
      </c>
      <c r="C48" s="157"/>
      <c r="D48" s="157"/>
      <c r="E48" s="157" t="s">
        <v>563</v>
      </c>
      <c r="F48" s="157" t="s">
        <v>564</v>
      </c>
      <c r="G48" s="157" t="s">
        <v>643</v>
      </c>
      <c r="H48" s="157"/>
      <c r="I48" s="157" t="s">
        <v>379</v>
      </c>
      <c r="J48" s="187">
        <v>72</v>
      </c>
      <c r="K48" s="187">
        <v>1</v>
      </c>
      <c r="L48" s="3" t="str">
        <f>IF(I48="EQ",HLOOKUP(J48,Tables!$D$14:$I$15,2,TRUE),IF(I48="EI",HLOOKUP(J48,Tables!$D$2:$I$3,2,TRUE),IF(I48="EO",HLOOKUP(J48,Tables!$D$8:$I$9,2,TRUE),"")))</f>
        <v>H</v>
      </c>
      <c r="M48" s="3">
        <f>IF(I48="EQ",VLOOKUP(K48,Tables!$A$16:$C$18,3,TRUE),IF(I48="EI",VLOOKUP(K48,Tables!$A$4:$C$6,3,TRUE),IF(I48="EO",VLOOKUP(K48,Tables!$A$10:$C$12,3,TRUE),"")))</f>
        <v>16</v>
      </c>
      <c r="N48" s="3" t="str">
        <f t="shared" si="2"/>
        <v>=Tables!H16</v>
      </c>
      <c r="O48" s="32" t="str">
        <f>Tables!H16</f>
        <v>A</v>
      </c>
      <c r="P48" s="6" t="str">
        <f t="shared" si="5"/>
        <v>EQA</v>
      </c>
      <c r="Q48" s="30"/>
      <c r="R48" s="34"/>
      <c r="S48" s="31"/>
      <c r="T48" s="31"/>
      <c r="U48" s="31"/>
      <c r="V48" s="3" t="str">
        <f>IF(S48="ILF",HLOOKUP(T48,Tables!$D$20:$I$21,2,TRUE),IF(S48="EIF",HLOOKUP(T48,Tables!$D$26:$I$27,2,TRUE),""))</f>
        <v/>
      </c>
      <c r="W48" s="3" t="str">
        <f>IF(S48="ILF",VLOOKUP(U48,Tables!$A$22:$C$24,3,TRUE),IF(S48="EIF",VLOOKUP(U48,Tables!$A$28:$C$30,3,TRUE),""))</f>
        <v/>
      </c>
      <c r="X48" s="3" t="str">
        <f t="shared" si="3"/>
        <v/>
      </c>
      <c r="Y48" s="1"/>
      <c r="Z48" s="32"/>
      <c r="AA48" s="6" t="str">
        <f t="shared" si="1"/>
        <v/>
      </c>
    </row>
    <row r="49" spans="1:27" customFormat="1" ht="33.75">
      <c r="A49" s="157" t="s">
        <v>561</v>
      </c>
      <c r="B49" s="157" t="s">
        <v>626</v>
      </c>
      <c r="C49" s="157"/>
      <c r="D49" s="157"/>
      <c r="E49" s="157" t="s">
        <v>563</v>
      </c>
      <c r="F49" s="157" t="s">
        <v>564</v>
      </c>
      <c r="G49" s="157" t="s">
        <v>646</v>
      </c>
      <c r="H49" s="157"/>
      <c r="I49" s="157" t="s">
        <v>379</v>
      </c>
      <c r="J49" s="187">
        <v>25</v>
      </c>
      <c r="K49" s="187">
        <v>1</v>
      </c>
      <c r="L49" s="3" t="str">
        <f>IF(I49="EQ",HLOOKUP(J49,Tables!$D$14:$I$15,2,TRUE),IF(I49="EI",HLOOKUP(J49,Tables!$D$2:$I$3,2,TRUE),IF(I49="EO",HLOOKUP(J49,Tables!$D$8:$I$9,2,TRUE),"")))</f>
        <v>H</v>
      </c>
      <c r="M49" s="3">
        <f>IF(I49="EQ",VLOOKUP(K49,Tables!$A$16:$C$18,3,TRUE),IF(I49="EI",VLOOKUP(K49,Tables!$A$4:$C$6,3,TRUE),IF(I49="EO",VLOOKUP(K49,Tables!$A$10:$C$12,3,TRUE),"")))</f>
        <v>16</v>
      </c>
      <c r="N49" s="3" t="str">
        <f t="shared" si="2"/>
        <v>=Tables!H16</v>
      </c>
      <c r="O49" s="32" t="str">
        <f>Tables!H16</f>
        <v>A</v>
      </c>
      <c r="P49" s="6" t="str">
        <f t="shared" si="5"/>
        <v>EQA</v>
      </c>
      <c r="Q49" s="30"/>
      <c r="R49" s="34"/>
      <c r="S49" s="31"/>
      <c r="T49" s="31"/>
      <c r="U49" s="31"/>
      <c r="V49" s="3" t="str">
        <f>IF(S49="ILF",HLOOKUP(T49,Tables!$D$20:$I$21,2,TRUE),IF(S49="EIF",HLOOKUP(T49,Tables!$D$26:$I$27,2,TRUE),""))</f>
        <v/>
      </c>
      <c r="W49" s="3" t="str">
        <f>IF(S49="ILF",VLOOKUP(U49,Tables!$A$22:$C$24,3,TRUE),IF(S49="EIF",VLOOKUP(U49,Tables!$A$28:$C$30,3,TRUE),""))</f>
        <v/>
      </c>
      <c r="X49" s="3" t="str">
        <f t="shared" si="3"/>
        <v/>
      </c>
      <c r="Y49" s="1"/>
      <c r="Z49" s="32"/>
      <c r="AA49" s="6" t="str">
        <f t="shared" si="1"/>
        <v/>
      </c>
    </row>
    <row r="50" spans="1:27" customFormat="1" ht="33.75">
      <c r="A50" s="157" t="s">
        <v>561</v>
      </c>
      <c r="B50" s="157" t="s">
        <v>626</v>
      </c>
      <c r="C50" s="157"/>
      <c r="D50" s="157"/>
      <c r="E50" s="157" t="s">
        <v>563</v>
      </c>
      <c r="F50" s="157" t="s">
        <v>564</v>
      </c>
      <c r="G50" s="157" t="s">
        <v>644</v>
      </c>
      <c r="H50" s="157"/>
      <c r="I50" s="157" t="s">
        <v>379</v>
      </c>
      <c r="J50" s="187">
        <v>25</v>
      </c>
      <c r="K50" s="187">
        <v>1</v>
      </c>
      <c r="L50" s="3" t="str">
        <f>IF(I50="EQ",HLOOKUP(J50,Tables!$D$14:$I$15,2,TRUE),IF(I50="EI",HLOOKUP(J50,Tables!$D$2:$I$3,2,TRUE),IF(I50="EO",HLOOKUP(J50,Tables!$D$8:$I$9,2,TRUE),"")))</f>
        <v>H</v>
      </c>
      <c r="M50" s="3">
        <f>IF(I50="EQ",VLOOKUP(K50,Tables!$A$16:$C$18,3,TRUE),IF(I50="EI",VLOOKUP(K50,Tables!$A$4:$C$6,3,TRUE),IF(I50="EO",VLOOKUP(K50,Tables!$A$10:$C$12,3,TRUE),"")))</f>
        <v>16</v>
      </c>
      <c r="N50" s="3" t="str">
        <f t="shared" si="2"/>
        <v>=Tables!H16</v>
      </c>
      <c r="O50" s="32" t="str">
        <f>Tables!H16</f>
        <v>A</v>
      </c>
      <c r="P50" s="6" t="str">
        <f t="shared" si="5"/>
        <v>EQA</v>
      </c>
      <c r="Q50" s="30"/>
      <c r="R50" s="34"/>
      <c r="S50" s="31"/>
      <c r="T50" s="31"/>
      <c r="U50" s="31"/>
      <c r="V50" s="3" t="str">
        <f>IF(S50="ILF",HLOOKUP(T50,Tables!$D$20:$I$21,2,TRUE),IF(S50="EIF",HLOOKUP(T50,Tables!$D$26:$I$27,2,TRUE),""))</f>
        <v/>
      </c>
      <c r="W50" s="3" t="str">
        <f>IF(S50="ILF",VLOOKUP(U50,Tables!$A$22:$C$24,3,TRUE),IF(S50="EIF",VLOOKUP(U50,Tables!$A$28:$C$30,3,TRUE),""))</f>
        <v/>
      </c>
      <c r="X50" s="3" t="str">
        <f t="shared" si="3"/>
        <v/>
      </c>
      <c r="Y50" s="1"/>
      <c r="Z50" s="32"/>
      <c r="AA50" s="6" t="str">
        <f t="shared" si="1"/>
        <v/>
      </c>
    </row>
    <row r="51" spans="1:27" customFormat="1" ht="33.75">
      <c r="A51" s="157" t="s">
        <v>561</v>
      </c>
      <c r="B51" s="157" t="s">
        <v>626</v>
      </c>
      <c r="C51" s="157"/>
      <c r="D51" s="157"/>
      <c r="E51" s="157" t="s">
        <v>563</v>
      </c>
      <c r="F51" s="157" t="s">
        <v>564</v>
      </c>
      <c r="G51" s="157" t="s">
        <v>639</v>
      </c>
      <c r="H51" s="157"/>
      <c r="I51" s="157" t="s">
        <v>379</v>
      </c>
      <c r="J51" s="187">
        <v>29</v>
      </c>
      <c r="K51" s="187">
        <v>2</v>
      </c>
      <c r="L51" s="3" t="str">
        <f>IF(I51="EQ",HLOOKUP(J51,Tables!$D$14:$I$15,2,TRUE),IF(I51="EI",HLOOKUP(J51,Tables!$D$2:$I$3,2,TRUE),IF(I51="EO",HLOOKUP(J51,Tables!$D$8:$I$9,2,TRUE),"")))</f>
        <v>H</v>
      </c>
      <c r="M51" s="3">
        <f>IF(I51="EQ",VLOOKUP(K51,Tables!$A$16:$C$18,3,TRUE),IF(I51="EI",VLOOKUP(K51,Tables!$A$4:$C$6,3,TRUE),IF(I51="EO",VLOOKUP(K51,Tables!$A$10:$C$12,3,TRUE),"")))</f>
        <v>17</v>
      </c>
      <c r="N51" s="3" t="str">
        <f t="shared" si="2"/>
        <v>=Tables!H17</v>
      </c>
      <c r="O51" s="32" t="str">
        <f>Tables!H17</f>
        <v>H</v>
      </c>
      <c r="P51" s="6" t="str">
        <f t="shared" si="5"/>
        <v>EQH</v>
      </c>
      <c r="Q51" s="30"/>
      <c r="R51" s="34"/>
      <c r="S51" s="31"/>
      <c r="T51" s="31"/>
      <c r="U51" s="31"/>
      <c r="V51" s="3" t="str">
        <f>IF(S51="ILF",HLOOKUP(T51,Tables!$D$20:$I$21,2,TRUE),IF(S51="EIF",HLOOKUP(T51,Tables!$D$26:$I$27,2,TRUE),""))</f>
        <v/>
      </c>
      <c r="W51" s="3" t="str">
        <f>IF(S51="ILF",VLOOKUP(U51,Tables!$A$22:$C$24,3,TRUE),IF(S51="EIF",VLOOKUP(U51,Tables!$A$28:$C$30,3,TRUE),""))</f>
        <v/>
      </c>
      <c r="X51" s="3" t="str">
        <f t="shared" si="3"/>
        <v/>
      </c>
      <c r="Y51" s="1"/>
      <c r="Z51" s="32"/>
      <c r="AA51" s="6" t="str">
        <f t="shared" si="1"/>
        <v/>
      </c>
    </row>
    <row r="52" spans="1:27" customFormat="1" ht="33.75">
      <c r="A52" s="157" t="s">
        <v>561</v>
      </c>
      <c r="B52" s="157" t="s">
        <v>626</v>
      </c>
      <c r="C52" s="157"/>
      <c r="D52" s="157"/>
      <c r="E52" s="157" t="s">
        <v>563</v>
      </c>
      <c r="F52" s="157" t="s">
        <v>564</v>
      </c>
      <c r="G52" s="157" t="s">
        <v>645</v>
      </c>
      <c r="H52" s="157"/>
      <c r="I52" s="157" t="s">
        <v>379</v>
      </c>
      <c r="J52" s="187">
        <v>64</v>
      </c>
      <c r="K52" s="187">
        <v>4</v>
      </c>
      <c r="L52" s="3" t="str">
        <f>IF(I52="EQ",HLOOKUP(J52,Tables!$D$14:$I$15,2,TRUE),IF(I52="EI",HLOOKUP(J52,Tables!$D$2:$I$3,2,TRUE),IF(I52="EO",HLOOKUP(J52,Tables!$D$8:$I$9,2,TRUE),"")))</f>
        <v>H</v>
      </c>
      <c r="M52" s="3">
        <f>IF(I52="EQ",VLOOKUP(K52,Tables!$A$16:$C$18,3,TRUE),IF(I52="EI",VLOOKUP(K52,Tables!$A$4:$C$6,3,TRUE),IF(I52="EO",VLOOKUP(K52,Tables!$A$10:$C$12,3,TRUE),"")))</f>
        <v>18</v>
      </c>
      <c r="N52" s="3" t="str">
        <f t="shared" si="2"/>
        <v>=Tables!H18</v>
      </c>
      <c r="O52" s="32" t="str">
        <f>Tables!H18</f>
        <v>H</v>
      </c>
      <c r="P52" s="6" t="str">
        <f t="shared" si="5"/>
        <v>EIH</v>
      </c>
      <c r="Q52" s="30"/>
      <c r="R52" s="34"/>
      <c r="S52" s="31"/>
      <c r="T52" s="31"/>
      <c r="U52" s="31"/>
      <c r="V52" s="3" t="str">
        <f>IF(S52="ILF",HLOOKUP(T52,Tables!$D$20:$I$21,2,TRUE),IF(S52="EIF",HLOOKUP(T52,Tables!$D$26:$I$27,2,TRUE),""))</f>
        <v/>
      </c>
      <c r="W52" s="3" t="str">
        <f>IF(S52="ILF",VLOOKUP(U52,Tables!$A$22:$C$24,3,TRUE),IF(S52="EIF",VLOOKUP(U52,Tables!$A$28:$C$30,3,TRUE),""))</f>
        <v/>
      </c>
      <c r="X52" s="3" t="str">
        <f t="shared" si="3"/>
        <v/>
      </c>
      <c r="Y52" s="1"/>
      <c r="Z52" s="32"/>
      <c r="AA52" s="6" t="str">
        <f t="shared" si="1"/>
        <v/>
      </c>
    </row>
    <row r="53" spans="1:27" customFormat="1" ht="33.75">
      <c r="A53" s="157" t="s">
        <v>561</v>
      </c>
      <c r="B53" s="157" t="s">
        <v>626</v>
      </c>
      <c r="C53" s="157"/>
      <c r="D53" s="157"/>
      <c r="E53" s="157" t="s">
        <v>563</v>
      </c>
      <c r="F53" s="157" t="s">
        <v>564</v>
      </c>
      <c r="G53" s="157" t="s">
        <v>628</v>
      </c>
      <c r="H53" s="157"/>
      <c r="I53" s="157" t="s">
        <v>379</v>
      </c>
      <c r="J53" s="187">
        <v>58</v>
      </c>
      <c r="K53" s="187">
        <v>1</v>
      </c>
      <c r="L53" s="3" t="str">
        <f>IF(I53="EQ",HLOOKUP(J53,Tables!$D$14:$I$15,2,TRUE),IF(I53="EI",HLOOKUP(J53,Tables!$D$2:$I$3,2,TRUE),IF(I53="EO",HLOOKUP(J53,Tables!$D$8:$I$9,2,TRUE),"")))</f>
        <v>H</v>
      </c>
      <c r="M53" s="3">
        <f>IF(I53="EQ",VLOOKUP(K53,Tables!$A$16:$C$18,3,TRUE),IF(I53="EI",VLOOKUP(K53,Tables!$A$4:$C$6,3,TRUE),IF(I53="EO",VLOOKUP(K53,Tables!$A$10:$C$12,3,TRUE),"")))</f>
        <v>16</v>
      </c>
      <c r="N53" s="3" t="str">
        <f t="shared" si="2"/>
        <v>=Tables!H16</v>
      </c>
      <c r="O53" s="32" t="str">
        <f>Tables!H16</f>
        <v>A</v>
      </c>
      <c r="P53" s="6" t="str">
        <f t="shared" si="5"/>
        <v>EIA</v>
      </c>
      <c r="Q53" s="30"/>
      <c r="R53" s="34"/>
      <c r="S53" s="31"/>
      <c r="T53" s="31"/>
      <c r="U53" s="31"/>
      <c r="V53" s="3" t="str">
        <f>IF(S53="ILF",HLOOKUP(T53,Tables!$D$20:$I$21,2,TRUE),IF(S53="EIF",HLOOKUP(T53,Tables!$D$26:$I$27,2,TRUE),""))</f>
        <v/>
      </c>
      <c r="W53" s="3" t="str">
        <f>IF(S53="ILF",VLOOKUP(U53,Tables!$A$22:$C$24,3,TRUE),IF(S53="EIF",VLOOKUP(U53,Tables!$A$28:$C$30,3,TRUE),""))</f>
        <v/>
      </c>
      <c r="X53" s="3" t="str">
        <f t="shared" si="3"/>
        <v/>
      </c>
      <c r="Y53" s="1"/>
      <c r="Z53" s="32"/>
      <c r="AA53" s="6" t="str">
        <f t="shared" si="1"/>
        <v/>
      </c>
    </row>
    <row r="54" spans="1:27" customFormat="1" ht="45">
      <c r="A54" s="157" t="s">
        <v>561</v>
      </c>
      <c r="B54" s="157" t="s">
        <v>626</v>
      </c>
      <c r="C54" s="157"/>
      <c r="D54" s="157"/>
      <c r="E54" s="157" t="s">
        <v>563</v>
      </c>
      <c r="F54" s="157" t="s">
        <v>564</v>
      </c>
      <c r="G54" s="157" t="s">
        <v>640</v>
      </c>
      <c r="H54" s="157"/>
      <c r="I54" s="157" t="s">
        <v>379</v>
      </c>
      <c r="J54" s="187">
        <v>32</v>
      </c>
      <c r="K54" s="187">
        <v>2</v>
      </c>
      <c r="L54" s="3" t="str">
        <f>IF(I54="EQ",HLOOKUP(J54,Tables!$D$14:$I$15,2,TRUE),IF(I54="EI",HLOOKUP(J54,Tables!$D$2:$I$3,2,TRUE),IF(I54="EO",HLOOKUP(J54,Tables!$D$8:$I$9,2,TRUE),"")))</f>
        <v>H</v>
      </c>
      <c r="M54" s="3">
        <f>IF(I54="EQ",VLOOKUP(K54,Tables!$A$16:$C$18,3,TRUE),IF(I54="EI",VLOOKUP(K54,Tables!$A$4:$C$6,3,TRUE),IF(I54="EO",VLOOKUP(K54,Tables!$A$10:$C$12,3,TRUE),"")))</f>
        <v>17</v>
      </c>
      <c r="N54" s="3" t="str">
        <f t="shared" si="2"/>
        <v>=Tables!H17</v>
      </c>
      <c r="O54" s="32" t="str">
        <f>Tables!H17</f>
        <v>H</v>
      </c>
      <c r="P54" s="6" t="str">
        <f t="shared" si="5"/>
        <v>EQH</v>
      </c>
      <c r="Q54" s="30"/>
      <c r="R54" s="34"/>
      <c r="S54" s="31"/>
      <c r="T54" s="31"/>
      <c r="U54" s="31"/>
      <c r="V54" s="3" t="str">
        <f>IF(S54="ILF",HLOOKUP(T54,Tables!$D$20:$I$21,2,TRUE),IF(S54="EIF",HLOOKUP(T54,Tables!$D$26:$I$27,2,TRUE),""))</f>
        <v/>
      </c>
      <c r="W54" s="3" t="str">
        <f>IF(S54="ILF",VLOOKUP(U54,Tables!$A$22:$C$24,3,TRUE),IF(S54="EIF",VLOOKUP(U54,Tables!$A$28:$C$30,3,TRUE),""))</f>
        <v/>
      </c>
      <c r="X54" s="3" t="str">
        <f t="shared" si="3"/>
        <v/>
      </c>
      <c r="Y54" s="1"/>
      <c r="Z54" s="32"/>
      <c r="AA54" s="6" t="str">
        <f t="shared" si="1"/>
        <v/>
      </c>
    </row>
    <row r="55" spans="1:27" customFormat="1" ht="33.75">
      <c r="A55" s="157" t="s">
        <v>561</v>
      </c>
      <c r="B55" s="157" t="s">
        <v>626</v>
      </c>
      <c r="C55" s="157"/>
      <c r="D55" s="157"/>
      <c r="E55" s="157" t="s">
        <v>563</v>
      </c>
      <c r="F55" s="157" t="s">
        <v>566</v>
      </c>
      <c r="G55" s="157" t="s">
        <v>632</v>
      </c>
      <c r="H55" s="157"/>
      <c r="I55" s="157" t="s">
        <v>379</v>
      </c>
      <c r="J55" s="187">
        <v>29</v>
      </c>
      <c r="K55" s="187">
        <v>4</v>
      </c>
      <c r="L55" s="3" t="str">
        <f>IF(I55="EQ",HLOOKUP(J55,Tables!$D$14:$I$15,2,TRUE),IF(I55="EI",HLOOKUP(J55,Tables!$D$2:$I$3,2,TRUE),IF(I55="EO",HLOOKUP(J55,Tables!$D$8:$I$9,2,TRUE),"")))</f>
        <v>H</v>
      </c>
      <c r="M55" s="3">
        <f>IF(I55="EQ",VLOOKUP(K55,Tables!$A$16:$C$18,3,TRUE),IF(I55="EI",VLOOKUP(K55,Tables!$A$4:$C$6,3,TRUE),IF(I55="EO",VLOOKUP(K55,Tables!$A$10:$C$12,3,TRUE),"")))</f>
        <v>18</v>
      </c>
      <c r="N55" s="3" t="str">
        <f t="shared" si="2"/>
        <v>=Tables!H18</v>
      </c>
      <c r="O55" s="32" t="str">
        <f>Tables!H18</f>
        <v>H</v>
      </c>
      <c r="P55" s="6" t="str">
        <f t="shared" si="5"/>
        <v>EIH</v>
      </c>
      <c r="Q55" s="30"/>
      <c r="R55" s="34"/>
      <c r="S55" s="31"/>
      <c r="T55" s="31"/>
      <c r="U55" s="31"/>
      <c r="V55" s="3" t="str">
        <f>IF(S55="ILF",HLOOKUP(T55,Tables!$D$20:$I$21,2,TRUE),IF(S55="EIF",HLOOKUP(T55,Tables!$D$26:$I$27,2,TRUE),""))</f>
        <v/>
      </c>
      <c r="W55" s="3" t="str">
        <f>IF(S55="ILF",VLOOKUP(U55,Tables!$A$22:$C$24,3,TRUE),IF(S55="EIF",VLOOKUP(U55,Tables!$A$28:$C$30,3,TRUE),""))</f>
        <v/>
      </c>
      <c r="X55" s="3" t="str">
        <f t="shared" si="3"/>
        <v/>
      </c>
      <c r="Y55" s="1"/>
      <c r="Z55" s="32"/>
      <c r="AA55" s="6" t="str">
        <f t="shared" si="1"/>
        <v/>
      </c>
    </row>
    <row r="56" spans="1:27" customFormat="1" ht="33.75">
      <c r="A56" s="157" t="s">
        <v>561</v>
      </c>
      <c r="B56" s="157" t="s">
        <v>626</v>
      </c>
      <c r="C56" s="157"/>
      <c r="D56" s="157"/>
      <c r="E56" s="157" t="s">
        <v>563</v>
      </c>
      <c r="F56" s="157" t="s">
        <v>569</v>
      </c>
      <c r="G56" s="157" t="s">
        <v>635</v>
      </c>
      <c r="H56" s="157"/>
      <c r="I56" s="157" t="s">
        <v>373</v>
      </c>
      <c r="J56" s="187">
        <v>25</v>
      </c>
      <c r="K56" s="187">
        <v>2</v>
      </c>
      <c r="L56" s="3" t="str">
        <f>IF(I56="EQ",HLOOKUP(J56,Tables!$D$14:$I$15,2,TRUE),IF(I56="EI",HLOOKUP(J56,Tables!$D$2:$I$3,2,TRUE),IF(I56="EO",HLOOKUP(J56,Tables!$D$8:$I$9,2,TRUE),"")))</f>
        <v>H</v>
      </c>
      <c r="M56" s="3">
        <f>IF(I56="EQ",VLOOKUP(K56,Tables!$A$16:$C$18,3,TRUE),IF(I56="EI",VLOOKUP(K56,Tables!$A$4:$C$6,3,TRUE),IF(I56="EO",VLOOKUP(K56,Tables!$A$10:$C$12,3,TRUE),"")))</f>
        <v>5</v>
      </c>
      <c r="N56" s="3" t="str">
        <f t="shared" si="2"/>
        <v>=Tables!H5</v>
      </c>
      <c r="O56" s="32" t="str">
        <f>Tables!H5</f>
        <v>H</v>
      </c>
      <c r="P56" s="6" t="str">
        <f t="shared" si="5"/>
        <v>EIH</v>
      </c>
      <c r="Q56" s="30"/>
      <c r="R56" s="34"/>
      <c r="S56" s="31"/>
      <c r="T56" s="31"/>
      <c r="U56" s="31"/>
      <c r="V56" s="3" t="str">
        <f>IF(S56="ILF",HLOOKUP(T56,Tables!$D$20:$I$21,2,TRUE),IF(S56="EIF",HLOOKUP(T56,Tables!$D$26:$I$27,2,TRUE),""))</f>
        <v/>
      </c>
      <c r="W56" s="3" t="str">
        <f>IF(S56="ILF",VLOOKUP(U56,Tables!$A$22:$C$24,3,TRUE),IF(S56="EIF",VLOOKUP(U56,Tables!$A$28:$C$30,3,TRUE),""))</f>
        <v/>
      </c>
      <c r="X56" s="3" t="str">
        <f t="shared" si="3"/>
        <v/>
      </c>
      <c r="Y56" s="1"/>
      <c r="Z56" s="32"/>
      <c r="AA56" s="6" t="str">
        <f t="shared" si="1"/>
        <v/>
      </c>
    </row>
    <row r="57" spans="1:27" customFormat="1" ht="33.75">
      <c r="A57" s="157" t="s">
        <v>561</v>
      </c>
      <c r="B57" s="157" t="s">
        <v>626</v>
      </c>
      <c r="C57" s="157"/>
      <c r="D57" s="157"/>
      <c r="E57" s="157" t="s">
        <v>563</v>
      </c>
      <c r="F57" s="157" t="s">
        <v>569</v>
      </c>
      <c r="G57" s="157" t="s">
        <v>637</v>
      </c>
      <c r="H57" s="157"/>
      <c r="I57" s="157" t="s">
        <v>373</v>
      </c>
      <c r="J57" s="187">
        <v>33</v>
      </c>
      <c r="K57" s="187">
        <v>4</v>
      </c>
      <c r="L57" s="3" t="str">
        <f>IF(I57="EQ",HLOOKUP(J57,Tables!$D$14:$I$15,2,TRUE),IF(I57="EI",HLOOKUP(J57,Tables!$D$2:$I$3,2,TRUE),IF(I57="EO",HLOOKUP(J57,Tables!$D$8:$I$9,2,TRUE),"")))</f>
        <v>H</v>
      </c>
      <c r="M57" s="3">
        <f>IF(I57="EQ",VLOOKUP(K57,Tables!$A$16:$C$18,3,TRUE),IF(I57="EI",VLOOKUP(K57,Tables!$A$4:$C$6,3,TRUE),IF(I57="EO",VLOOKUP(K57,Tables!$A$10:$C$12,3,TRUE),"")))</f>
        <v>6</v>
      </c>
      <c r="N57" s="3" t="str">
        <f t="shared" si="2"/>
        <v>=Tables!H6</v>
      </c>
      <c r="O57" s="32" t="str">
        <f>Tables!H6</f>
        <v>H</v>
      </c>
      <c r="P57" s="6" t="str">
        <f t="shared" si="5"/>
        <v>EQH</v>
      </c>
      <c r="Q57" s="30"/>
      <c r="R57" s="34"/>
      <c r="S57" s="31"/>
      <c r="T57" s="31"/>
      <c r="U57" s="31"/>
      <c r="V57" s="3" t="str">
        <f>IF(S57="ILF",HLOOKUP(T57,Tables!$D$20:$I$21,2,TRUE),IF(S57="EIF",HLOOKUP(T57,Tables!$D$26:$I$27,2,TRUE),""))</f>
        <v/>
      </c>
      <c r="W57" s="3" t="str">
        <f>IF(S57="ILF",VLOOKUP(U57,Tables!$A$22:$C$24,3,TRUE),IF(S57="EIF",VLOOKUP(U57,Tables!$A$28:$C$30,3,TRUE),""))</f>
        <v/>
      </c>
      <c r="X57" s="3" t="str">
        <f t="shared" si="3"/>
        <v/>
      </c>
      <c r="Y57" s="1"/>
      <c r="Z57" s="32"/>
      <c r="AA57" s="6" t="str">
        <f t="shared" si="1"/>
        <v/>
      </c>
    </row>
    <row r="58" spans="1:27" customFormat="1" ht="33.75">
      <c r="A58" s="157" t="s">
        <v>561</v>
      </c>
      <c r="B58" s="157" t="s">
        <v>626</v>
      </c>
      <c r="C58" s="157"/>
      <c r="D58" s="157"/>
      <c r="E58" s="157" t="s">
        <v>563</v>
      </c>
      <c r="F58" s="157" t="s">
        <v>569</v>
      </c>
      <c r="G58" s="157" t="s">
        <v>629</v>
      </c>
      <c r="H58" s="157"/>
      <c r="I58" s="157" t="s">
        <v>379</v>
      </c>
      <c r="J58" s="187">
        <v>4</v>
      </c>
      <c r="K58" s="187">
        <v>1</v>
      </c>
      <c r="L58" s="3" t="str">
        <f>IF(I58="EQ",HLOOKUP(J58,Tables!$D$14:$I$15,2,TRUE),IF(I58="EI",HLOOKUP(J58,Tables!$D$2:$I$3,2,TRUE),IF(I58="EO",HLOOKUP(J58,Tables!$D$8:$I$9,2,TRUE),"")))</f>
        <v>D</v>
      </c>
      <c r="M58" s="3">
        <f>IF(I58="EQ",VLOOKUP(K58,Tables!$A$16:$C$18,3,TRUE),IF(I58="EI",VLOOKUP(K58,Tables!$A$4:$C$6,3,TRUE),IF(I58="EO",VLOOKUP(K58,Tables!$A$10:$C$12,3,TRUE),"")))</f>
        <v>16</v>
      </c>
      <c r="N58" s="3" t="str">
        <f t="shared" si="2"/>
        <v>=Tables!D16</v>
      </c>
      <c r="O58" s="32" t="str">
        <f>Tables!D16</f>
        <v>L</v>
      </c>
      <c r="P58" s="6" t="str">
        <f t="shared" si="5"/>
        <v>EQL</v>
      </c>
      <c r="Q58" s="30"/>
      <c r="R58" s="34"/>
      <c r="S58" s="31"/>
      <c r="T58" s="31"/>
      <c r="U58" s="31"/>
      <c r="V58" s="3" t="str">
        <f>IF(S58="ILF",HLOOKUP(T58,Tables!$D$20:$I$21,2,TRUE),IF(S58="EIF",HLOOKUP(T58,Tables!$D$26:$I$27,2,TRUE),""))</f>
        <v/>
      </c>
      <c r="W58" s="3" t="str">
        <f>IF(S58="ILF",VLOOKUP(U58,Tables!$A$22:$C$24,3,TRUE),IF(S58="EIF",VLOOKUP(U58,Tables!$A$28:$C$30,3,TRUE),""))</f>
        <v/>
      </c>
      <c r="X58" s="3" t="str">
        <f t="shared" si="3"/>
        <v/>
      </c>
      <c r="Y58" s="1"/>
      <c r="Z58" s="32"/>
      <c r="AA58" s="6" t="str">
        <f t="shared" si="1"/>
        <v/>
      </c>
    </row>
    <row r="59" spans="1:27" customFormat="1" ht="33.75">
      <c r="A59" s="157" t="s">
        <v>561</v>
      </c>
      <c r="B59" s="157" t="s">
        <v>626</v>
      </c>
      <c r="C59" s="157"/>
      <c r="D59" s="157"/>
      <c r="E59" s="157" t="s">
        <v>563</v>
      </c>
      <c r="F59" s="157" t="s">
        <v>569</v>
      </c>
      <c r="G59" s="157" t="s">
        <v>638</v>
      </c>
      <c r="H59" s="157"/>
      <c r="I59" s="157" t="s">
        <v>373</v>
      </c>
      <c r="J59" s="187">
        <v>45</v>
      </c>
      <c r="K59" s="187">
        <v>1</v>
      </c>
      <c r="L59" s="3" t="str">
        <f>IF(I59="EQ",HLOOKUP(J59,Tables!$D$14:$I$15,2,TRUE),IF(I59="EI",HLOOKUP(J59,Tables!$D$2:$I$3,2,TRUE),IF(I59="EO",HLOOKUP(J59,Tables!$D$8:$I$9,2,TRUE),"")))</f>
        <v>H</v>
      </c>
      <c r="M59" s="3">
        <f>IF(I59="EQ",VLOOKUP(K59,Tables!$A$16:$C$18,3,TRUE),IF(I59="EI",VLOOKUP(K59,Tables!$A$4:$C$6,3,TRUE),IF(I59="EO",VLOOKUP(K59,Tables!$A$10:$C$12,3,TRUE),"")))</f>
        <v>4</v>
      </c>
      <c r="N59" s="3" t="str">
        <f t="shared" si="2"/>
        <v>=Tables!H4</v>
      </c>
      <c r="O59" s="32" t="str">
        <f>Tables!H4</f>
        <v>A</v>
      </c>
      <c r="P59" s="6" t="str">
        <f t="shared" si="5"/>
        <v>EQA</v>
      </c>
      <c r="Q59" s="30"/>
      <c r="R59" s="34"/>
      <c r="S59" s="31"/>
      <c r="T59" s="31"/>
      <c r="U59" s="31"/>
      <c r="V59" s="3" t="str">
        <f>IF(S59="ILF",HLOOKUP(T59,Tables!$D$20:$I$21,2,TRUE),IF(S59="EIF",HLOOKUP(T59,Tables!$D$26:$I$27,2,TRUE),""))</f>
        <v/>
      </c>
      <c r="W59" s="3" t="str">
        <f>IF(S59="ILF",VLOOKUP(U59,Tables!$A$22:$C$24,3,TRUE),IF(S59="EIF",VLOOKUP(U59,Tables!$A$28:$C$30,3,TRUE),""))</f>
        <v/>
      </c>
      <c r="X59" s="3" t="str">
        <f t="shared" si="3"/>
        <v/>
      </c>
      <c r="Y59" s="1"/>
      <c r="Z59" s="32"/>
      <c r="AA59" s="6" t="str">
        <f t="shared" si="1"/>
        <v/>
      </c>
    </row>
    <row r="60" spans="1:27" customFormat="1" ht="33.75">
      <c r="A60" s="157" t="s">
        <v>561</v>
      </c>
      <c r="B60" s="157" t="s">
        <v>626</v>
      </c>
      <c r="C60" s="157"/>
      <c r="D60" s="157"/>
      <c r="E60" s="157" t="s">
        <v>563</v>
      </c>
      <c r="F60" s="157" t="s">
        <v>569</v>
      </c>
      <c r="G60" s="157" t="s">
        <v>641</v>
      </c>
      <c r="H60" s="157"/>
      <c r="I60" s="157" t="s">
        <v>373</v>
      </c>
      <c r="J60" s="187">
        <v>35</v>
      </c>
      <c r="K60" s="187">
        <v>2</v>
      </c>
      <c r="L60" s="3" t="str">
        <f>IF(I60="EQ",HLOOKUP(J60,Tables!$D$14:$I$15,2,TRUE),IF(I60="EI",HLOOKUP(J60,Tables!$D$2:$I$3,2,TRUE),IF(I60="EO",HLOOKUP(J60,Tables!$D$8:$I$9,2,TRUE),"")))</f>
        <v>H</v>
      </c>
      <c r="M60" s="3">
        <f>IF(I60="EQ",VLOOKUP(K60,Tables!$A$16:$C$18,3,TRUE),IF(I60="EI",VLOOKUP(K60,Tables!$A$4:$C$6,3,TRUE),IF(I60="EO",VLOOKUP(K60,Tables!$A$10:$C$12,3,TRUE),"")))</f>
        <v>5</v>
      </c>
      <c r="N60" s="3" t="str">
        <f t="shared" si="2"/>
        <v>=Tables!H5</v>
      </c>
      <c r="O60" s="32" t="str">
        <f>Tables!H5</f>
        <v>H</v>
      </c>
      <c r="P60" s="6" t="str">
        <f t="shared" si="5"/>
        <v>EQH</v>
      </c>
      <c r="Q60" s="30"/>
      <c r="R60" s="34"/>
      <c r="S60" s="31"/>
      <c r="T60" s="31"/>
      <c r="U60" s="31"/>
      <c r="V60" s="3" t="str">
        <f>IF(S60="ILF",HLOOKUP(T60,Tables!$D$20:$I$21,2,TRUE),IF(S60="EIF",HLOOKUP(T60,Tables!$D$26:$I$27,2,TRUE),""))</f>
        <v/>
      </c>
      <c r="W60" s="3" t="str">
        <f>IF(S60="ILF",VLOOKUP(U60,Tables!$A$22:$C$24,3,TRUE),IF(S60="EIF",VLOOKUP(U60,Tables!$A$28:$C$30,3,TRUE),""))</f>
        <v/>
      </c>
      <c r="X60" s="3" t="str">
        <f t="shared" si="3"/>
        <v/>
      </c>
      <c r="Y60" s="1"/>
      <c r="Z60" s="32"/>
      <c r="AA60" s="6" t="str">
        <f t="shared" si="1"/>
        <v/>
      </c>
    </row>
    <row r="61" spans="1:27" customFormat="1" ht="33.75">
      <c r="A61" s="157" t="s">
        <v>561</v>
      </c>
      <c r="B61" s="157" t="s">
        <v>626</v>
      </c>
      <c r="C61" s="157"/>
      <c r="D61" s="157"/>
      <c r="E61" s="157" t="s">
        <v>563</v>
      </c>
      <c r="F61" s="157" t="s">
        <v>569</v>
      </c>
      <c r="G61" s="157" t="s">
        <v>636</v>
      </c>
      <c r="H61" s="157"/>
      <c r="I61" s="157" t="s">
        <v>379</v>
      </c>
      <c r="J61" s="187">
        <v>54</v>
      </c>
      <c r="K61" s="187">
        <v>3</v>
      </c>
      <c r="L61" s="3" t="str">
        <f>IF(I61="EQ",HLOOKUP(J61,Tables!$D$14:$I$15,2,TRUE),IF(I61="EI",HLOOKUP(J61,Tables!$D$2:$I$3,2,TRUE),IF(I61="EO",HLOOKUP(J61,Tables!$D$8:$I$9,2,TRUE),"")))</f>
        <v>H</v>
      </c>
      <c r="M61" s="3">
        <f>IF(I61="EQ",VLOOKUP(K61,Tables!$A$16:$C$18,3,TRUE),IF(I61="EI",VLOOKUP(K61,Tables!$A$4:$C$6,3,TRUE),IF(I61="EO",VLOOKUP(K61,Tables!$A$10:$C$12,3,TRUE),"")))</f>
        <v>17</v>
      </c>
      <c r="N61" s="3" t="str">
        <f t="shared" si="2"/>
        <v>=Tables!H17</v>
      </c>
      <c r="O61" s="32" t="str">
        <f>Tables!H17</f>
        <v>H</v>
      </c>
      <c r="P61" s="6" t="str">
        <f t="shared" si="5"/>
        <v>EQH</v>
      </c>
      <c r="Q61" s="30"/>
      <c r="R61" s="34"/>
      <c r="S61" s="31"/>
      <c r="T61" s="31"/>
      <c r="U61" s="31"/>
      <c r="V61" s="3" t="str">
        <f>IF(S61="ILF",HLOOKUP(T61,Tables!$D$20:$I$21,2,TRUE),IF(S61="EIF",HLOOKUP(T61,Tables!$D$26:$I$27,2,TRUE),""))</f>
        <v/>
      </c>
      <c r="W61" s="3" t="str">
        <f>IF(S61="ILF",VLOOKUP(U61,Tables!$A$22:$C$24,3,TRUE),IF(S61="EIF",VLOOKUP(U61,Tables!$A$28:$C$30,3,TRUE),""))</f>
        <v/>
      </c>
      <c r="X61" s="3" t="str">
        <f t="shared" si="3"/>
        <v/>
      </c>
      <c r="Y61" s="1"/>
      <c r="Z61" s="32"/>
      <c r="AA61" s="6" t="str">
        <f t="shared" si="1"/>
        <v/>
      </c>
    </row>
    <row r="62" spans="1:27" customFormat="1" ht="33.75">
      <c r="A62" s="157" t="s">
        <v>561</v>
      </c>
      <c r="B62" s="157" t="s">
        <v>667</v>
      </c>
      <c r="C62" s="157"/>
      <c r="D62" s="157"/>
      <c r="E62" s="157" t="s">
        <v>563</v>
      </c>
      <c r="F62" s="157" t="s">
        <v>566</v>
      </c>
      <c r="G62" s="157" t="s">
        <v>850</v>
      </c>
      <c r="H62" s="157"/>
      <c r="I62" s="157" t="s">
        <v>379</v>
      </c>
      <c r="J62" s="187">
        <v>20</v>
      </c>
      <c r="K62" s="187">
        <v>3</v>
      </c>
      <c r="L62" s="3" t="str">
        <f>IF(I62="EQ",HLOOKUP(J62,Tables!$D$14:$I$15,2,TRUE),IF(I62="EI",HLOOKUP(J62,Tables!$D$2:$I$3,2,TRUE),IF(I62="EO",HLOOKUP(J62,Tables!$D$8:$I$9,2,TRUE),"")))</f>
        <v>H</v>
      </c>
      <c r="M62" s="3">
        <f>IF(I62="EQ",VLOOKUP(K62,Tables!$A$16:$C$18,3,TRUE),IF(I62="EI",VLOOKUP(K62,Tables!$A$4:$C$6,3,TRUE),IF(I62="EO",VLOOKUP(K62,Tables!$A$10:$C$12,3,TRUE),"")))</f>
        <v>17</v>
      </c>
      <c r="N62" s="3" t="str">
        <f t="shared" si="2"/>
        <v>=Tables!H17</v>
      </c>
      <c r="O62" s="32" t="str">
        <f>Tables!H17</f>
        <v>H</v>
      </c>
      <c r="P62" s="6" t="str">
        <f t="shared" si="5"/>
        <v>EQH</v>
      </c>
      <c r="Q62" s="30"/>
      <c r="R62" s="34"/>
      <c r="S62" s="31"/>
      <c r="T62" s="31"/>
      <c r="U62" s="31"/>
      <c r="V62" s="3" t="str">
        <f>IF(S62="ILF",HLOOKUP(T62,Tables!$D$20:$I$21,2,TRUE),IF(S62="EIF",HLOOKUP(T62,Tables!$D$26:$I$27,2,TRUE),""))</f>
        <v/>
      </c>
      <c r="W62" s="3" t="str">
        <f>IF(S62="ILF",VLOOKUP(U62,Tables!$A$22:$C$24,3,TRUE),IF(S62="EIF",VLOOKUP(U62,Tables!$A$28:$C$30,3,TRUE),""))</f>
        <v/>
      </c>
      <c r="X62" s="3" t="str">
        <f t="shared" si="3"/>
        <v/>
      </c>
      <c r="Y62" s="1"/>
      <c r="Z62" s="32"/>
      <c r="AA62" s="6" t="str">
        <f t="shared" si="1"/>
        <v/>
      </c>
    </row>
    <row r="63" spans="1:27" customFormat="1" ht="33.75">
      <c r="A63" s="157" t="s">
        <v>561</v>
      </c>
      <c r="B63" s="157" t="s">
        <v>667</v>
      </c>
      <c r="C63" s="157"/>
      <c r="D63" s="157"/>
      <c r="E63" s="157" t="s">
        <v>563</v>
      </c>
      <c r="F63" s="157" t="s">
        <v>569</v>
      </c>
      <c r="G63" s="157" t="s">
        <v>669</v>
      </c>
      <c r="H63" s="157"/>
      <c r="I63" s="157" t="s">
        <v>379</v>
      </c>
      <c r="J63" s="187">
        <v>73</v>
      </c>
      <c r="K63" s="187">
        <v>2</v>
      </c>
      <c r="L63" s="3" t="str">
        <f>IF(I63="EQ",HLOOKUP(J63,Tables!$D$14:$I$15,2,TRUE),IF(I63="EI",HLOOKUP(J63,Tables!$D$2:$I$3,2,TRUE),IF(I63="EO",HLOOKUP(J63,Tables!$D$8:$I$9,2,TRUE),"")))</f>
        <v>H</v>
      </c>
      <c r="M63" s="3">
        <f>IF(I63="EQ",VLOOKUP(K63,Tables!$A$16:$C$18,3,TRUE),IF(I63="EI",VLOOKUP(K63,Tables!$A$4:$C$6,3,TRUE),IF(I63="EO",VLOOKUP(K63,Tables!$A$10:$C$12,3,TRUE),"")))</f>
        <v>17</v>
      </c>
      <c r="N63" s="3" t="str">
        <f t="shared" si="2"/>
        <v>=Tables!H17</v>
      </c>
      <c r="O63" s="32" t="str">
        <f>Tables!H17</f>
        <v>H</v>
      </c>
      <c r="P63" s="6" t="str">
        <f>I68&amp;O63</f>
        <v>EQH</v>
      </c>
      <c r="Q63" s="30"/>
      <c r="R63" s="34"/>
      <c r="S63" s="31"/>
      <c r="T63" s="31"/>
      <c r="U63" s="31"/>
      <c r="V63" s="3" t="str">
        <f>IF(S63="ILF",HLOOKUP(T63,Tables!$D$20:$I$21,2,TRUE),IF(S63="EIF",HLOOKUP(T63,Tables!$D$26:$I$27,2,TRUE),""))</f>
        <v/>
      </c>
      <c r="W63" s="3" t="str">
        <f>IF(S63="ILF",VLOOKUP(U63,Tables!$A$22:$C$24,3,TRUE),IF(S63="EIF",VLOOKUP(U63,Tables!$A$28:$C$30,3,TRUE),""))</f>
        <v/>
      </c>
      <c r="X63" s="3" t="str">
        <f t="shared" si="3"/>
        <v/>
      </c>
      <c r="Y63" s="1"/>
      <c r="Z63" s="32"/>
      <c r="AA63" s="6" t="str">
        <f t="shared" si="1"/>
        <v/>
      </c>
    </row>
    <row r="64" spans="1:27" customFormat="1" ht="22.5">
      <c r="A64" s="157" t="s">
        <v>561</v>
      </c>
      <c r="B64" s="157" t="s">
        <v>667</v>
      </c>
      <c r="C64" s="157"/>
      <c r="D64" s="157"/>
      <c r="E64" s="157" t="s">
        <v>563</v>
      </c>
      <c r="F64" s="157" t="s">
        <v>569</v>
      </c>
      <c r="G64" s="157" t="s">
        <v>845</v>
      </c>
      <c r="H64" s="157"/>
      <c r="I64" s="157" t="s">
        <v>379</v>
      </c>
      <c r="J64" s="187">
        <v>61</v>
      </c>
      <c r="K64" s="187">
        <v>4</v>
      </c>
      <c r="L64" s="3" t="str">
        <f>IF(I64="EQ",HLOOKUP(J64,Tables!$D$14:$I$15,2,TRUE),IF(I64="EI",HLOOKUP(J64,Tables!$D$2:$I$3,2,TRUE),IF(I64="EO",HLOOKUP(J64,Tables!$D$8:$I$9,2,TRUE),"")))</f>
        <v>H</v>
      </c>
      <c r="M64" s="3">
        <f>IF(I64="EQ",VLOOKUP(K64,Tables!$A$16:$C$18,3,TRUE),IF(I64="EI",VLOOKUP(K64,Tables!$A$4:$C$6,3,TRUE),IF(I64="EO",VLOOKUP(K64,Tables!$A$10:$C$12,3,TRUE),"")))</f>
        <v>18</v>
      </c>
      <c r="N64" s="3" t="str">
        <f t="shared" si="2"/>
        <v>=Tables!H18</v>
      </c>
      <c r="O64" s="32" t="str">
        <f>Tables!H18</f>
        <v>H</v>
      </c>
      <c r="P64" s="6" t="str">
        <f t="shared" ref="P64:P70" si="6">I70&amp;O64</f>
        <v>EQH</v>
      </c>
      <c r="Q64" s="30"/>
      <c r="R64" s="34"/>
      <c r="S64" s="31"/>
      <c r="T64" s="31"/>
      <c r="U64" s="31"/>
      <c r="V64" s="3" t="str">
        <f>IF(S64="ILF",HLOOKUP(T64,Tables!$D$20:$I$21,2,TRUE),IF(S64="EIF",HLOOKUP(T64,Tables!$D$26:$I$27,2,TRUE),""))</f>
        <v/>
      </c>
      <c r="W64" s="3" t="str">
        <f>IF(S64="ILF",VLOOKUP(U64,Tables!$A$22:$C$24,3,TRUE),IF(S64="EIF",VLOOKUP(U64,Tables!$A$28:$C$30,3,TRUE),""))</f>
        <v/>
      </c>
      <c r="X64" s="3" t="str">
        <f t="shared" si="3"/>
        <v/>
      </c>
      <c r="Y64" s="1"/>
      <c r="Z64" s="32"/>
      <c r="AA64" s="6" t="str">
        <f t="shared" si="1"/>
        <v/>
      </c>
    </row>
    <row r="65" spans="1:27" customFormat="1" ht="22.5">
      <c r="A65" s="157" t="s">
        <v>561</v>
      </c>
      <c r="B65" s="157" t="s">
        <v>667</v>
      </c>
      <c r="C65" s="157"/>
      <c r="D65" s="157"/>
      <c r="E65" s="157" t="s">
        <v>563</v>
      </c>
      <c r="F65" s="157" t="s">
        <v>569</v>
      </c>
      <c r="G65" s="157" t="s">
        <v>848</v>
      </c>
      <c r="H65" s="157"/>
      <c r="I65" s="157" t="s">
        <v>379</v>
      </c>
      <c r="J65" s="187">
        <v>68</v>
      </c>
      <c r="K65" s="187">
        <v>1</v>
      </c>
      <c r="L65" s="3" t="str">
        <f>IF(I65="EQ",HLOOKUP(J65,Tables!$D$14:$I$15,2,TRUE),IF(I65="EI",HLOOKUP(J65,Tables!$D$2:$I$3,2,TRUE),IF(I65="EO",HLOOKUP(J65,Tables!$D$8:$I$9,2,TRUE),"")))</f>
        <v>H</v>
      </c>
      <c r="M65" s="3">
        <f>IF(I65="EQ",VLOOKUP(K65,Tables!$A$16:$C$18,3,TRUE),IF(I65="EI",VLOOKUP(K65,Tables!$A$4:$C$6,3,TRUE),IF(I65="EO",VLOOKUP(K65,Tables!$A$10:$C$12,3,TRUE),"")))</f>
        <v>16</v>
      </c>
      <c r="N65" s="3" t="str">
        <f t="shared" si="2"/>
        <v>=Tables!H16</v>
      </c>
      <c r="O65" s="32" t="str">
        <f>Tables!H16</f>
        <v>A</v>
      </c>
      <c r="P65" s="6" t="str">
        <f t="shared" si="6"/>
        <v>EQA</v>
      </c>
      <c r="Q65" s="30"/>
      <c r="R65" s="34"/>
      <c r="S65" s="31"/>
      <c r="T65" s="31"/>
      <c r="U65" s="31"/>
      <c r="V65" s="3" t="str">
        <f>IF(S65="ILF",HLOOKUP(T65,Tables!$D$20:$I$21,2,TRUE),IF(S65="EIF",HLOOKUP(T65,Tables!$D$26:$I$27,2,TRUE),""))</f>
        <v/>
      </c>
      <c r="W65" s="3" t="str">
        <f>IF(S65="ILF",VLOOKUP(U65,Tables!$A$22:$C$24,3,TRUE),IF(S65="EIF",VLOOKUP(U65,Tables!$A$28:$C$30,3,TRUE),""))</f>
        <v/>
      </c>
      <c r="X65" s="3" t="str">
        <f t="shared" si="3"/>
        <v/>
      </c>
      <c r="Y65" s="1"/>
      <c r="Z65" s="32"/>
      <c r="AA65" s="6" t="str">
        <f t="shared" si="1"/>
        <v/>
      </c>
    </row>
    <row r="66" spans="1:27" customFormat="1" ht="33.75">
      <c r="A66" s="157" t="s">
        <v>561</v>
      </c>
      <c r="B66" s="157" t="s">
        <v>672</v>
      </c>
      <c r="C66" s="157"/>
      <c r="D66" s="157"/>
      <c r="E66" s="157" t="s">
        <v>563</v>
      </c>
      <c r="F66" s="157" t="s">
        <v>564</v>
      </c>
      <c r="G66" s="157" t="s">
        <v>673</v>
      </c>
      <c r="H66" s="157"/>
      <c r="I66" s="157" t="s">
        <v>379</v>
      </c>
      <c r="J66" s="187">
        <v>29</v>
      </c>
      <c r="K66" s="187">
        <v>3</v>
      </c>
      <c r="L66" s="3" t="str">
        <f>IF(I66="EQ",HLOOKUP(J66,Tables!$D$14:$I$15,2,TRUE),IF(I66="EI",HLOOKUP(J66,Tables!$D$2:$I$3,2,TRUE),IF(I66="EO",HLOOKUP(J66,Tables!$D$8:$I$9,2,TRUE),"")))</f>
        <v>H</v>
      </c>
      <c r="M66" s="3">
        <f>IF(I66="EQ",VLOOKUP(K66,Tables!$A$16:$C$18,3,TRUE),IF(I66="EI",VLOOKUP(K66,Tables!$A$4:$C$6,3,TRUE),IF(I66="EO",VLOOKUP(K66,Tables!$A$10:$C$12,3,TRUE),"")))</f>
        <v>17</v>
      </c>
      <c r="N66" s="3" t="str">
        <f t="shared" si="2"/>
        <v>=Tables!H17</v>
      </c>
      <c r="O66" s="32" t="str">
        <f>Tables!H17</f>
        <v>H</v>
      </c>
      <c r="P66" s="6" t="str">
        <f t="shared" si="6"/>
        <v>EQH</v>
      </c>
      <c r="Q66" s="30"/>
      <c r="R66" s="34"/>
      <c r="S66" s="31"/>
      <c r="T66" s="31"/>
      <c r="U66" s="31"/>
      <c r="V66" s="3" t="str">
        <f>IF(S66="ILF",HLOOKUP(T66,Tables!$D$20:$I$21,2,TRUE),IF(S66="EIF",HLOOKUP(T66,Tables!$D$26:$I$27,2,TRUE),""))</f>
        <v/>
      </c>
      <c r="W66" s="3" t="str">
        <f>IF(S66="ILF",VLOOKUP(U66,Tables!$A$22:$C$24,3,TRUE),IF(S66="EIF",VLOOKUP(U66,Tables!$A$28:$C$30,3,TRUE),""))</f>
        <v/>
      </c>
      <c r="X66" s="3" t="str">
        <f t="shared" si="3"/>
        <v/>
      </c>
      <c r="Y66" s="1"/>
      <c r="Z66" s="32"/>
      <c r="AA66" s="6" t="str">
        <f t="shared" si="1"/>
        <v/>
      </c>
    </row>
    <row r="67" spans="1:27" customFormat="1" ht="22.5">
      <c r="A67" s="157" t="s">
        <v>561</v>
      </c>
      <c r="B67" s="157" t="s">
        <v>674</v>
      </c>
      <c r="C67" s="157"/>
      <c r="D67" s="157"/>
      <c r="E67" s="157" t="s">
        <v>615</v>
      </c>
      <c r="F67" s="157" t="s">
        <v>564</v>
      </c>
      <c r="G67" s="157" t="s">
        <v>676</v>
      </c>
      <c r="H67" s="157"/>
      <c r="I67" s="157"/>
      <c r="J67" s="187"/>
      <c r="K67" s="187"/>
      <c r="L67" s="3" t="str">
        <f>IF(I67="EQ",HLOOKUP(J67,Tables!$D$14:$I$15,2,TRUE),IF(I67="EI",HLOOKUP(J67,Tables!$D$2:$I$3,2,TRUE),IF(I67="EO",HLOOKUP(J67,Tables!$D$8:$I$9,2,TRUE),"")))</f>
        <v/>
      </c>
      <c r="M67" s="3" t="str">
        <f>IF(I67="EQ",VLOOKUP(K67,Tables!$A$16:$C$18,3,TRUE),IF(I67="EI",VLOOKUP(K67,Tables!$A$4:$C$6,3,TRUE),IF(I67="EO",VLOOKUP(K67,Tables!$A$10:$C$12,3,TRUE),"")))</f>
        <v/>
      </c>
      <c r="N67" s="3" t="str">
        <f t="shared" si="2"/>
        <v/>
      </c>
      <c r="O67" s="32"/>
      <c r="P67" s="6" t="str">
        <f t="shared" si="6"/>
        <v>EQ</v>
      </c>
      <c r="Q67" s="30"/>
      <c r="R67" s="34"/>
      <c r="S67" s="31"/>
      <c r="T67" s="31"/>
      <c r="U67" s="31"/>
      <c r="V67" s="3" t="str">
        <f>IF(S67="ILF",HLOOKUP(T67,Tables!$D$20:$I$21,2,TRUE),IF(S67="EIF",HLOOKUP(T67,Tables!$D$26:$I$27,2,TRUE),""))</f>
        <v/>
      </c>
      <c r="W67" s="3" t="str">
        <f>IF(S67="ILF",VLOOKUP(U67,Tables!$A$22:$C$24,3,TRUE),IF(S67="EIF",VLOOKUP(U67,Tables!$A$28:$C$30,3,TRUE),""))</f>
        <v/>
      </c>
      <c r="X67" s="3" t="str">
        <f t="shared" si="3"/>
        <v/>
      </c>
      <c r="Y67" s="1"/>
      <c r="Z67" s="32"/>
      <c r="AA67" s="6" t="str">
        <f t="shared" si="1"/>
        <v/>
      </c>
    </row>
    <row r="68" spans="1:27" customFormat="1" ht="67.5">
      <c r="A68" s="157" t="s">
        <v>561</v>
      </c>
      <c r="B68" s="157" t="s">
        <v>674</v>
      </c>
      <c r="C68" s="157"/>
      <c r="D68" s="157"/>
      <c r="E68" s="157" t="s">
        <v>563</v>
      </c>
      <c r="F68" s="157" t="s">
        <v>564</v>
      </c>
      <c r="G68" s="157" t="s">
        <v>6</v>
      </c>
      <c r="H68" s="157"/>
      <c r="I68" s="157" t="s">
        <v>379</v>
      </c>
      <c r="J68" s="187">
        <v>26</v>
      </c>
      <c r="K68" s="187">
        <v>1</v>
      </c>
      <c r="L68" s="3" t="str">
        <f>IF(I68="EQ",HLOOKUP(J68,Tables!$D$14:$I$15,2,TRUE),IF(I68="EI",HLOOKUP(J68,Tables!$D$2:$I$3,2,TRUE),IF(I68="EO",HLOOKUP(J68,Tables!$D$8:$I$9,2,TRUE),"")))</f>
        <v>H</v>
      </c>
      <c r="M68" s="3">
        <f>IF(I68="EQ",VLOOKUP(K68,Tables!$A$16:$C$18,3,TRUE),IF(I68="EI",VLOOKUP(K68,Tables!$A$4:$C$6,3,TRUE),IF(I68="EO",VLOOKUP(K68,Tables!$A$10:$C$12,3,TRUE),"")))</f>
        <v>16</v>
      </c>
      <c r="N68" s="3" t="str">
        <f t="shared" si="2"/>
        <v>=Tables!H16</v>
      </c>
      <c r="O68" s="32" t="str">
        <f>Tables!H16</f>
        <v>A</v>
      </c>
      <c r="P68" s="6" t="str">
        <f t="shared" si="6"/>
        <v>EQA</v>
      </c>
      <c r="Q68" s="30"/>
      <c r="R68" s="34"/>
      <c r="S68" s="31"/>
      <c r="T68" s="31"/>
      <c r="U68" s="31"/>
      <c r="V68" s="3" t="str">
        <f>IF(S68="ILF",HLOOKUP(T68,Tables!$D$20:$I$21,2,TRUE),IF(S68="EIF",HLOOKUP(T68,Tables!$D$26:$I$27,2,TRUE),""))</f>
        <v/>
      </c>
      <c r="W68" s="3" t="str">
        <f>IF(S68="ILF",VLOOKUP(U68,Tables!$A$22:$C$24,3,TRUE),IF(S68="EIF",VLOOKUP(U68,Tables!$A$28:$C$30,3,TRUE),""))</f>
        <v/>
      </c>
      <c r="X68" s="3" t="str">
        <f t="shared" si="3"/>
        <v/>
      </c>
      <c r="Y68" s="1"/>
      <c r="Z68" s="32"/>
      <c r="AA68" s="6" t="str">
        <f t="shared" ref="AA68:AA131" si="7">S68&amp;Z68</f>
        <v/>
      </c>
    </row>
    <row r="69" spans="1:27" customFormat="1" ht="22.5">
      <c r="A69" s="157" t="s">
        <v>561</v>
      </c>
      <c r="B69" s="157" t="s">
        <v>677</v>
      </c>
      <c r="C69" s="157"/>
      <c r="D69" s="157"/>
      <c r="E69" s="157" t="s">
        <v>615</v>
      </c>
      <c r="F69" s="157" t="s">
        <v>569</v>
      </c>
      <c r="G69" s="157" t="s">
        <v>678</v>
      </c>
      <c r="H69" s="157"/>
      <c r="I69" s="157"/>
      <c r="J69" s="187"/>
      <c r="K69" s="187"/>
      <c r="L69" s="3" t="str">
        <f>IF(I69="EQ",HLOOKUP(J69,Tables!$D$14:$I$15,2,TRUE),IF(I69="EI",HLOOKUP(J69,Tables!$D$2:$I$3,2,TRUE),IF(I69="EO",HLOOKUP(J69,Tables!$D$8:$I$9,2,TRUE),"")))</f>
        <v/>
      </c>
      <c r="M69" s="3" t="str">
        <f>IF(I69="EQ",VLOOKUP(K69,Tables!$A$16:$C$18,3,TRUE),IF(I69="EI",VLOOKUP(K69,Tables!$A$4:$C$6,3,TRUE),IF(I69="EO",VLOOKUP(K69,Tables!$A$10:$C$12,3,TRUE),"")))</f>
        <v/>
      </c>
      <c r="N69" s="3" t="str">
        <f t="shared" si="2"/>
        <v/>
      </c>
      <c r="O69" s="32"/>
      <c r="P69" s="6" t="str">
        <f t="shared" si="6"/>
        <v>EQ</v>
      </c>
      <c r="Q69" s="30"/>
      <c r="R69" s="34"/>
      <c r="S69" s="31"/>
      <c r="T69" s="31"/>
      <c r="U69" s="31"/>
      <c r="V69" s="3" t="str">
        <f>IF(S69="ILF",HLOOKUP(T69,Tables!$D$20:$I$21,2,TRUE),IF(S69="EIF",HLOOKUP(T69,Tables!$D$26:$I$27,2,TRUE),""))</f>
        <v/>
      </c>
      <c r="W69" s="3" t="str">
        <f>IF(S69="ILF",VLOOKUP(U69,Tables!$A$22:$C$24,3,TRUE),IF(S69="EIF",VLOOKUP(U69,Tables!$A$28:$C$30,3,TRUE),""))</f>
        <v/>
      </c>
      <c r="X69" s="3" t="str">
        <f t="shared" si="3"/>
        <v/>
      </c>
      <c r="Y69" s="1"/>
      <c r="Z69" s="32"/>
      <c r="AA69" s="6" t="str">
        <f t="shared" si="7"/>
        <v/>
      </c>
    </row>
    <row r="70" spans="1:27" customFormat="1" ht="22.5">
      <c r="A70" s="157" t="s">
        <v>561</v>
      </c>
      <c r="B70" s="157" t="s">
        <v>679</v>
      </c>
      <c r="C70" s="157"/>
      <c r="D70" s="157"/>
      <c r="E70" s="157" t="s">
        <v>563</v>
      </c>
      <c r="F70" s="157" t="s">
        <v>569</v>
      </c>
      <c r="G70" s="157" t="s">
        <v>680</v>
      </c>
      <c r="H70" s="157"/>
      <c r="I70" s="157" t="s">
        <v>379</v>
      </c>
      <c r="J70" s="187">
        <v>27</v>
      </c>
      <c r="K70" s="187">
        <v>2</v>
      </c>
      <c r="L70" s="3" t="str">
        <f>IF(I70="EQ",HLOOKUP(J70,Tables!$D$14:$I$15,2,TRUE),IF(I70="EI",HLOOKUP(J70,Tables!$D$2:$I$3,2,TRUE),IF(I70="EO",HLOOKUP(J70,Tables!$D$8:$I$9,2,TRUE),"")))</f>
        <v>H</v>
      </c>
      <c r="M70" s="3">
        <f>IF(I70="EQ",VLOOKUP(K70,Tables!$A$16:$C$18,3,TRUE),IF(I70="EI",VLOOKUP(K70,Tables!$A$4:$C$6,3,TRUE),IF(I70="EO",VLOOKUP(K70,Tables!$A$10:$C$12,3,TRUE),"")))</f>
        <v>17</v>
      </c>
      <c r="N70" s="3" t="str">
        <f t="shared" ref="N70:N133" si="8">IF(I70&lt;&gt;"","=Tables!" &amp;L70&amp;M70,"")</f>
        <v>=Tables!H17</v>
      </c>
      <c r="O70" s="32" t="str">
        <f>Tables!H17</f>
        <v>H</v>
      </c>
      <c r="P70" s="6" t="str">
        <f t="shared" si="6"/>
        <v>EQH</v>
      </c>
      <c r="Q70" s="30"/>
      <c r="R70" s="34"/>
      <c r="S70" s="31"/>
      <c r="T70" s="31"/>
      <c r="U70" s="31"/>
      <c r="V70" s="3" t="str">
        <f>IF(S70="ILF",HLOOKUP(T70,Tables!$D$20:$I$21,2,TRUE),IF(S70="EIF",HLOOKUP(T70,Tables!$D$26:$I$27,2,TRUE),""))</f>
        <v/>
      </c>
      <c r="W70" s="3" t="str">
        <f>IF(S70="ILF",VLOOKUP(U70,Tables!$A$22:$C$24,3,TRUE),IF(S70="EIF",VLOOKUP(U70,Tables!$A$28:$C$30,3,TRUE),""))</f>
        <v/>
      </c>
      <c r="X70" s="3" t="str">
        <f t="shared" ref="X70:X133" si="9">IF(S70&lt;&gt;"","=Tables!" &amp;V70&amp;W70,"")</f>
        <v/>
      </c>
      <c r="Y70" s="1"/>
      <c r="Z70" s="32"/>
      <c r="AA70" s="6" t="str">
        <f t="shared" si="7"/>
        <v/>
      </c>
    </row>
    <row r="71" spans="1:27" customFormat="1" ht="22.5">
      <c r="A71" s="157" t="s">
        <v>561</v>
      </c>
      <c r="B71" s="157" t="s">
        <v>681</v>
      </c>
      <c r="C71" s="157"/>
      <c r="D71" s="157"/>
      <c r="E71" s="157" t="s">
        <v>563</v>
      </c>
      <c r="F71" s="157" t="s">
        <v>564</v>
      </c>
      <c r="G71" s="157" t="s">
        <v>682</v>
      </c>
      <c r="H71" s="157"/>
      <c r="I71" s="157" t="s">
        <v>379</v>
      </c>
      <c r="J71" s="187">
        <v>49</v>
      </c>
      <c r="K71" s="187">
        <v>3</v>
      </c>
      <c r="L71" s="3" t="str">
        <f>IF(I71="EQ",HLOOKUP(J71,Tables!$D$14:$I$15,2,TRUE),IF(I71="EI",HLOOKUP(J71,Tables!$D$2:$I$3,2,TRUE),IF(I71="EO",HLOOKUP(J71,Tables!$D$8:$I$9,2,TRUE),"")))</f>
        <v>H</v>
      </c>
      <c r="M71" s="3">
        <f>IF(I71="EQ",VLOOKUP(K71,Tables!$A$16:$C$18,3,TRUE),IF(I71="EI",VLOOKUP(K71,Tables!$A$4:$C$6,3,TRUE),IF(I71="EO",VLOOKUP(K71,Tables!$A$10:$C$12,3,TRUE),"")))</f>
        <v>17</v>
      </c>
      <c r="N71" s="3" t="str">
        <f t="shared" si="8"/>
        <v>=Tables!H17</v>
      </c>
      <c r="O71" s="32" t="str">
        <f>Tables!H17</f>
        <v>H</v>
      </c>
      <c r="P71" s="6" t="str">
        <f t="shared" ref="P71:P78" si="10">I81&amp;O71</f>
        <v>EQH</v>
      </c>
      <c r="Q71" s="30"/>
      <c r="R71" s="34"/>
      <c r="S71" s="31"/>
      <c r="T71" s="31"/>
      <c r="U71" s="31"/>
      <c r="V71" s="3" t="str">
        <f>IF(S71="ILF",HLOOKUP(T71,Tables!$D$20:$I$21,2,TRUE),IF(S71="EIF",HLOOKUP(T71,Tables!$D$26:$I$27,2,TRUE),""))</f>
        <v/>
      </c>
      <c r="W71" s="3" t="str">
        <f>IF(S71="ILF",VLOOKUP(U71,Tables!$A$22:$C$24,3,TRUE),IF(S71="EIF",VLOOKUP(U71,Tables!$A$28:$C$30,3,TRUE),""))</f>
        <v/>
      </c>
      <c r="X71" s="3" t="str">
        <f t="shared" si="9"/>
        <v/>
      </c>
      <c r="Y71" s="1"/>
      <c r="Z71" s="32"/>
      <c r="AA71" s="6" t="str">
        <f t="shared" si="7"/>
        <v/>
      </c>
    </row>
    <row r="72" spans="1:27" customFormat="1" ht="22.5">
      <c r="A72" s="157" t="s">
        <v>561</v>
      </c>
      <c r="B72" s="157" t="s">
        <v>681</v>
      </c>
      <c r="C72" s="157"/>
      <c r="D72" s="157"/>
      <c r="E72" s="157" t="s">
        <v>563</v>
      </c>
      <c r="F72" s="157" t="s">
        <v>564</v>
      </c>
      <c r="G72" s="157" t="s">
        <v>684</v>
      </c>
      <c r="H72" s="157"/>
      <c r="I72" s="157" t="s">
        <v>379</v>
      </c>
      <c r="J72" s="187">
        <v>28</v>
      </c>
      <c r="K72" s="187">
        <v>1</v>
      </c>
      <c r="L72" s="3" t="str">
        <f>IF(I72="EQ",HLOOKUP(J72,Tables!$D$14:$I$15,2,TRUE),IF(I72="EI",HLOOKUP(J72,Tables!$D$2:$I$3,2,TRUE),IF(I72="EO",HLOOKUP(J72,Tables!$D$8:$I$9,2,TRUE),"")))</f>
        <v>H</v>
      </c>
      <c r="M72" s="3">
        <f>IF(I72="EQ",VLOOKUP(K72,Tables!$A$16:$C$18,3,TRUE),IF(I72="EI",VLOOKUP(K72,Tables!$A$4:$C$6,3,TRUE),IF(I72="EO",VLOOKUP(K72,Tables!$A$10:$C$12,3,TRUE),"")))</f>
        <v>16</v>
      </c>
      <c r="N72" s="3" t="str">
        <f t="shared" si="8"/>
        <v>=Tables!H16</v>
      </c>
      <c r="O72" s="32" t="str">
        <f>Tables!H16</f>
        <v>A</v>
      </c>
      <c r="P72" s="6" t="str">
        <f t="shared" si="10"/>
        <v>EQA</v>
      </c>
      <c r="Q72" s="30"/>
      <c r="R72" s="34"/>
      <c r="S72" s="31"/>
      <c r="T72" s="31"/>
      <c r="U72" s="31"/>
      <c r="V72" s="3" t="str">
        <f>IF(S72="ILF",HLOOKUP(T72,Tables!$D$20:$I$21,2,TRUE),IF(S72="EIF",HLOOKUP(T72,Tables!$D$26:$I$27,2,TRUE),""))</f>
        <v/>
      </c>
      <c r="W72" s="3" t="str">
        <f>IF(S72="ILF",VLOOKUP(U72,Tables!$A$22:$C$24,3,TRUE),IF(S72="EIF",VLOOKUP(U72,Tables!$A$28:$C$30,3,TRUE),""))</f>
        <v/>
      </c>
      <c r="X72" s="3" t="str">
        <f t="shared" si="9"/>
        <v/>
      </c>
      <c r="Y72" s="1"/>
      <c r="Z72" s="32"/>
      <c r="AA72" s="6" t="str">
        <f t="shared" si="7"/>
        <v/>
      </c>
    </row>
    <row r="73" spans="1:27" customFormat="1" ht="22.5">
      <c r="A73" s="157" t="s">
        <v>561</v>
      </c>
      <c r="B73" s="157" t="s">
        <v>681</v>
      </c>
      <c r="C73" s="157"/>
      <c r="D73" s="157"/>
      <c r="E73" s="157" t="s">
        <v>563</v>
      </c>
      <c r="F73" s="157" t="s">
        <v>564</v>
      </c>
      <c r="G73" s="157" t="s">
        <v>683</v>
      </c>
      <c r="H73" s="157"/>
      <c r="I73" s="157" t="s">
        <v>379</v>
      </c>
      <c r="J73" s="187">
        <v>59</v>
      </c>
      <c r="K73" s="187">
        <v>2</v>
      </c>
      <c r="L73" s="3" t="str">
        <f>IF(I73="EQ",HLOOKUP(J73,Tables!$D$14:$I$15,2,TRUE),IF(I73="EI",HLOOKUP(J73,Tables!$D$2:$I$3,2,TRUE),IF(I73="EO",HLOOKUP(J73,Tables!$D$8:$I$9,2,TRUE),"")))</f>
        <v>H</v>
      </c>
      <c r="M73" s="3">
        <f>IF(I73="EQ",VLOOKUP(K73,Tables!$A$16:$C$18,3,TRUE),IF(I73="EI",VLOOKUP(K73,Tables!$A$4:$C$6,3,TRUE),IF(I73="EO",VLOOKUP(K73,Tables!$A$10:$C$12,3,TRUE),"")))</f>
        <v>17</v>
      </c>
      <c r="N73" s="3" t="str">
        <f t="shared" si="8"/>
        <v>=Tables!H17</v>
      </c>
      <c r="O73" s="32" t="str">
        <f>Tables!H17</f>
        <v>H</v>
      </c>
      <c r="P73" s="6" t="str">
        <f t="shared" si="10"/>
        <v>EQH</v>
      </c>
      <c r="Q73" s="30"/>
      <c r="R73" s="34"/>
      <c r="S73" s="31"/>
      <c r="T73" s="31"/>
      <c r="U73" s="31"/>
      <c r="V73" s="3" t="str">
        <f>IF(S73="ILF",HLOOKUP(T73,Tables!$D$20:$I$21,2,TRUE),IF(S73="EIF",HLOOKUP(T73,Tables!$D$26:$I$27,2,TRUE),""))</f>
        <v/>
      </c>
      <c r="W73" s="3" t="str">
        <f>IF(S73="ILF",VLOOKUP(U73,Tables!$A$22:$C$24,3,TRUE),IF(S73="EIF",VLOOKUP(U73,Tables!$A$28:$C$30,3,TRUE),""))</f>
        <v/>
      </c>
      <c r="X73" s="3" t="str">
        <f t="shared" si="9"/>
        <v/>
      </c>
      <c r="Y73" s="1"/>
      <c r="Z73" s="32"/>
      <c r="AA73" s="6" t="str">
        <f t="shared" si="7"/>
        <v/>
      </c>
    </row>
    <row r="74" spans="1:27" customFormat="1" ht="33.75">
      <c r="A74" s="157" t="s">
        <v>561</v>
      </c>
      <c r="B74" s="157" t="s">
        <v>685</v>
      </c>
      <c r="C74" s="157"/>
      <c r="D74" s="157"/>
      <c r="E74" s="157" t="s">
        <v>563</v>
      </c>
      <c r="F74" s="157" t="s">
        <v>564</v>
      </c>
      <c r="G74" s="157" t="s">
        <v>686</v>
      </c>
      <c r="H74" s="157"/>
      <c r="I74" s="157" t="s">
        <v>379</v>
      </c>
      <c r="J74" s="187">
        <v>41</v>
      </c>
      <c r="K74" s="187">
        <v>2</v>
      </c>
      <c r="L74" s="3" t="str">
        <f>IF(I74="EQ",HLOOKUP(J74,Tables!$D$14:$I$15,2,TRUE),IF(I74="EI",HLOOKUP(J74,Tables!$D$2:$I$3,2,TRUE),IF(I74="EO",HLOOKUP(J74,Tables!$D$8:$I$9,2,TRUE),"")))</f>
        <v>H</v>
      </c>
      <c r="M74" s="3">
        <f>IF(I74="EQ",VLOOKUP(K74,Tables!$A$16:$C$18,3,TRUE),IF(I74="EI",VLOOKUP(K74,Tables!$A$4:$C$6,3,TRUE),IF(I74="EO",VLOOKUP(K74,Tables!$A$10:$C$12,3,TRUE),"")))</f>
        <v>17</v>
      </c>
      <c r="N74" s="3" t="str">
        <f t="shared" si="8"/>
        <v>=Tables!H17</v>
      </c>
      <c r="O74" s="32" t="str">
        <f>Tables!H17</f>
        <v>H</v>
      </c>
      <c r="P74" s="6" t="str">
        <f t="shared" si="10"/>
        <v>EQH</v>
      </c>
      <c r="Q74" s="30"/>
      <c r="R74" s="34"/>
      <c r="S74" s="31"/>
      <c r="T74" s="31"/>
      <c r="U74" s="31"/>
      <c r="V74" s="3" t="str">
        <f>IF(S74="ILF",HLOOKUP(T74,Tables!$D$20:$I$21,2,TRUE),IF(S74="EIF",HLOOKUP(T74,Tables!$D$26:$I$27,2,TRUE),""))</f>
        <v/>
      </c>
      <c r="W74" s="3" t="str">
        <f>IF(S74="ILF",VLOOKUP(U74,Tables!$A$22:$C$24,3,TRUE),IF(S74="EIF",VLOOKUP(U74,Tables!$A$28:$C$30,3,TRUE),""))</f>
        <v/>
      </c>
      <c r="X74" s="3" t="str">
        <f t="shared" si="9"/>
        <v/>
      </c>
      <c r="Y74" s="1"/>
      <c r="Z74" s="32"/>
      <c r="AA74" s="6" t="str">
        <f t="shared" si="7"/>
        <v/>
      </c>
    </row>
    <row r="75" spans="1:27" customFormat="1" ht="33.75">
      <c r="A75" s="157" t="s">
        <v>561</v>
      </c>
      <c r="B75" s="157" t="s">
        <v>685</v>
      </c>
      <c r="C75" s="157"/>
      <c r="D75" s="157"/>
      <c r="E75" s="157" t="s">
        <v>563</v>
      </c>
      <c r="F75" s="157" t="s">
        <v>564</v>
      </c>
      <c r="G75" s="157" t="s">
        <v>687</v>
      </c>
      <c r="H75" s="157"/>
      <c r="I75" s="157" t="s">
        <v>379</v>
      </c>
      <c r="J75" s="187">
        <v>62</v>
      </c>
      <c r="K75" s="187">
        <v>1</v>
      </c>
      <c r="L75" s="3" t="str">
        <f>IF(I75="EQ",HLOOKUP(J75,Tables!$D$14:$I$15,2,TRUE),IF(I75="EI",HLOOKUP(J75,Tables!$D$2:$I$3,2,TRUE),IF(I75="EO",HLOOKUP(J75,Tables!$D$8:$I$9,2,TRUE),"")))</f>
        <v>H</v>
      </c>
      <c r="M75" s="3">
        <f>IF(I75="EQ",VLOOKUP(K75,Tables!$A$16:$C$18,3,TRUE),IF(I75="EI",VLOOKUP(K75,Tables!$A$4:$C$6,3,TRUE),IF(I75="EO",VLOOKUP(K75,Tables!$A$10:$C$12,3,TRUE),"")))</f>
        <v>16</v>
      </c>
      <c r="N75" s="3" t="str">
        <f t="shared" si="8"/>
        <v>=Tables!H16</v>
      </c>
      <c r="O75" s="32" t="str">
        <f>Tables!H16</f>
        <v>A</v>
      </c>
      <c r="P75" s="6" t="str">
        <f t="shared" si="10"/>
        <v>EQA</v>
      </c>
      <c r="Q75" s="30"/>
      <c r="R75" s="34"/>
      <c r="S75" s="31"/>
      <c r="T75" s="31"/>
      <c r="U75" s="31"/>
      <c r="V75" s="3" t="str">
        <f>IF(S75="ILF",HLOOKUP(T75,Tables!$D$20:$I$21,2,TRUE),IF(S75="EIF",HLOOKUP(T75,Tables!$D$26:$I$27,2,TRUE),""))</f>
        <v/>
      </c>
      <c r="W75" s="3" t="str">
        <f>IF(S75="ILF",VLOOKUP(U75,Tables!$A$22:$C$24,3,TRUE),IF(S75="EIF",VLOOKUP(U75,Tables!$A$28:$C$30,3,TRUE),""))</f>
        <v/>
      </c>
      <c r="X75" s="3" t="str">
        <f t="shared" si="9"/>
        <v/>
      </c>
      <c r="Y75" s="1"/>
      <c r="Z75" s="32"/>
      <c r="AA75" s="6" t="str">
        <f t="shared" si="7"/>
        <v/>
      </c>
    </row>
    <row r="76" spans="1:27" customFormat="1" ht="33.75">
      <c r="A76" s="157" t="s">
        <v>561</v>
      </c>
      <c r="B76" s="157" t="s">
        <v>685</v>
      </c>
      <c r="C76" s="157"/>
      <c r="D76" s="157"/>
      <c r="E76" s="157" t="s">
        <v>563</v>
      </c>
      <c r="F76" s="157" t="s">
        <v>564</v>
      </c>
      <c r="G76" s="157" t="s">
        <v>688</v>
      </c>
      <c r="H76" s="157"/>
      <c r="I76" s="157" t="s">
        <v>379</v>
      </c>
      <c r="J76" s="187">
        <v>29</v>
      </c>
      <c r="K76" s="187">
        <v>2</v>
      </c>
      <c r="L76" s="3" t="str">
        <f>IF(I76="EQ",HLOOKUP(J76,Tables!$D$14:$I$15,2,TRUE),IF(I76="EI",HLOOKUP(J76,Tables!$D$2:$I$3,2,TRUE),IF(I76="EO",HLOOKUP(J76,Tables!$D$8:$I$9,2,TRUE),"")))</f>
        <v>H</v>
      </c>
      <c r="M76" s="3">
        <f>IF(I76="EQ",VLOOKUP(K76,Tables!$A$16:$C$18,3,TRUE),IF(I76="EI",VLOOKUP(K76,Tables!$A$4:$C$6,3,TRUE),IF(I76="EO",VLOOKUP(K76,Tables!$A$10:$C$12,3,TRUE),"")))</f>
        <v>17</v>
      </c>
      <c r="N76" s="3" t="str">
        <f t="shared" si="8"/>
        <v>=Tables!H17</v>
      </c>
      <c r="O76" s="32" t="str">
        <f>Tables!H17</f>
        <v>H</v>
      </c>
      <c r="P76" s="6" t="str">
        <f t="shared" si="10"/>
        <v>EQH</v>
      </c>
      <c r="Q76" s="30"/>
      <c r="R76" s="34"/>
      <c r="S76" s="31"/>
      <c r="T76" s="31"/>
      <c r="U76" s="31"/>
      <c r="V76" s="3" t="str">
        <f>IF(S76="ILF",HLOOKUP(T76,Tables!$D$20:$I$21,2,TRUE),IF(S76="EIF",HLOOKUP(T76,Tables!$D$26:$I$27,2,TRUE),""))</f>
        <v/>
      </c>
      <c r="W76" s="3" t="str">
        <f>IF(S76="ILF",VLOOKUP(U76,Tables!$A$22:$C$24,3,TRUE),IF(S76="EIF",VLOOKUP(U76,Tables!$A$28:$C$30,3,TRUE),""))</f>
        <v/>
      </c>
      <c r="X76" s="3" t="str">
        <f t="shared" si="9"/>
        <v/>
      </c>
      <c r="Y76" s="1"/>
      <c r="Z76" s="32"/>
      <c r="AA76" s="6" t="str">
        <f t="shared" si="7"/>
        <v/>
      </c>
    </row>
    <row r="77" spans="1:27" customFormat="1" ht="33.75">
      <c r="A77" s="157" t="s">
        <v>689</v>
      </c>
      <c r="B77" s="157" t="s">
        <v>690</v>
      </c>
      <c r="C77" s="157"/>
      <c r="D77" s="157"/>
      <c r="E77" s="157" t="s">
        <v>615</v>
      </c>
      <c r="F77" s="157" t="s">
        <v>564</v>
      </c>
      <c r="G77" s="157" t="s">
        <v>694</v>
      </c>
      <c r="H77" s="157"/>
      <c r="I77" s="157"/>
      <c r="J77" s="187"/>
      <c r="K77" s="187"/>
      <c r="L77" s="3" t="str">
        <f>IF(I77="EQ",HLOOKUP(J77,Tables!$D$14:$I$15,2,TRUE),IF(I77="EI",HLOOKUP(J77,Tables!$D$2:$I$3,2,TRUE),IF(I77="EO",HLOOKUP(J77,Tables!$D$8:$I$9,2,TRUE),"")))</f>
        <v/>
      </c>
      <c r="M77" s="3" t="str">
        <f>IF(I77="EQ",VLOOKUP(K77,Tables!$A$16:$C$18,3,TRUE),IF(I77="EI",VLOOKUP(K77,Tables!$A$4:$C$6,3,TRUE),IF(I77="EO",VLOOKUP(K77,Tables!$A$10:$C$12,3,TRUE),"")))</f>
        <v/>
      </c>
      <c r="N77" s="3" t="str">
        <f t="shared" si="8"/>
        <v/>
      </c>
      <c r="O77" s="32"/>
      <c r="P77" s="6" t="str">
        <f t="shared" si="10"/>
        <v>EQ</v>
      </c>
      <c r="Q77" s="30"/>
      <c r="R77" s="34"/>
      <c r="S77" s="31"/>
      <c r="T77" s="31"/>
      <c r="U77" s="31"/>
      <c r="V77" s="3" t="str">
        <f>IF(S77="ILF",HLOOKUP(T77,Tables!$D$20:$I$21,2,TRUE),IF(S77="EIF",HLOOKUP(T77,Tables!$D$26:$I$27,2,TRUE),""))</f>
        <v/>
      </c>
      <c r="W77" s="3" t="str">
        <f>IF(S77="ILF",VLOOKUP(U77,Tables!$A$22:$C$24,3,TRUE),IF(S77="EIF",VLOOKUP(U77,Tables!$A$28:$C$30,3,TRUE),""))</f>
        <v/>
      </c>
      <c r="X77" s="3" t="str">
        <f t="shared" si="9"/>
        <v/>
      </c>
      <c r="Y77" s="1"/>
      <c r="Z77" s="32"/>
      <c r="AA77" s="6" t="str">
        <f t="shared" si="7"/>
        <v/>
      </c>
    </row>
    <row r="78" spans="1:27" customFormat="1" ht="22.5">
      <c r="A78" s="157" t="s">
        <v>689</v>
      </c>
      <c r="B78" s="157" t="s">
        <v>690</v>
      </c>
      <c r="C78" s="157"/>
      <c r="D78" s="157"/>
      <c r="E78" s="157" t="s">
        <v>615</v>
      </c>
      <c r="F78" s="157" t="s">
        <v>566</v>
      </c>
      <c r="G78" s="157" t="s">
        <v>691</v>
      </c>
      <c r="H78" s="157"/>
      <c r="I78" s="157"/>
      <c r="J78" s="187"/>
      <c r="K78" s="187"/>
      <c r="L78" s="3" t="str">
        <f>IF(I78="EQ",HLOOKUP(J78,Tables!$D$14:$I$15,2,TRUE),IF(I78="EI",HLOOKUP(J78,Tables!$D$2:$I$3,2,TRUE),IF(I78="EO",HLOOKUP(J78,Tables!$D$8:$I$9,2,TRUE),"")))</f>
        <v/>
      </c>
      <c r="M78" s="3" t="str">
        <f>IF(I78="EQ",VLOOKUP(K78,Tables!$A$16:$C$18,3,TRUE),IF(I78="EI",VLOOKUP(K78,Tables!$A$4:$C$6,3,TRUE),IF(I78="EO",VLOOKUP(K78,Tables!$A$10:$C$12,3,TRUE),"")))</f>
        <v/>
      </c>
      <c r="N78" s="3" t="str">
        <f t="shared" si="8"/>
        <v/>
      </c>
      <c r="O78" s="32"/>
      <c r="P78" s="6" t="str">
        <f t="shared" si="10"/>
        <v>EQ</v>
      </c>
      <c r="Q78" s="30"/>
      <c r="R78" s="34"/>
      <c r="S78" s="31"/>
      <c r="T78" s="31"/>
      <c r="U78" s="31"/>
      <c r="V78" s="3" t="str">
        <f>IF(S78="ILF",HLOOKUP(T78,Tables!$D$20:$I$21,2,TRUE),IF(S78="EIF",HLOOKUP(T78,Tables!$D$26:$I$27,2,TRUE),""))</f>
        <v/>
      </c>
      <c r="W78" s="3" t="str">
        <f>IF(S78="ILF",VLOOKUP(U78,Tables!$A$22:$C$24,3,TRUE),IF(S78="EIF",VLOOKUP(U78,Tables!$A$28:$C$30,3,TRUE),""))</f>
        <v/>
      </c>
      <c r="X78" s="3" t="str">
        <f t="shared" si="9"/>
        <v/>
      </c>
      <c r="Y78" s="1"/>
      <c r="Z78" s="32"/>
      <c r="AA78" s="6" t="str">
        <f t="shared" si="7"/>
        <v/>
      </c>
    </row>
    <row r="79" spans="1:27" customFormat="1" ht="22.5">
      <c r="A79" s="157" t="s">
        <v>689</v>
      </c>
      <c r="B79" s="157" t="s">
        <v>690</v>
      </c>
      <c r="C79" s="157"/>
      <c r="D79" s="157"/>
      <c r="E79" s="157" t="s">
        <v>615</v>
      </c>
      <c r="F79" s="157" t="s">
        <v>569</v>
      </c>
      <c r="G79" s="157" t="s">
        <v>692</v>
      </c>
      <c r="H79" s="157"/>
      <c r="I79" s="157"/>
      <c r="J79" s="187"/>
      <c r="K79" s="187"/>
      <c r="L79" s="3" t="str">
        <f>IF(I79="EQ",HLOOKUP(J79,Tables!$D$14:$I$15,2,TRUE),IF(I79="EI",HLOOKUP(J79,Tables!$D$2:$I$3,2,TRUE),IF(I79="EO",HLOOKUP(J79,Tables!$D$8:$I$9,2,TRUE),"")))</f>
        <v/>
      </c>
      <c r="M79" s="3" t="str">
        <f>IF(I79="EQ",VLOOKUP(K79,Tables!$A$16:$C$18,3,TRUE),IF(I79="EI",VLOOKUP(K79,Tables!$A$4:$C$6,3,TRUE),IF(I79="EO",VLOOKUP(K79,Tables!$A$10:$C$12,3,TRUE),"")))</f>
        <v/>
      </c>
      <c r="N79" s="3" t="str">
        <f t="shared" si="8"/>
        <v/>
      </c>
      <c r="O79" s="32"/>
      <c r="P79" s="6" t="e">
        <f>#REF!&amp;O79</f>
        <v>#REF!</v>
      </c>
      <c r="Q79" s="30"/>
      <c r="R79" s="34"/>
      <c r="S79" s="31"/>
      <c r="T79" s="31"/>
      <c r="U79" s="31"/>
      <c r="V79" s="3" t="str">
        <f>IF(S79="ILF",HLOOKUP(T79,Tables!$D$20:$I$21,2,TRUE),IF(S79="EIF",HLOOKUP(T79,Tables!$D$26:$I$27,2,TRUE),""))</f>
        <v/>
      </c>
      <c r="W79" s="3" t="str">
        <f>IF(S79="ILF",VLOOKUP(U79,Tables!$A$22:$C$24,3,TRUE),IF(S79="EIF",VLOOKUP(U79,Tables!$A$28:$C$30,3,TRUE),""))</f>
        <v/>
      </c>
      <c r="X79" s="3" t="str">
        <f t="shared" si="9"/>
        <v/>
      </c>
      <c r="Y79" s="1"/>
      <c r="Z79" s="32"/>
      <c r="AA79" s="6" t="str">
        <f t="shared" si="7"/>
        <v/>
      </c>
    </row>
    <row r="80" spans="1:27" customFormat="1" ht="22.5">
      <c r="A80" s="157" t="s">
        <v>689</v>
      </c>
      <c r="B80" s="157" t="s">
        <v>690</v>
      </c>
      <c r="C80" s="157"/>
      <c r="D80" s="157"/>
      <c r="E80" s="157" t="s">
        <v>615</v>
      </c>
      <c r="F80" s="157" t="s">
        <v>569</v>
      </c>
      <c r="G80" s="157" t="s">
        <v>693</v>
      </c>
      <c r="H80" s="157"/>
      <c r="I80" s="157"/>
      <c r="J80" s="187"/>
      <c r="K80" s="187"/>
      <c r="L80" s="3" t="str">
        <f>IF(I80="EQ",HLOOKUP(J80,Tables!$D$14:$I$15,2,TRUE),IF(I80="EI",HLOOKUP(J80,Tables!$D$2:$I$3,2,TRUE),IF(I80="EO",HLOOKUP(J80,Tables!$D$8:$I$9,2,TRUE),"")))</f>
        <v/>
      </c>
      <c r="M80" s="3" t="str">
        <f>IF(I80="EQ",VLOOKUP(K80,Tables!$A$16:$C$18,3,TRUE),IF(I80="EI",VLOOKUP(K80,Tables!$A$4:$C$6,3,TRUE),IF(I80="EO",VLOOKUP(K80,Tables!$A$10:$C$12,3,TRUE),"")))</f>
        <v/>
      </c>
      <c r="N80" s="3" t="str">
        <f t="shared" si="8"/>
        <v/>
      </c>
      <c r="O80" s="32"/>
      <c r="P80" s="6" t="e">
        <f>#REF!&amp;O80</f>
        <v>#REF!</v>
      </c>
      <c r="Q80" s="30"/>
      <c r="R80" s="34"/>
      <c r="S80" s="31"/>
      <c r="T80" s="31"/>
      <c r="U80" s="31"/>
      <c r="V80" s="3" t="str">
        <f>IF(S80="ILF",HLOOKUP(T80,Tables!$D$20:$I$21,2,TRUE),IF(S80="EIF",HLOOKUP(T80,Tables!$D$26:$I$27,2,TRUE),""))</f>
        <v/>
      </c>
      <c r="W80" s="3" t="str">
        <f>IF(S80="ILF",VLOOKUP(U80,Tables!$A$22:$C$24,3,TRUE),IF(S80="EIF",VLOOKUP(U80,Tables!$A$28:$C$30,3,TRUE),""))</f>
        <v/>
      </c>
      <c r="X80" s="3" t="str">
        <f t="shared" si="9"/>
        <v/>
      </c>
      <c r="Y80" s="1"/>
      <c r="Z80" s="32"/>
      <c r="AA80" s="6" t="str">
        <f t="shared" si="7"/>
        <v/>
      </c>
    </row>
    <row r="81" spans="1:27" customFormat="1" ht="67.5">
      <c r="A81" s="157" t="s">
        <v>689</v>
      </c>
      <c r="B81" s="157" t="s">
        <v>690</v>
      </c>
      <c r="C81" s="157"/>
      <c r="D81" s="157"/>
      <c r="E81" s="157" t="s">
        <v>563</v>
      </c>
      <c r="F81" s="157" t="s">
        <v>564</v>
      </c>
      <c r="G81" s="157" t="s">
        <v>7</v>
      </c>
      <c r="H81" s="157"/>
      <c r="I81" s="157" t="s">
        <v>379</v>
      </c>
      <c r="J81" s="187">
        <v>29</v>
      </c>
      <c r="K81" s="187">
        <v>1</v>
      </c>
      <c r="L81" s="3" t="str">
        <f>IF(I81="EQ",HLOOKUP(J81,Tables!$D$14:$I$15,2,TRUE),IF(I81="EI",HLOOKUP(J81,Tables!$D$2:$I$3,2,TRUE),IF(I81="EO",HLOOKUP(J81,Tables!$D$8:$I$9,2,TRUE),"")))</f>
        <v>H</v>
      </c>
      <c r="M81" s="3">
        <f>IF(I81="EQ",VLOOKUP(K81,Tables!$A$16:$C$18,3,TRUE),IF(I81="EI",VLOOKUP(K81,Tables!$A$4:$C$6,3,TRUE),IF(I81="EO",VLOOKUP(K81,Tables!$A$10:$C$12,3,TRUE),"")))</f>
        <v>16</v>
      </c>
      <c r="N81" s="3" t="str">
        <f t="shared" si="8"/>
        <v>=Tables!H16</v>
      </c>
      <c r="O81" s="32" t="str">
        <f>Tables!H16</f>
        <v>A</v>
      </c>
      <c r="P81" s="6" t="e">
        <f>#REF!&amp;O81</f>
        <v>#REF!</v>
      </c>
      <c r="Q81" s="30"/>
      <c r="R81" s="34"/>
      <c r="S81" s="31"/>
      <c r="T81" s="31"/>
      <c r="U81" s="31"/>
      <c r="V81" s="3" t="str">
        <f>IF(S81="ILF",HLOOKUP(T81,Tables!$D$20:$I$21,2,TRUE),IF(S81="EIF",HLOOKUP(T81,Tables!$D$26:$I$27,2,TRUE),""))</f>
        <v/>
      </c>
      <c r="W81" s="3" t="str">
        <f>IF(S81="ILF",VLOOKUP(U81,Tables!$A$22:$C$24,3,TRUE),IF(S81="EIF",VLOOKUP(U81,Tables!$A$28:$C$30,3,TRUE),""))</f>
        <v/>
      </c>
      <c r="X81" s="3" t="str">
        <f t="shared" si="9"/>
        <v/>
      </c>
      <c r="Y81" s="1"/>
      <c r="Z81" s="32"/>
      <c r="AA81" s="6" t="str">
        <f t="shared" si="7"/>
        <v/>
      </c>
    </row>
    <row r="82" spans="1:27" customFormat="1" ht="56.25">
      <c r="A82" s="157" t="s">
        <v>689</v>
      </c>
      <c r="B82" s="157" t="s">
        <v>690</v>
      </c>
      <c r="C82" s="157"/>
      <c r="D82" s="157"/>
      <c r="E82" s="157" t="s">
        <v>563</v>
      </c>
      <c r="F82" s="157" t="s">
        <v>564</v>
      </c>
      <c r="G82" s="157" t="s">
        <v>697</v>
      </c>
      <c r="H82" s="157"/>
      <c r="I82" s="157" t="s">
        <v>379</v>
      </c>
      <c r="J82" s="187">
        <v>24</v>
      </c>
      <c r="K82" s="187">
        <v>3</v>
      </c>
      <c r="L82" s="3" t="str">
        <f>IF(I82="EQ",HLOOKUP(J82,Tables!$D$14:$I$15,2,TRUE),IF(I82="EI",HLOOKUP(J82,Tables!$D$2:$I$3,2,TRUE),IF(I82="EO",HLOOKUP(J82,Tables!$D$8:$I$9,2,TRUE),"")))</f>
        <v>H</v>
      </c>
      <c r="M82" s="3">
        <f>IF(I82="EQ",VLOOKUP(K82,Tables!$A$16:$C$18,3,TRUE),IF(I82="EI",VLOOKUP(K82,Tables!$A$4:$C$6,3,TRUE),IF(I82="EO",VLOOKUP(K82,Tables!$A$10:$C$12,3,TRUE),"")))</f>
        <v>17</v>
      </c>
      <c r="N82" s="3" t="str">
        <f t="shared" si="8"/>
        <v>=Tables!H17</v>
      </c>
      <c r="O82" s="32" t="str">
        <f>Tables!H17</f>
        <v>H</v>
      </c>
      <c r="P82" s="6" t="e">
        <f>#REF!&amp;O82</f>
        <v>#REF!</v>
      </c>
      <c r="Q82" s="30"/>
      <c r="R82" s="34"/>
      <c r="S82" s="31"/>
      <c r="T82" s="31"/>
      <c r="U82" s="31"/>
      <c r="V82" s="3" t="str">
        <f>IF(S82="ILF",HLOOKUP(T82,Tables!$D$20:$I$21,2,TRUE),IF(S82="EIF",HLOOKUP(T82,Tables!$D$26:$I$27,2,TRUE),""))</f>
        <v/>
      </c>
      <c r="W82" s="3" t="str">
        <f>IF(S82="ILF",VLOOKUP(U82,Tables!$A$22:$C$24,3,TRUE),IF(S82="EIF",VLOOKUP(U82,Tables!$A$28:$C$30,3,TRUE),""))</f>
        <v/>
      </c>
      <c r="X82" s="3" t="str">
        <f t="shared" si="9"/>
        <v/>
      </c>
      <c r="Y82" s="1"/>
      <c r="Z82" s="32"/>
      <c r="AA82" s="6" t="str">
        <f t="shared" si="7"/>
        <v/>
      </c>
    </row>
    <row r="83" spans="1:27" customFormat="1" ht="56.25">
      <c r="A83" s="157" t="s">
        <v>689</v>
      </c>
      <c r="B83" s="157" t="s">
        <v>690</v>
      </c>
      <c r="C83" s="157"/>
      <c r="D83" s="157"/>
      <c r="E83" s="157" t="s">
        <v>563</v>
      </c>
      <c r="F83" s="157" t="s">
        <v>566</v>
      </c>
      <c r="G83" s="157" t="s">
        <v>695</v>
      </c>
      <c r="H83" s="157"/>
      <c r="I83" s="157" t="s">
        <v>379</v>
      </c>
      <c r="J83" s="187">
        <v>30</v>
      </c>
      <c r="K83" s="187">
        <v>3</v>
      </c>
      <c r="L83" s="3" t="str">
        <f>IF(I83="EQ",HLOOKUP(J83,Tables!$D$14:$I$15,2,TRUE),IF(I83="EI",HLOOKUP(J83,Tables!$D$2:$I$3,2,TRUE),IF(I83="EO",HLOOKUP(J83,Tables!$D$8:$I$9,2,TRUE),"")))</f>
        <v>H</v>
      </c>
      <c r="M83" s="3">
        <f>IF(I83="EQ",VLOOKUP(K83,Tables!$A$16:$C$18,3,TRUE),IF(I83="EI",VLOOKUP(K83,Tables!$A$4:$C$6,3,TRUE),IF(I83="EO",VLOOKUP(K83,Tables!$A$10:$C$12,3,TRUE),"")))</f>
        <v>17</v>
      </c>
      <c r="N83" s="3" t="str">
        <f t="shared" si="8"/>
        <v>=Tables!H17</v>
      </c>
      <c r="O83" s="32" t="str">
        <f>Tables!H17</f>
        <v>H</v>
      </c>
      <c r="P83" s="6" t="e">
        <f>#REF!&amp;O83</f>
        <v>#REF!</v>
      </c>
      <c r="Q83" s="30"/>
      <c r="R83" s="34"/>
      <c r="S83" s="31"/>
      <c r="T83" s="31"/>
      <c r="U83" s="31"/>
      <c r="V83" s="3" t="str">
        <f>IF(S83="ILF",HLOOKUP(T83,Tables!$D$20:$I$21,2,TRUE),IF(S83="EIF",HLOOKUP(T83,Tables!$D$26:$I$27,2,TRUE),""))</f>
        <v/>
      </c>
      <c r="W83" s="3" t="str">
        <f>IF(S83="ILF",VLOOKUP(U83,Tables!$A$22:$C$24,3,TRUE),IF(S83="EIF",VLOOKUP(U83,Tables!$A$28:$C$30,3,TRUE),""))</f>
        <v/>
      </c>
      <c r="X83" s="3" t="str">
        <f t="shared" si="9"/>
        <v/>
      </c>
      <c r="Y83" s="1"/>
      <c r="Z83" s="32"/>
      <c r="AA83" s="6" t="str">
        <f t="shared" si="7"/>
        <v/>
      </c>
    </row>
    <row r="84" spans="1:27" customFormat="1" ht="45">
      <c r="A84" s="157" t="s">
        <v>689</v>
      </c>
      <c r="B84" s="157" t="s">
        <v>690</v>
      </c>
      <c r="C84" s="157"/>
      <c r="D84" s="157"/>
      <c r="E84" s="157" t="s">
        <v>563</v>
      </c>
      <c r="F84" s="157" t="s">
        <v>569</v>
      </c>
      <c r="G84" s="157" t="s">
        <v>699</v>
      </c>
      <c r="H84" s="157"/>
      <c r="I84" s="157" t="s">
        <v>379</v>
      </c>
      <c r="J84" s="187">
        <v>43</v>
      </c>
      <c r="K84" s="187">
        <v>2</v>
      </c>
      <c r="L84" s="3" t="str">
        <f>IF(I84="EQ",HLOOKUP(J84,Tables!$D$14:$I$15,2,TRUE),IF(I84="EI",HLOOKUP(J84,Tables!$D$2:$I$3,2,TRUE),IF(I84="EO",HLOOKUP(J84,Tables!$D$8:$I$9,2,TRUE),"")))</f>
        <v>H</v>
      </c>
      <c r="M84" s="3">
        <f>IF(I84="EQ",VLOOKUP(K84,Tables!$A$16:$C$18,3,TRUE),IF(I84="EI",VLOOKUP(K84,Tables!$A$4:$C$6,3,TRUE),IF(I84="EO",VLOOKUP(K84,Tables!$A$10:$C$12,3,TRUE),"")))</f>
        <v>17</v>
      </c>
      <c r="N84" s="3" t="str">
        <f t="shared" si="8"/>
        <v>=Tables!H17</v>
      </c>
      <c r="O84" s="32" t="str">
        <f>Tables!H17</f>
        <v>H</v>
      </c>
      <c r="P84" s="6" t="e">
        <f>#REF!&amp;O84</f>
        <v>#REF!</v>
      </c>
      <c r="Q84" s="30"/>
      <c r="R84" s="34"/>
      <c r="S84" s="31"/>
      <c r="T84" s="31"/>
      <c r="U84" s="31"/>
      <c r="V84" s="3" t="str">
        <f>IF(S84="ILF",HLOOKUP(T84,Tables!$D$20:$I$21,2,TRUE),IF(S84="EIF",HLOOKUP(T84,Tables!$D$26:$I$27,2,TRUE),""))</f>
        <v/>
      </c>
      <c r="W84" s="3" t="str">
        <f>IF(S84="ILF",VLOOKUP(U84,Tables!$A$22:$C$24,3,TRUE),IF(S84="EIF",VLOOKUP(U84,Tables!$A$28:$C$30,3,TRUE),""))</f>
        <v/>
      </c>
      <c r="X84" s="3" t="str">
        <f t="shared" si="9"/>
        <v/>
      </c>
      <c r="Y84" s="1"/>
      <c r="Z84" s="32"/>
      <c r="AA84" s="6" t="str">
        <f t="shared" si="7"/>
        <v/>
      </c>
    </row>
    <row r="85" spans="1:27" customFormat="1" ht="22.5">
      <c r="A85" s="157" t="s">
        <v>689</v>
      </c>
      <c r="B85" s="157" t="s">
        <v>690</v>
      </c>
      <c r="C85" s="157"/>
      <c r="D85" s="157"/>
      <c r="E85" s="157" t="s">
        <v>563</v>
      </c>
      <c r="F85" s="157" t="s">
        <v>569</v>
      </c>
      <c r="G85" s="157" t="s">
        <v>696</v>
      </c>
      <c r="H85" s="157"/>
      <c r="I85" s="157" t="s">
        <v>379</v>
      </c>
      <c r="J85" s="187">
        <v>22</v>
      </c>
      <c r="K85" s="187">
        <v>2</v>
      </c>
      <c r="L85" s="3" t="str">
        <f>IF(I85="EQ",HLOOKUP(J85,Tables!$D$14:$I$15,2,TRUE),IF(I85="EI",HLOOKUP(J85,Tables!$D$2:$I$3,2,TRUE),IF(I85="EO",HLOOKUP(J85,Tables!$D$8:$I$9,2,TRUE),"")))</f>
        <v>H</v>
      </c>
      <c r="M85" s="3">
        <f>IF(I85="EQ",VLOOKUP(K85,Tables!$A$16:$C$18,3,TRUE),IF(I85="EI",VLOOKUP(K85,Tables!$A$4:$C$6,3,TRUE),IF(I85="EO",VLOOKUP(K85,Tables!$A$10:$C$12,3,TRUE),"")))</f>
        <v>17</v>
      </c>
      <c r="N85" s="3" t="str">
        <f t="shared" si="8"/>
        <v>=Tables!H17</v>
      </c>
      <c r="O85" s="32" t="str">
        <f>Tables!H17</f>
        <v>H</v>
      </c>
      <c r="P85" s="6" t="e">
        <f>#REF!&amp;O85</f>
        <v>#REF!</v>
      </c>
      <c r="Q85" s="30"/>
      <c r="R85" s="34"/>
      <c r="S85" s="31"/>
      <c r="T85" s="31"/>
      <c r="U85" s="31"/>
      <c r="V85" s="3" t="str">
        <f>IF(S85="ILF",HLOOKUP(T85,Tables!$D$20:$I$21,2,TRUE),IF(S85="EIF",HLOOKUP(T85,Tables!$D$26:$I$27,2,TRUE),""))</f>
        <v/>
      </c>
      <c r="W85" s="3" t="str">
        <f>IF(S85="ILF",VLOOKUP(U85,Tables!$A$22:$C$24,3,TRUE),IF(S85="EIF",VLOOKUP(U85,Tables!$A$28:$C$30,3,TRUE),""))</f>
        <v/>
      </c>
      <c r="X85" s="3" t="str">
        <f t="shared" si="9"/>
        <v/>
      </c>
      <c r="Y85" s="1"/>
      <c r="Z85" s="32"/>
      <c r="AA85" s="6" t="str">
        <f t="shared" si="7"/>
        <v/>
      </c>
    </row>
    <row r="86" spans="1:27" customFormat="1" ht="67.5">
      <c r="A86" s="157" t="s">
        <v>689</v>
      </c>
      <c r="B86" s="157" t="s">
        <v>700</v>
      </c>
      <c r="C86" s="157"/>
      <c r="D86" s="157"/>
      <c r="E86" s="157" t="s">
        <v>563</v>
      </c>
      <c r="F86" s="157" t="s">
        <v>564</v>
      </c>
      <c r="G86" s="157" t="s">
        <v>8</v>
      </c>
      <c r="H86" s="157"/>
      <c r="I86" s="157" t="s">
        <v>379</v>
      </c>
      <c r="J86" s="187">
        <v>23</v>
      </c>
      <c r="K86" s="187">
        <v>3</v>
      </c>
      <c r="L86" s="3" t="str">
        <f>IF(I86="EQ",HLOOKUP(J86,Tables!$D$14:$I$15,2,TRUE),IF(I86="EI",HLOOKUP(J86,Tables!$D$2:$I$3,2,TRUE),IF(I86="EO",HLOOKUP(J86,Tables!$D$8:$I$9,2,TRUE),"")))</f>
        <v>H</v>
      </c>
      <c r="M86" s="3">
        <f>IF(I86="EQ",VLOOKUP(K86,Tables!$A$16:$C$18,3,TRUE),IF(I86="EI",VLOOKUP(K86,Tables!$A$4:$C$6,3,TRUE),IF(I86="EO",VLOOKUP(K86,Tables!$A$10:$C$12,3,TRUE),"")))</f>
        <v>17</v>
      </c>
      <c r="N86" s="3" t="str">
        <f t="shared" si="8"/>
        <v>=Tables!H17</v>
      </c>
      <c r="O86" s="32" t="str">
        <f>Tables!H17</f>
        <v>H</v>
      </c>
      <c r="P86" s="6" t="e">
        <f>#REF!&amp;O86</f>
        <v>#REF!</v>
      </c>
      <c r="Q86" s="30"/>
      <c r="R86" s="34"/>
      <c r="S86" s="31"/>
      <c r="T86" s="31"/>
      <c r="U86" s="31"/>
      <c r="V86" s="3" t="str">
        <f>IF(S86="ILF",HLOOKUP(T86,Tables!$D$20:$I$21,2,TRUE),IF(S86="EIF",HLOOKUP(T86,Tables!$D$26:$I$27,2,TRUE),""))</f>
        <v/>
      </c>
      <c r="W86" s="3" t="str">
        <f>IF(S86="ILF",VLOOKUP(U86,Tables!$A$22:$C$24,3,TRUE),IF(S86="EIF",VLOOKUP(U86,Tables!$A$28:$C$30,3,TRUE),""))</f>
        <v/>
      </c>
      <c r="X86" s="3" t="str">
        <f t="shared" si="9"/>
        <v/>
      </c>
      <c r="Y86" s="1"/>
      <c r="Z86" s="32"/>
      <c r="AA86" s="6" t="str">
        <f t="shared" si="7"/>
        <v/>
      </c>
    </row>
    <row r="87" spans="1:27" customFormat="1" ht="33.75">
      <c r="A87" s="157" t="s">
        <v>689</v>
      </c>
      <c r="B87" s="157" t="s">
        <v>700</v>
      </c>
      <c r="C87" s="157"/>
      <c r="D87" s="157"/>
      <c r="E87" s="157" t="s">
        <v>563</v>
      </c>
      <c r="F87" s="157" t="s">
        <v>564</v>
      </c>
      <c r="G87" s="157" t="s">
        <v>703</v>
      </c>
      <c r="H87" s="157"/>
      <c r="I87" s="157" t="s">
        <v>379</v>
      </c>
      <c r="J87" s="187">
        <v>57</v>
      </c>
      <c r="K87" s="187">
        <v>1</v>
      </c>
      <c r="L87" s="3" t="str">
        <f>IF(I87="EQ",HLOOKUP(J87,Tables!$D$14:$I$15,2,TRUE),IF(I87="EI",HLOOKUP(J87,Tables!$D$2:$I$3,2,TRUE),IF(I87="EO",HLOOKUP(J87,Tables!$D$8:$I$9,2,TRUE),"")))</f>
        <v>H</v>
      </c>
      <c r="M87" s="3">
        <f>IF(I87="EQ",VLOOKUP(K87,Tables!$A$16:$C$18,3,TRUE),IF(I87="EI",VLOOKUP(K87,Tables!$A$4:$C$6,3,TRUE),IF(I87="EO",VLOOKUP(K87,Tables!$A$10:$C$12,3,TRUE),"")))</f>
        <v>16</v>
      </c>
      <c r="N87" s="3" t="str">
        <f t="shared" si="8"/>
        <v>=Tables!H16</v>
      </c>
      <c r="O87" s="32" t="str">
        <f>Tables!H16</f>
        <v>A</v>
      </c>
      <c r="P87" s="6" t="e">
        <f>#REF!&amp;O87</f>
        <v>#REF!</v>
      </c>
      <c r="Q87" s="30"/>
      <c r="R87" s="34"/>
      <c r="S87" s="31"/>
      <c r="T87" s="31"/>
      <c r="U87" s="31"/>
      <c r="V87" s="3" t="str">
        <f>IF(S87="ILF",HLOOKUP(T87,Tables!$D$20:$I$21,2,TRUE),IF(S87="EIF",HLOOKUP(T87,Tables!$D$26:$I$27,2,TRUE),""))</f>
        <v/>
      </c>
      <c r="W87" s="3" t="str">
        <f>IF(S87="ILF",VLOOKUP(U87,Tables!$A$22:$C$24,3,TRUE),IF(S87="EIF",VLOOKUP(U87,Tables!$A$28:$C$30,3,TRUE),""))</f>
        <v/>
      </c>
      <c r="X87" s="3" t="str">
        <f t="shared" si="9"/>
        <v/>
      </c>
      <c r="Y87" s="1"/>
      <c r="Z87" s="32"/>
      <c r="AA87" s="6" t="str">
        <f t="shared" si="7"/>
        <v/>
      </c>
    </row>
    <row r="88" spans="1:27" customFormat="1" ht="33.75">
      <c r="A88" s="157" t="s">
        <v>689</v>
      </c>
      <c r="B88" s="157" t="s">
        <v>700</v>
      </c>
      <c r="C88" s="157"/>
      <c r="D88" s="157"/>
      <c r="E88" s="157" t="s">
        <v>563</v>
      </c>
      <c r="F88" s="157" t="s">
        <v>564</v>
      </c>
      <c r="G88" s="157" t="s">
        <v>704</v>
      </c>
      <c r="H88" s="157"/>
      <c r="I88" s="157" t="s">
        <v>379</v>
      </c>
      <c r="J88" s="187">
        <v>63</v>
      </c>
      <c r="K88" s="187">
        <v>2</v>
      </c>
      <c r="L88" s="3" t="str">
        <f>IF(I88="EQ",HLOOKUP(J88,Tables!$D$14:$I$15,2,TRUE),IF(I88="EI",HLOOKUP(J88,Tables!$D$2:$I$3,2,TRUE),IF(I88="EO",HLOOKUP(J88,Tables!$D$8:$I$9,2,TRUE),"")))</f>
        <v>H</v>
      </c>
      <c r="M88" s="3">
        <f>IF(I88="EQ",VLOOKUP(K88,Tables!$A$16:$C$18,3,TRUE),IF(I88="EI",VLOOKUP(K88,Tables!$A$4:$C$6,3,TRUE),IF(I88="EO",VLOOKUP(K88,Tables!$A$10:$C$12,3,TRUE),"")))</f>
        <v>17</v>
      </c>
      <c r="N88" s="3" t="str">
        <f t="shared" si="8"/>
        <v>=Tables!H17</v>
      </c>
      <c r="O88" s="32" t="str">
        <f>Tables!H17</f>
        <v>H</v>
      </c>
      <c r="P88" s="6" t="e">
        <f>#REF!&amp;O88</f>
        <v>#REF!</v>
      </c>
      <c r="Q88" s="30"/>
      <c r="R88" s="34"/>
      <c r="S88" s="31"/>
      <c r="T88" s="31"/>
      <c r="U88" s="31"/>
      <c r="V88" s="3" t="str">
        <f>IF(S88="ILF",HLOOKUP(T88,Tables!$D$20:$I$21,2,TRUE),IF(S88="EIF",HLOOKUP(T88,Tables!$D$26:$I$27,2,TRUE),""))</f>
        <v/>
      </c>
      <c r="W88" s="3" t="str">
        <f>IF(S88="ILF",VLOOKUP(U88,Tables!$A$22:$C$24,3,TRUE),IF(S88="EIF",VLOOKUP(U88,Tables!$A$28:$C$30,3,TRUE),""))</f>
        <v/>
      </c>
      <c r="X88" s="3" t="str">
        <f t="shared" si="9"/>
        <v/>
      </c>
      <c r="Y88" s="1"/>
      <c r="Z88" s="32"/>
      <c r="AA88" s="6" t="str">
        <f t="shared" si="7"/>
        <v/>
      </c>
    </row>
    <row r="89" spans="1:27" customFormat="1" ht="56.25">
      <c r="A89" s="157" t="s">
        <v>689</v>
      </c>
      <c r="B89" s="157" t="s">
        <v>700</v>
      </c>
      <c r="C89" s="157"/>
      <c r="D89" s="157"/>
      <c r="E89" s="157" t="s">
        <v>563</v>
      </c>
      <c r="F89" s="157" t="s">
        <v>569</v>
      </c>
      <c r="G89" s="157" t="s">
        <v>9</v>
      </c>
      <c r="H89" s="157"/>
      <c r="I89" s="157" t="s">
        <v>373</v>
      </c>
      <c r="J89" s="187">
        <v>24</v>
      </c>
      <c r="K89" s="187">
        <v>1</v>
      </c>
      <c r="L89" s="3" t="str">
        <f>IF(I89="EQ",HLOOKUP(J89,Tables!$D$14:$I$15,2,TRUE),IF(I89="EI",HLOOKUP(J89,Tables!$D$2:$I$3,2,TRUE),IF(I89="EO",HLOOKUP(J89,Tables!$D$8:$I$9,2,TRUE),"")))</f>
        <v>H</v>
      </c>
      <c r="M89" s="3">
        <f>IF(I89="EQ",VLOOKUP(K89,Tables!$A$16:$C$18,3,TRUE),IF(I89="EI",VLOOKUP(K89,Tables!$A$4:$C$6,3,TRUE),IF(I89="EO",VLOOKUP(K89,Tables!$A$10:$C$12,3,TRUE),"")))</f>
        <v>4</v>
      </c>
      <c r="N89" s="3" t="str">
        <f t="shared" si="8"/>
        <v>=Tables!H4</v>
      </c>
      <c r="O89" s="32" t="str">
        <f>Tables!H4</f>
        <v>A</v>
      </c>
      <c r="P89" s="6" t="str">
        <f t="shared" ref="P89:P132" si="11">I89&amp;O89</f>
        <v>EIA</v>
      </c>
      <c r="Q89" s="30"/>
      <c r="R89" s="34"/>
      <c r="S89" s="31"/>
      <c r="T89" s="31"/>
      <c r="U89" s="31"/>
      <c r="V89" s="3" t="str">
        <f>IF(S89="ILF",HLOOKUP(T89,Tables!$D$20:$I$21,2,TRUE),IF(S89="EIF",HLOOKUP(T89,Tables!$D$26:$I$27,2,TRUE),""))</f>
        <v/>
      </c>
      <c r="W89" s="3" t="str">
        <f>IF(S89="ILF",VLOOKUP(U89,Tables!$A$22:$C$24,3,TRUE),IF(S89="EIF",VLOOKUP(U89,Tables!$A$28:$C$30,3,TRUE),""))</f>
        <v/>
      </c>
      <c r="X89" s="3" t="str">
        <f t="shared" si="9"/>
        <v/>
      </c>
      <c r="Y89" s="1"/>
      <c r="Z89" s="32"/>
      <c r="AA89" s="6" t="str">
        <f t="shared" si="7"/>
        <v/>
      </c>
    </row>
    <row r="90" spans="1:27" customFormat="1" ht="22.5">
      <c r="A90" s="157" t="s">
        <v>689</v>
      </c>
      <c r="B90" s="157" t="s">
        <v>700</v>
      </c>
      <c r="C90" s="157"/>
      <c r="D90" s="157"/>
      <c r="E90" s="157" t="s">
        <v>563</v>
      </c>
      <c r="F90" s="157" t="s">
        <v>569</v>
      </c>
      <c r="G90" s="157" t="s">
        <v>10</v>
      </c>
      <c r="H90" s="157"/>
      <c r="I90" s="157" t="s">
        <v>373</v>
      </c>
      <c r="J90" s="187">
        <v>8</v>
      </c>
      <c r="K90" s="187">
        <v>2</v>
      </c>
      <c r="L90" s="3" t="str">
        <f>IF(I90="EQ",HLOOKUP(J90,Tables!$D$14:$I$15,2,TRUE),IF(I90="EI",HLOOKUP(J90,Tables!$D$2:$I$3,2,TRUE),IF(I90="EO",HLOOKUP(J90,Tables!$D$8:$I$9,2,TRUE),"")))</f>
        <v>F</v>
      </c>
      <c r="M90" s="3">
        <f>IF(I90="EQ",VLOOKUP(K90,Tables!$A$16:$C$18,3,TRUE),IF(I90="EI",VLOOKUP(K90,Tables!$A$4:$C$6,3,TRUE),IF(I90="EO",VLOOKUP(K90,Tables!$A$10:$C$12,3,TRUE),"")))</f>
        <v>5</v>
      </c>
      <c r="N90" s="3" t="str">
        <f t="shared" si="8"/>
        <v>=Tables!F5</v>
      </c>
      <c r="O90" s="32" t="str">
        <f>Tables!F5</f>
        <v>A</v>
      </c>
      <c r="P90" s="6" t="str">
        <f t="shared" si="11"/>
        <v>EIA</v>
      </c>
      <c r="Q90" s="30"/>
      <c r="R90" s="34"/>
      <c r="S90" s="31"/>
      <c r="T90" s="31"/>
      <c r="U90" s="31"/>
      <c r="V90" s="3" t="str">
        <f>IF(S90="ILF",HLOOKUP(T90,Tables!$D$20:$I$21,2,TRUE),IF(S90="EIF",HLOOKUP(T90,Tables!$D$26:$I$27,2,TRUE),""))</f>
        <v/>
      </c>
      <c r="W90" s="3" t="str">
        <f>IF(S90="ILF",VLOOKUP(U90,Tables!$A$22:$C$24,3,TRUE),IF(S90="EIF",VLOOKUP(U90,Tables!$A$28:$C$30,3,TRUE),""))</f>
        <v/>
      </c>
      <c r="X90" s="3" t="str">
        <f t="shared" si="9"/>
        <v/>
      </c>
      <c r="Y90" s="1"/>
      <c r="Z90" s="32"/>
      <c r="AA90" s="6" t="str">
        <f t="shared" si="7"/>
        <v/>
      </c>
    </row>
    <row r="91" spans="1:27" customFormat="1" ht="33.75">
      <c r="A91" s="157" t="s">
        <v>689</v>
      </c>
      <c r="B91" s="157" t="s">
        <v>706</v>
      </c>
      <c r="C91" s="157" t="s">
        <v>736</v>
      </c>
      <c r="D91" s="157"/>
      <c r="E91" s="157" t="s">
        <v>563</v>
      </c>
      <c r="F91" s="157" t="s">
        <v>564</v>
      </c>
      <c r="G91" s="157" t="s">
        <v>737</v>
      </c>
      <c r="H91" s="157"/>
      <c r="I91" s="157" t="s">
        <v>373</v>
      </c>
      <c r="J91" s="187">
        <v>64</v>
      </c>
      <c r="K91" s="187">
        <v>3</v>
      </c>
      <c r="L91" s="3" t="str">
        <f>IF(I91="EQ",HLOOKUP(J91,Tables!$D$14:$I$15,2,TRUE),IF(I91="EI",HLOOKUP(J91,Tables!$D$2:$I$3,2,TRUE),IF(I91="EO",HLOOKUP(J91,Tables!$D$8:$I$9,2,TRUE),"")))</f>
        <v>H</v>
      </c>
      <c r="M91" s="3">
        <f>IF(I91="EQ",VLOOKUP(K91,Tables!$A$16:$C$18,3,TRUE),IF(I91="EI",VLOOKUP(K91,Tables!$A$4:$C$6,3,TRUE),IF(I91="EO",VLOOKUP(K91,Tables!$A$10:$C$12,3,TRUE),"")))</f>
        <v>6</v>
      </c>
      <c r="N91" s="3" t="str">
        <f t="shared" si="8"/>
        <v>=Tables!H6</v>
      </c>
      <c r="O91" s="32" t="str">
        <f>Tables!H6</f>
        <v>H</v>
      </c>
      <c r="P91" s="6" t="str">
        <f t="shared" si="11"/>
        <v>EIH</v>
      </c>
      <c r="Q91" s="30"/>
      <c r="R91" s="34"/>
      <c r="S91" s="31"/>
      <c r="T91" s="31"/>
      <c r="U91" s="31"/>
      <c r="V91" s="3" t="str">
        <f>IF(S91="ILF",HLOOKUP(T91,Tables!$D$20:$I$21,2,TRUE),IF(S91="EIF",HLOOKUP(T91,Tables!$D$26:$I$27,2,TRUE),""))</f>
        <v/>
      </c>
      <c r="W91" s="3" t="str">
        <f>IF(S91="ILF",VLOOKUP(U91,Tables!$A$22:$C$24,3,TRUE),IF(S91="EIF",VLOOKUP(U91,Tables!$A$28:$C$30,3,TRUE),""))</f>
        <v/>
      </c>
      <c r="X91" s="3" t="str">
        <f t="shared" si="9"/>
        <v/>
      </c>
      <c r="Y91" s="1"/>
      <c r="Z91" s="32"/>
      <c r="AA91" s="6" t="str">
        <f t="shared" si="7"/>
        <v/>
      </c>
    </row>
    <row r="92" spans="1:27" customFormat="1" ht="33.75">
      <c r="A92" s="157" t="s">
        <v>689</v>
      </c>
      <c r="B92" s="157" t="s">
        <v>706</v>
      </c>
      <c r="C92" s="157"/>
      <c r="D92" s="157"/>
      <c r="E92" s="157" t="s">
        <v>563</v>
      </c>
      <c r="F92" s="157" t="s">
        <v>564</v>
      </c>
      <c r="G92" s="157" t="s">
        <v>738</v>
      </c>
      <c r="H92" s="157"/>
      <c r="I92" s="157" t="s">
        <v>373</v>
      </c>
      <c r="J92" s="187">
        <v>8</v>
      </c>
      <c r="K92" s="187">
        <v>1</v>
      </c>
      <c r="L92" s="3" t="str">
        <f>IF(I92="EQ",HLOOKUP(J92,Tables!$D$14:$I$15,2,TRUE),IF(I92="EI",HLOOKUP(J92,Tables!$D$2:$I$3,2,TRUE),IF(I92="EO",HLOOKUP(J92,Tables!$D$8:$I$9,2,TRUE),"")))</f>
        <v>F</v>
      </c>
      <c r="M92" s="3">
        <f>IF(I92="EQ",VLOOKUP(K92,Tables!$A$16:$C$18,3,TRUE),IF(I92="EI",VLOOKUP(K92,Tables!$A$4:$C$6,3,TRUE),IF(I92="EO",VLOOKUP(K92,Tables!$A$10:$C$12,3,TRUE),"")))</f>
        <v>4</v>
      </c>
      <c r="N92" s="3" t="str">
        <f t="shared" si="8"/>
        <v>=Tables!F4</v>
      </c>
      <c r="O92" s="32" t="str">
        <f>Tables!F4</f>
        <v>L</v>
      </c>
      <c r="P92" s="6" t="str">
        <f t="shared" si="11"/>
        <v>EIL</v>
      </c>
      <c r="Q92" s="30"/>
      <c r="R92" s="34"/>
      <c r="S92" s="31"/>
      <c r="T92" s="31"/>
      <c r="U92" s="31"/>
      <c r="V92" s="3" t="str">
        <f>IF(S92="ILF",HLOOKUP(T92,Tables!$D$20:$I$21,2,TRUE),IF(S92="EIF",HLOOKUP(T92,Tables!$D$26:$I$27,2,TRUE),""))</f>
        <v/>
      </c>
      <c r="W92" s="3" t="str">
        <f>IF(S92="ILF",VLOOKUP(U92,Tables!$A$22:$C$24,3,TRUE),IF(S92="EIF",VLOOKUP(U92,Tables!$A$28:$C$30,3,TRUE),""))</f>
        <v/>
      </c>
      <c r="X92" s="3" t="str">
        <f t="shared" si="9"/>
        <v/>
      </c>
      <c r="Y92" s="1"/>
      <c r="Z92" s="32"/>
      <c r="AA92" s="6" t="str">
        <f t="shared" si="7"/>
        <v/>
      </c>
    </row>
    <row r="93" spans="1:27" customFormat="1" ht="33.75">
      <c r="A93" s="157" t="s">
        <v>689</v>
      </c>
      <c r="B93" s="157" t="s">
        <v>706</v>
      </c>
      <c r="C93" s="157"/>
      <c r="D93" s="157"/>
      <c r="E93" s="157" t="s">
        <v>563</v>
      </c>
      <c r="F93" s="157" t="s">
        <v>569</v>
      </c>
      <c r="G93" s="157" t="s">
        <v>739</v>
      </c>
      <c r="H93" s="157"/>
      <c r="I93" s="157" t="s">
        <v>373</v>
      </c>
      <c r="J93" s="187">
        <v>1</v>
      </c>
      <c r="K93" s="187">
        <v>3</v>
      </c>
      <c r="L93" s="3" t="str">
        <f>IF(I93="EQ",HLOOKUP(J93,Tables!$D$14:$I$15,2,TRUE),IF(I93="EI",HLOOKUP(J93,Tables!$D$2:$I$3,2,TRUE),IF(I93="EO",HLOOKUP(J93,Tables!$D$8:$I$9,2,TRUE),"")))</f>
        <v>D</v>
      </c>
      <c r="M93" s="3">
        <f>IF(I93="EQ",VLOOKUP(K93,Tables!$A$16:$C$18,3,TRUE),IF(I93="EI",VLOOKUP(K93,Tables!$A$4:$C$6,3,TRUE),IF(I93="EO",VLOOKUP(K93,Tables!$A$10:$C$12,3,TRUE),"")))</f>
        <v>6</v>
      </c>
      <c r="N93" s="3" t="str">
        <f t="shared" si="8"/>
        <v>=Tables!D6</v>
      </c>
      <c r="O93" s="32" t="str">
        <f>Tables!D6</f>
        <v>A</v>
      </c>
      <c r="P93" s="6" t="str">
        <f t="shared" si="11"/>
        <v>EIA</v>
      </c>
      <c r="Q93" s="30"/>
      <c r="R93" s="34"/>
      <c r="S93" s="31"/>
      <c r="T93" s="31"/>
      <c r="U93" s="31"/>
      <c r="V93" s="3" t="str">
        <f>IF(S93="ILF",HLOOKUP(T93,Tables!$D$20:$I$21,2,TRUE),IF(S93="EIF",HLOOKUP(T93,Tables!$D$26:$I$27,2,TRUE),""))</f>
        <v/>
      </c>
      <c r="W93" s="3" t="str">
        <f>IF(S93="ILF",VLOOKUP(U93,Tables!$A$22:$C$24,3,TRUE),IF(S93="EIF",VLOOKUP(U93,Tables!$A$28:$C$30,3,TRUE),""))</f>
        <v/>
      </c>
      <c r="X93" s="3" t="str">
        <f t="shared" si="9"/>
        <v/>
      </c>
      <c r="Y93" s="1"/>
      <c r="Z93" s="32"/>
      <c r="AA93" s="6" t="str">
        <f t="shared" si="7"/>
        <v/>
      </c>
    </row>
    <row r="94" spans="1:27" customFormat="1" ht="33.75">
      <c r="A94" s="157" t="s">
        <v>689</v>
      </c>
      <c r="B94" s="157" t="s">
        <v>706</v>
      </c>
      <c r="C94" s="157"/>
      <c r="D94" s="157"/>
      <c r="E94" s="157" t="s">
        <v>615</v>
      </c>
      <c r="F94" s="157" t="s">
        <v>564</v>
      </c>
      <c r="G94" s="157" t="s">
        <v>710</v>
      </c>
      <c r="H94" s="157"/>
      <c r="I94" s="157"/>
      <c r="J94" s="187"/>
      <c r="K94" s="187"/>
      <c r="L94" s="3" t="str">
        <f>IF(I94="EQ",HLOOKUP(J94,Tables!$D$14:$I$15,2,TRUE),IF(I94="EI",HLOOKUP(J94,Tables!$D$2:$I$3,2,TRUE),IF(I94="EO",HLOOKUP(J94,Tables!$D$8:$I$9,2,TRUE),"")))</f>
        <v/>
      </c>
      <c r="M94" s="3" t="str">
        <f>IF(I94="EQ",VLOOKUP(K94,Tables!$A$16:$C$18,3,TRUE),IF(I94="EI",VLOOKUP(K94,Tables!$A$4:$C$6,3,TRUE),IF(I94="EO",VLOOKUP(K94,Tables!$A$10:$C$12,3,TRUE),"")))</f>
        <v/>
      </c>
      <c r="N94" s="3" t="str">
        <f t="shared" si="8"/>
        <v/>
      </c>
      <c r="O94" s="32"/>
      <c r="P94" s="6" t="str">
        <f t="shared" si="11"/>
        <v/>
      </c>
      <c r="Q94" s="30"/>
      <c r="R94" s="34"/>
      <c r="S94" s="31"/>
      <c r="T94" s="31"/>
      <c r="U94" s="31"/>
      <c r="V94" s="3" t="str">
        <f>IF(S94="ILF",HLOOKUP(T94,Tables!$D$20:$I$21,2,TRUE),IF(S94="EIF",HLOOKUP(T94,Tables!$D$26:$I$27,2,TRUE),""))</f>
        <v/>
      </c>
      <c r="W94" s="3" t="str">
        <f>IF(S94="ILF",VLOOKUP(U94,Tables!$A$22:$C$24,3,TRUE),IF(S94="EIF",VLOOKUP(U94,Tables!$A$28:$C$30,3,TRUE),""))</f>
        <v/>
      </c>
      <c r="X94" s="3" t="str">
        <f t="shared" si="9"/>
        <v/>
      </c>
      <c r="Y94" s="1"/>
      <c r="Z94" s="32"/>
      <c r="AA94" s="6" t="str">
        <f t="shared" si="7"/>
        <v/>
      </c>
    </row>
    <row r="95" spans="1:27" customFormat="1" ht="45">
      <c r="A95" s="157" t="s">
        <v>689</v>
      </c>
      <c r="B95" s="157" t="s">
        <v>706</v>
      </c>
      <c r="C95" s="157"/>
      <c r="D95" s="157"/>
      <c r="E95" s="157" t="s">
        <v>615</v>
      </c>
      <c r="F95" s="157" t="s">
        <v>564</v>
      </c>
      <c r="G95" s="157" t="s">
        <v>11</v>
      </c>
      <c r="H95" s="157"/>
      <c r="I95" s="157"/>
      <c r="J95" s="187"/>
      <c r="K95" s="187"/>
      <c r="L95" s="3" t="str">
        <f>IF(I95="EQ",HLOOKUP(J95,Tables!$D$14:$I$15,2,TRUE),IF(I95="EI",HLOOKUP(J95,Tables!$D$2:$I$3,2,TRUE),IF(I95="EO",HLOOKUP(J95,Tables!$D$8:$I$9,2,TRUE),"")))</f>
        <v/>
      </c>
      <c r="M95" s="3" t="str">
        <f>IF(I95="EQ",VLOOKUP(K95,Tables!$A$16:$C$18,3,TRUE),IF(I95="EI",VLOOKUP(K95,Tables!$A$4:$C$6,3,TRUE),IF(I95="EO",VLOOKUP(K95,Tables!$A$10:$C$12,3,TRUE),"")))</f>
        <v/>
      </c>
      <c r="N95" s="3" t="str">
        <f t="shared" si="8"/>
        <v/>
      </c>
      <c r="O95" s="32"/>
      <c r="P95" s="6" t="str">
        <f t="shared" si="11"/>
        <v/>
      </c>
      <c r="Q95" s="30"/>
      <c r="R95" s="34"/>
      <c r="S95" s="31"/>
      <c r="T95" s="31"/>
      <c r="U95" s="31"/>
      <c r="V95" s="3" t="str">
        <f>IF(S95="ILF",HLOOKUP(T95,Tables!$D$20:$I$21,2,TRUE),IF(S95="EIF",HLOOKUP(T95,Tables!$D$26:$I$27,2,TRUE),""))</f>
        <v/>
      </c>
      <c r="W95" s="3" t="str">
        <f>IF(S95="ILF",VLOOKUP(U95,Tables!$A$22:$C$24,3,TRUE),IF(S95="EIF",VLOOKUP(U95,Tables!$A$28:$C$30,3,TRUE),""))</f>
        <v/>
      </c>
      <c r="X95" s="3" t="str">
        <f t="shared" si="9"/>
        <v/>
      </c>
      <c r="Y95" s="1"/>
      <c r="Z95" s="32"/>
      <c r="AA95" s="6" t="str">
        <f t="shared" si="7"/>
        <v/>
      </c>
    </row>
    <row r="96" spans="1:27" customFormat="1" ht="45">
      <c r="A96" s="157" t="s">
        <v>689</v>
      </c>
      <c r="B96" s="157" t="s">
        <v>706</v>
      </c>
      <c r="C96" s="157"/>
      <c r="D96" s="157"/>
      <c r="E96" s="157" t="s">
        <v>615</v>
      </c>
      <c r="F96" s="157" t="s">
        <v>564</v>
      </c>
      <c r="G96" s="157" t="s">
        <v>12</v>
      </c>
      <c r="H96" s="157"/>
      <c r="I96" s="157"/>
      <c r="J96" s="187"/>
      <c r="K96" s="187"/>
      <c r="L96" s="3" t="str">
        <f>IF(I96="EQ",HLOOKUP(J96,Tables!$D$14:$I$15,2,TRUE),IF(I96="EI",HLOOKUP(J96,Tables!$D$2:$I$3,2,TRUE),IF(I96="EO",HLOOKUP(J96,Tables!$D$8:$I$9,2,TRUE),"")))</f>
        <v/>
      </c>
      <c r="M96" s="3" t="str">
        <f>IF(I96="EQ",VLOOKUP(K96,Tables!$A$16:$C$18,3,TRUE),IF(I96="EI",VLOOKUP(K96,Tables!$A$4:$C$6,3,TRUE),IF(I96="EO",VLOOKUP(K96,Tables!$A$10:$C$12,3,TRUE),"")))</f>
        <v/>
      </c>
      <c r="N96" s="3" t="str">
        <f t="shared" si="8"/>
        <v/>
      </c>
      <c r="O96" s="32"/>
      <c r="P96" s="6" t="str">
        <f t="shared" si="11"/>
        <v/>
      </c>
      <c r="Q96" s="30"/>
      <c r="R96" s="34"/>
      <c r="S96" s="31"/>
      <c r="T96" s="31"/>
      <c r="U96" s="31"/>
      <c r="V96" s="3" t="str">
        <f>IF(S96="ILF",HLOOKUP(T96,Tables!$D$20:$I$21,2,TRUE),IF(S96="EIF",HLOOKUP(T96,Tables!$D$26:$I$27,2,TRUE),""))</f>
        <v/>
      </c>
      <c r="W96" s="3" t="str">
        <f>IF(S96="ILF",VLOOKUP(U96,Tables!$A$22:$C$24,3,TRUE),IF(S96="EIF",VLOOKUP(U96,Tables!$A$28:$C$30,3,TRUE),""))</f>
        <v/>
      </c>
      <c r="X96" s="3" t="str">
        <f t="shared" si="9"/>
        <v/>
      </c>
      <c r="Y96" s="1"/>
      <c r="Z96" s="32"/>
      <c r="AA96" s="6" t="str">
        <f t="shared" si="7"/>
        <v/>
      </c>
    </row>
    <row r="97" spans="1:27" customFormat="1" ht="33.75">
      <c r="A97" s="157" t="s">
        <v>689</v>
      </c>
      <c r="B97" s="157" t="s">
        <v>706</v>
      </c>
      <c r="C97" s="157"/>
      <c r="D97" s="157"/>
      <c r="E97" s="157" t="s">
        <v>615</v>
      </c>
      <c r="F97" s="157" t="s">
        <v>564</v>
      </c>
      <c r="G97" s="157" t="s">
        <v>714</v>
      </c>
      <c r="H97" s="157"/>
      <c r="I97" s="157"/>
      <c r="J97" s="187"/>
      <c r="K97" s="187"/>
      <c r="L97" s="3" t="str">
        <f>IF(I97="EQ",HLOOKUP(J97,Tables!$D$14:$I$15,2,TRUE),IF(I97="EI",HLOOKUP(J97,Tables!$D$2:$I$3,2,TRUE),IF(I97="EO",HLOOKUP(J97,Tables!$D$8:$I$9,2,TRUE),"")))</f>
        <v/>
      </c>
      <c r="M97" s="3" t="str">
        <f>IF(I97="EQ",VLOOKUP(K97,Tables!$A$16:$C$18,3,TRUE),IF(I97="EI",VLOOKUP(K97,Tables!$A$4:$C$6,3,TRUE),IF(I97="EO",VLOOKUP(K97,Tables!$A$10:$C$12,3,TRUE),"")))</f>
        <v/>
      </c>
      <c r="N97" s="3" t="str">
        <f t="shared" si="8"/>
        <v/>
      </c>
      <c r="O97" s="32"/>
      <c r="P97" s="6" t="str">
        <f t="shared" si="11"/>
        <v/>
      </c>
      <c r="Q97" s="30"/>
      <c r="R97" s="34"/>
      <c r="S97" s="31"/>
      <c r="T97" s="31"/>
      <c r="U97" s="31"/>
      <c r="V97" s="3" t="str">
        <f>IF(S97="ILF",HLOOKUP(T97,Tables!$D$20:$I$21,2,TRUE),IF(S97="EIF",HLOOKUP(T97,Tables!$D$26:$I$27,2,TRUE),""))</f>
        <v/>
      </c>
      <c r="W97" s="3" t="str">
        <f>IF(S97="ILF",VLOOKUP(U97,Tables!$A$22:$C$24,3,TRUE),IF(S97="EIF",VLOOKUP(U97,Tables!$A$28:$C$30,3,TRUE),""))</f>
        <v/>
      </c>
      <c r="X97" s="3" t="str">
        <f t="shared" si="9"/>
        <v/>
      </c>
      <c r="Y97" s="1"/>
      <c r="Z97" s="32"/>
      <c r="AA97" s="6" t="str">
        <f t="shared" si="7"/>
        <v/>
      </c>
    </row>
    <row r="98" spans="1:27" customFormat="1" ht="45">
      <c r="A98" s="157" t="s">
        <v>689</v>
      </c>
      <c r="B98" s="157" t="s">
        <v>706</v>
      </c>
      <c r="C98" s="157"/>
      <c r="D98" s="157"/>
      <c r="E98" s="157" t="s">
        <v>615</v>
      </c>
      <c r="F98" s="157" t="s">
        <v>564</v>
      </c>
      <c r="G98" s="157" t="s">
        <v>13</v>
      </c>
      <c r="H98" s="157"/>
      <c r="I98" s="157"/>
      <c r="J98" s="187"/>
      <c r="K98" s="187"/>
      <c r="L98" s="3" t="str">
        <f>IF(I98="EQ",HLOOKUP(J98,Tables!$D$14:$I$15,2,TRUE),IF(I98="EI",HLOOKUP(J98,Tables!$D$2:$I$3,2,TRUE),IF(I98="EO",HLOOKUP(J98,Tables!$D$8:$I$9,2,TRUE),"")))</f>
        <v/>
      </c>
      <c r="M98" s="3" t="str">
        <f>IF(I98="EQ",VLOOKUP(K98,Tables!$A$16:$C$18,3,TRUE),IF(I98="EI",VLOOKUP(K98,Tables!$A$4:$C$6,3,TRUE),IF(I98="EO",VLOOKUP(K98,Tables!$A$10:$C$12,3,TRUE),"")))</f>
        <v/>
      </c>
      <c r="N98" s="3" t="str">
        <f t="shared" si="8"/>
        <v/>
      </c>
      <c r="O98" s="32"/>
      <c r="P98" s="6" t="str">
        <f t="shared" si="11"/>
        <v/>
      </c>
      <c r="Q98" s="30"/>
      <c r="R98" s="34"/>
      <c r="S98" s="31"/>
      <c r="T98" s="31"/>
      <c r="U98" s="31"/>
      <c r="V98" s="3" t="str">
        <f>IF(S98="ILF",HLOOKUP(T98,Tables!$D$20:$I$21,2,TRUE),IF(S98="EIF",HLOOKUP(T98,Tables!$D$26:$I$27,2,TRUE),""))</f>
        <v/>
      </c>
      <c r="W98" s="3" t="str">
        <f>IF(S98="ILF",VLOOKUP(U98,Tables!$A$22:$C$24,3,TRUE),IF(S98="EIF",VLOOKUP(U98,Tables!$A$28:$C$30,3,TRUE),""))</f>
        <v/>
      </c>
      <c r="X98" s="3" t="str">
        <f t="shared" si="9"/>
        <v/>
      </c>
      <c r="Y98" s="1"/>
      <c r="Z98" s="32"/>
      <c r="AA98" s="6" t="str">
        <f t="shared" si="7"/>
        <v/>
      </c>
    </row>
    <row r="99" spans="1:27" customFormat="1" ht="56.25">
      <c r="A99" s="157" t="s">
        <v>689</v>
      </c>
      <c r="B99" s="157" t="s">
        <v>706</v>
      </c>
      <c r="C99" s="157"/>
      <c r="D99" s="157"/>
      <c r="E99" s="157" t="s">
        <v>563</v>
      </c>
      <c r="F99" s="157" t="s">
        <v>564</v>
      </c>
      <c r="G99" s="157" t="s">
        <v>14</v>
      </c>
      <c r="H99" s="157"/>
      <c r="I99" s="157" t="s">
        <v>379</v>
      </c>
      <c r="J99" s="187">
        <v>25</v>
      </c>
      <c r="K99" s="187">
        <v>1</v>
      </c>
      <c r="L99" s="3" t="str">
        <f>IF(I99="EQ",HLOOKUP(J99,Tables!$D$14:$I$15,2,TRUE),IF(I99="EI",HLOOKUP(J99,Tables!$D$2:$I$3,2,TRUE),IF(I99="EO",HLOOKUP(J99,Tables!$D$8:$I$9,2,TRUE),"")))</f>
        <v>H</v>
      </c>
      <c r="M99" s="3">
        <f>IF(I99="EQ",VLOOKUP(K99,Tables!$A$16:$C$18,3,TRUE),IF(I99="EI",VLOOKUP(K99,Tables!$A$4:$C$6,3,TRUE),IF(I99="EO",VLOOKUP(K99,Tables!$A$10:$C$12,3,TRUE),"")))</f>
        <v>16</v>
      </c>
      <c r="N99" s="3" t="str">
        <f t="shared" si="8"/>
        <v>=Tables!H16</v>
      </c>
      <c r="O99" s="32" t="str">
        <f>Tables!H16</f>
        <v>A</v>
      </c>
      <c r="P99" s="6" t="str">
        <f t="shared" si="11"/>
        <v>EQA</v>
      </c>
      <c r="Q99" s="30"/>
      <c r="R99" s="34"/>
      <c r="S99" s="31"/>
      <c r="T99" s="31"/>
      <c r="U99" s="31"/>
      <c r="V99" s="3" t="str">
        <f>IF(S99="ILF",HLOOKUP(T99,Tables!$D$20:$I$21,2,TRUE),IF(S99="EIF",HLOOKUP(T99,Tables!$D$26:$I$27,2,TRUE),""))</f>
        <v/>
      </c>
      <c r="W99" s="3" t="str">
        <f>IF(S99="ILF",VLOOKUP(U99,Tables!$A$22:$C$24,3,TRUE),IF(S99="EIF",VLOOKUP(U99,Tables!$A$28:$C$30,3,TRUE),""))</f>
        <v/>
      </c>
      <c r="X99" s="3" t="str">
        <f t="shared" si="9"/>
        <v/>
      </c>
      <c r="Y99" s="1"/>
      <c r="Z99" s="32"/>
      <c r="AA99" s="6" t="str">
        <f t="shared" si="7"/>
        <v/>
      </c>
    </row>
    <row r="100" spans="1:27" customFormat="1" ht="33.75">
      <c r="A100" s="157" t="s">
        <v>689</v>
      </c>
      <c r="B100" s="157" t="s">
        <v>706</v>
      </c>
      <c r="C100" s="157"/>
      <c r="D100" s="157"/>
      <c r="E100" s="157" t="s">
        <v>563</v>
      </c>
      <c r="F100" s="157" t="s">
        <v>564</v>
      </c>
      <c r="G100" s="157" t="s">
        <v>719</v>
      </c>
      <c r="H100" s="157"/>
      <c r="I100" s="157" t="s">
        <v>379</v>
      </c>
      <c r="J100" s="187">
        <v>31</v>
      </c>
      <c r="K100" s="187">
        <v>4</v>
      </c>
      <c r="L100" s="3" t="str">
        <f>IF(I100="EQ",HLOOKUP(J100,Tables!$D$14:$I$15,2,TRUE),IF(I100="EI",HLOOKUP(J100,Tables!$D$2:$I$3,2,TRUE),IF(I100="EO",HLOOKUP(J100,Tables!$D$8:$I$9,2,TRUE),"")))</f>
        <v>H</v>
      </c>
      <c r="M100" s="3">
        <f>IF(I100="EQ",VLOOKUP(K100,Tables!$A$16:$C$18,3,TRUE),IF(I100="EI",VLOOKUP(K100,Tables!$A$4:$C$6,3,TRUE),IF(I100="EO",VLOOKUP(K100,Tables!$A$10:$C$12,3,TRUE),"")))</f>
        <v>18</v>
      </c>
      <c r="N100" s="3" t="str">
        <f t="shared" si="8"/>
        <v>=Tables!H18</v>
      </c>
      <c r="O100" s="32" t="str">
        <f>Tables!H18</f>
        <v>H</v>
      </c>
      <c r="P100" s="6" t="str">
        <f t="shared" si="11"/>
        <v>EQH</v>
      </c>
      <c r="Q100" s="30"/>
      <c r="R100" s="34"/>
      <c r="S100" s="31"/>
      <c r="T100" s="31"/>
      <c r="U100" s="31"/>
      <c r="V100" s="3" t="str">
        <f>IF(S100="ILF",HLOOKUP(T100,Tables!$D$20:$I$21,2,TRUE),IF(S100="EIF",HLOOKUP(T100,Tables!$D$26:$I$27,2,TRUE),""))</f>
        <v/>
      </c>
      <c r="W100" s="3" t="str">
        <f>IF(S100="ILF",VLOOKUP(U100,Tables!$A$22:$C$24,3,TRUE),IF(S100="EIF",VLOOKUP(U100,Tables!$A$28:$C$30,3,TRUE),""))</f>
        <v/>
      </c>
      <c r="X100" s="3" t="str">
        <f t="shared" si="9"/>
        <v/>
      </c>
      <c r="Y100" s="1"/>
      <c r="Z100" s="32"/>
      <c r="AA100" s="6" t="str">
        <f t="shared" si="7"/>
        <v/>
      </c>
    </row>
    <row r="101" spans="1:27" customFormat="1" ht="33.75">
      <c r="A101" s="157" t="s">
        <v>689</v>
      </c>
      <c r="B101" s="157" t="s">
        <v>706</v>
      </c>
      <c r="C101" s="157"/>
      <c r="D101" s="157"/>
      <c r="E101" s="157" t="s">
        <v>563</v>
      </c>
      <c r="F101" s="157" t="s">
        <v>564</v>
      </c>
      <c r="G101" s="157" t="s">
        <v>721</v>
      </c>
      <c r="H101" s="157"/>
      <c r="I101" s="157" t="s">
        <v>379</v>
      </c>
      <c r="J101" s="187">
        <v>28</v>
      </c>
      <c r="K101" s="187">
        <v>4</v>
      </c>
      <c r="L101" s="3" t="str">
        <f>IF(I101="EQ",HLOOKUP(J101,Tables!$D$14:$I$15,2,TRUE),IF(I101="EI",HLOOKUP(J101,Tables!$D$2:$I$3,2,TRUE),IF(I101="EO",HLOOKUP(J101,Tables!$D$8:$I$9,2,TRUE),"")))</f>
        <v>H</v>
      </c>
      <c r="M101" s="3">
        <f>IF(I101="EQ",VLOOKUP(K101,Tables!$A$16:$C$18,3,TRUE),IF(I101="EI",VLOOKUP(K101,Tables!$A$4:$C$6,3,TRUE),IF(I101="EO",VLOOKUP(K101,Tables!$A$10:$C$12,3,TRUE),"")))</f>
        <v>18</v>
      </c>
      <c r="N101" s="3" t="str">
        <f t="shared" si="8"/>
        <v>=Tables!H18</v>
      </c>
      <c r="O101" s="32" t="str">
        <f>Tables!H18</f>
        <v>H</v>
      </c>
      <c r="P101" s="6" t="str">
        <f t="shared" si="11"/>
        <v>EQH</v>
      </c>
      <c r="Q101" s="30"/>
      <c r="R101" s="34"/>
      <c r="S101" s="31"/>
      <c r="T101" s="31"/>
      <c r="U101" s="31"/>
      <c r="V101" s="3" t="str">
        <f>IF(S101="ILF",HLOOKUP(T101,Tables!$D$20:$I$21,2,TRUE),IF(S101="EIF",HLOOKUP(T101,Tables!$D$26:$I$27,2,TRUE),""))</f>
        <v/>
      </c>
      <c r="W101" s="3" t="str">
        <f>IF(S101="ILF",VLOOKUP(U101,Tables!$A$22:$C$24,3,TRUE),IF(S101="EIF",VLOOKUP(U101,Tables!$A$28:$C$30,3,TRUE),""))</f>
        <v/>
      </c>
      <c r="X101" s="3" t="str">
        <f t="shared" si="9"/>
        <v/>
      </c>
      <c r="Y101" s="1"/>
      <c r="Z101" s="32"/>
      <c r="AA101" s="6" t="str">
        <f t="shared" si="7"/>
        <v/>
      </c>
    </row>
    <row r="102" spans="1:27" customFormat="1" ht="33.75">
      <c r="A102" s="157" t="s">
        <v>689</v>
      </c>
      <c r="B102" s="157" t="s">
        <v>706</v>
      </c>
      <c r="C102" s="157"/>
      <c r="D102" s="157"/>
      <c r="E102" s="157" t="s">
        <v>563</v>
      </c>
      <c r="F102" s="157" t="s">
        <v>564</v>
      </c>
      <c r="G102" s="157" t="s">
        <v>720</v>
      </c>
      <c r="H102" s="157"/>
      <c r="I102" s="187" t="s">
        <v>379</v>
      </c>
      <c r="J102" s="187">
        <v>29</v>
      </c>
      <c r="K102" s="187">
        <v>2</v>
      </c>
      <c r="L102" s="3" t="str">
        <f>IF(I102="EQ",HLOOKUP(J102,Tables!$D$14:$I$15,2,TRUE),IF(I102="EI",HLOOKUP(J102,Tables!$D$2:$I$3,2,TRUE),IF(I102="EO",HLOOKUP(J102,Tables!$D$8:$I$9,2,TRUE),"")))</f>
        <v>H</v>
      </c>
      <c r="M102" s="3">
        <f>IF(I102="EQ",VLOOKUP(K102,Tables!$A$16:$C$18,3,TRUE),IF(I102="EI",VLOOKUP(K102,Tables!$A$4:$C$6,3,TRUE),IF(I102="EO",VLOOKUP(K102,Tables!$A$10:$C$12,3,TRUE),"")))</f>
        <v>17</v>
      </c>
      <c r="N102" s="3" t="str">
        <f t="shared" si="8"/>
        <v>=Tables!H17</v>
      </c>
      <c r="O102" s="32" t="str">
        <f>Tables!H17</f>
        <v>H</v>
      </c>
      <c r="P102" s="6" t="str">
        <f t="shared" si="11"/>
        <v>EQH</v>
      </c>
      <c r="Q102" s="30"/>
      <c r="R102" s="34"/>
      <c r="S102" s="31"/>
      <c r="T102" s="31"/>
      <c r="U102" s="31"/>
      <c r="V102" s="3" t="str">
        <f>IF(S102="ILF",HLOOKUP(T102,Tables!$D$20:$I$21,2,TRUE),IF(S102="EIF",HLOOKUP(T102,Tables!$D$26:$I$27,2,TRUE),""))</f>
        <v/>
      </c>
      <c r="W102" s="3" t="str">
        <f>IF(S102="ILF",VLOOKUP(U102,Tables!$A$22:$C$24,3,TRUE),IF(S102="EIF",VLOOKUP(U102,Tables!$A$28:$C$30,3,TRUE),""))</f>
        <v/>
      </c>
      <c r="X102" s="3" t="str">
        <f t="shared" si="9"/>
        <v/>
      </c>
      <c r="Y102" s="1"/>
      <c r="Z102" s="32"/>
      <c r="AA102" s="6" t="str">
        <f t="shared" si="7"/>
        <v/>
      </c>
    </row>
    <row r="103" spans="1:27" customFormat="1" ht="33.75">
      <c r="A103" s="157" t="s">
        <v>689</v>
      </c>
      <c r="B103" s="157" t="s">
        <v>706</v>
      </c>
      <c r="C103" s="157"/>
      <c r="D103" s="157"/>
      <c r="E103" s="157" t="s">
        <v>563</v>
      </c>
      <c r="F103" s="157" t="s">
        <v>564</v>
      </c>
      <c r="G103" s="157" t="s">
        <v>727</v>
      </c>
      <c r="H103" s="157"/>
      <c r="I103" s="187" t="s">
        <v>379</v>
      </c>
      <c r="J103" s="187">
        <v>20</v>
      </c>
      <c r="K103" s="187">
        <v>1</v>
      </c>
      <c r="L103" s="3" t="str">
        <f>IF(I103="EQ",HLOOKUP(J103,Tables!$D$14:$I$15,2,TRUE),IF(I103="EI",HLOOKUP(J103,Tables!$D$2:$I$3,2,TRUE),IF(I103="EO",HLOOKUP(J103,Tables!$D$8:$I$9,2,TRUE),"")))</f>
        <v>H</v>
      </c>
      <c r="M103" s="3">
        <f>IF(I103="EQ",VLOOKUP(K103,Tables!$A$16:$C$18,3,TRUE),IF(I103="EI",VLOOKUP(K103,Tables!$A$4:$C$6,3,TRUE),IF(I103="EO",VLOOKUP(K103,Tables!$A$10:$C$12,3,TRUE),"")))</f>
        <v>16</v>
      </c>
      <c r="N103" s="3" t="str">
        <f t="shared" si="8"/>
        <v>=Tables!H16</v>
      </c>
      <c r="O103" s="32" t="str">
        <f>Tables!H16</f>
        <v>A</v>
      </c>
      <c r="P103" s="6" t="str">
        <f t="shared" si="11"/>
        <v>EQA</v>
      </c>
      <c r="Q103" s="30"/>
      <c r="R103" s="34"/>
      <c r="S103" s="31"/>
      <c r="T103" s="31"/>
      <c r="U103" s="31"/>
      <c r="V103" s="3" t="str">
        <f>IF(S103="ILF",HLOOKUP(T103,Tables!$D$20:$I$21,2,TRUE),IF(S103="EIF",HLOOKUP(T103,Tables!$D$26:$I$27,2,TRUE),""))</f>
        <v/>
      </c>
      <c r="W103" s="3" t="str">
        <f>IF(S103="ILF",VLOOKUP(U103,Tables!$A$22:$C$24,3,TRUE),IF(S103="EIF",VLOOKUP(U103,Tables!$A$28:$C$30,3,TRUE),""))</f>
        <v/>
      </c>
      <c r="X103" s="3" t="str">
        <f t="shared" si="9"/>
        <v/>
      </c>
      <c r="Y103" s="1"/>
      <c r="Z103" s="32"/>
      <c r="AA103" s="6" t="str">
        <f t="shared" si="7"/>
        <v/>
      </c>
    </row>
    <row r="104" spans="1:27" customFormat="1" ht="33.75">
      <c r="A104" s="157" t="s">
        <v>689</v>
      </c>
      <c r="B104" s="157" t="s">
        <v>706</v>
      </c>
      <c r="C104" s="157"/>
      <c r="D104" s="157"/>
      <c r="E104" s="157" t="s">
        <v>563</v>
      </c>
      <c r="F104" s="157" t="s">
        <v>564</v>
      </c>
      <c r="G104" s="157" t="s">
        <v>726</v>
      </c>
      <c r="H104" s="157"/>
      <c r="I104" s="187" t="s">
        <v>379</v>
      </c>
      <c r="J104" s="187">
        <v>21</v>
      </c>
      <c r="K104" s="187">
        <v>1</v>
      </c>
      <c r="L104" s="3" t="str">
        <f>IF(I104="EQ",HLOOKUP(J104,Tables!$D$14:$I$15,2,TRUE),IF(I104="EI",HLOOKUP(J104,Tables!$D$2:$I$3,2,TRUE),IF(I104="EO",HLOOKUP(J104,Tables!$D$8:$I$9,2,TRUE),"")))</f>
        <v>H</v>
      </c>
      <c r="M104" s="3">
        <f>IF(I104="EQ",VLOOKUP(K104,Tables!$A$16:$C$18,3,TRUE),IF(I104="EI",VLOOKUP(K104,Tables!$A$4:$C$6,3,TRUE),IF(I104="EO",VLOOKUP(K104,Tables!$A$10:$C$12,3,TRUE),"")))</f>
        <v>16</v>
      </c>
      <c r="N104" s="3" t="str">
        <f t="shared" si="8"/>
        <v>=Tables!H16</v>
      </c>
      <c r="O104" s="32" t="str">
        <f>Tables!H16</f>
        <v>A</v>
      </c>
      <c r="P104" s="6" t="str">
        <f t="shared" si="11"/>
        <v>EQA</v>
      </c>
      <c r="Q104" s="30"/>
      <c r="R104" s="34"/>
      <c r="S104" s="31"/>
      <c r="T104" s="31"/>
      <c r="U104" s="31"/>
      <c r="V104" s="3" t="str">
        <f>IF(S104="ILF",HLOOKUP(T104,Tables!$D$20:$I$21,2,TRUE),IF(S104="EIF",HLOOKUP(T104,Tables!$D$26:$I$27,2,TRUE),""))</f>
        <v/>
      </c>
      <c r="W104" s="3" t="str">
        <f>IF(S104="ILF",VLOOKUP(U104,Tables!$A$22:$C$24,3,TRUE),IF(S104="EIF",VLOOKUP(U104,Tables!$A$28:$C$30,3,TRUE),""))</f>
        <v/>
      </c>
      <c r="X104" s="3" t="str">
        <f t="shared" si="9"/>
        <v/>
      </c>
      <c r="Y104" s="1"/>
      <c r="Z104" s="32"/>
      <c r="AA104" s="6" t="str">
        <f t="shared" si="7"/>
        <v/>
      </c>
    </row>
    <row r="105" spans="1:27" customFormat="1" ht="33.75">
      <c r="A105" s="157" t="s">
        <v>689</v>
      </c>
      <c r="B105" s="157" t="s">
        <v>706</v>
      </c>
      <c r="C105" s="157"/>
      <c r="D105" s="157"/>
      <c r="E105" s="157" t="s">
        <v>563</v>
      </c>
      <c r="F105" s="157" t="s">
        <v>564</v>
      </c>
      <c r="G105" s="157" t="s">
        <v>724</v>
      </c>
      <c r="H105" s="157"/>
      <c r="I105" s="187" t="s">
        <v>379</v>
      </c>
      <c r="J105" s="187">
        <v>15</v>
      </c>
      <c r="K105" s="187">
        <v>1</v>
      </c>
      <c r="L105" s="3" t="str">
        <f>IF(I105="EQ",HLOOKUP(J105,Tables!$D$14:$I$15,2,TRUE),IF(I105="EI",HLOOKUP(J105,Tables!$D$2:$I$3,2,TRUE),IF(I105="EO",HLOOKUP(J105,Tables!$D$8:$I$9,2,TRUE),"")))</f>
        <v>F</v>
      </c>
      <c r="M105" s="3">
        <f>IF(I105="EQ",VLOOKUP(K105,Tables!$A$16:$C$18,3,TRUE),IF(I105="EI",VLOOKUP(K105,Tables!$A$4:$C$6,3,TRUE),IF(I105="EO",VLOOKUP(K105,Tables!$A$10:$C$12,3,TRUE),"")))</f>
        <v>16</v>
      </c>
      <c r="N105" s="3" t="str">
        <f t="shared" si="8"/>
        <v>=Tables!F16</v>
      </c>
      <c r="O105" s="32" t="str">
        <f>Tables!F16</f>
        <v>L</v>
      </c>
      <c r="P105" s="6" t="str">
        <f t="shared" si="11"/>
        <v>EQL</v>
      </c>
      <c r="Q105" s="30"/>
      <c r="R105" s="34"/>
      <c r="S105" s="31"/>
      <c r="T105" s="31"/>
      <c r="U105" s="31"/>
      <c r="V105" s="3" t="str">
        <f>IF(S105="ILF",HLOOKUP(T105,Tables!$D$20:$I$21,2,TRUE),IF(S105="EIF",HLOOKUP(T105,Tables!$D$26:$I$27,2,TRUE),""))</f>
        <v/>
      </c>
      <c r="W105" s="3" t="str">
        <f>IF(S105="ILF",VLOOKUP(U105,Tables!$A$22:$C$24,3,TRUE),IF(S105="EIF",VLOOKUP(U105,Tables!$A$28:$C$30,3,TRUE),""))</f>
        <v/>
      </c>
      <c r="X105" s="3" t="str">
        <f t="shared" si="9"/>
        <v/>
      </c>
      <c r="Y105" s="1"/>
      <c r="Z105" s="32"/>
      <c r="AA105" s="6" t="str">
        <f t="shared" si="7"/>
        <v/>
      </c>
    </row>
    <row r="106" spans="1:27" customFormat="1" ht="33.75">
      <c r="A106" s="157" t="s">
        <v>689</v>
      </c>
      <c r="B106" s="157" t="s">
        <v>706</v>
      </c>
      <c r="C106" s="157"/>
      <c r="D106" s="157"/>
      <c r="E106" s="157" t="s">
        <v>563</v>
      </c>
      <c r="F106" s="157" t="s">
        <v>564</v>
      </c>
      <c r="G106" s="157" t="s">
        <v>723</v>
      </c>
      <c r="H106" s="157"/>
      <c r="I106" s="187" t="s">
        <v>379</v>
      </c>
      <c r="J106" s="187">
        <v>22</v>
      </c>
      <c r="K106" s="187">
        <v>2</v>
      </c>
      <c r="L106" s="3" t="str">
        <f>IF(I106="EQ",HLOOKUP(J106,Tables!$D$14:$I$15,2,TRUE),IF(I106="EI",HLOOKUP(J106,Tables!$D$2:$I$3,2,TRUE),IF(I106="EO",HLOOKUP(J106,Tables!$D$8:$I$9,2,TRUE),"")))</f>
        <v>H</v>
      </c>
      <c r="M106" s="3">
        <f>IF(I106="EQ",VLOOKUP(K106,Tables!$A$16:$C$18,3,TRUE),IF(I106="EI",VLOOKUP(K106,Tables!$A$4:$C$6,3,TRUE),IF(I106="EO",VLOOKUP(K106,Tables!$A$10:$C$12,3,TRUE),"")))</f>
        <v>17</v>
      </c>
      <c r="N106" s="3" t="str">
        <f t="shared" si="8"/>
        <v>=Tables!H17</v>
      </c>
      <c r="O106" s="32" t="str">
        <f>Tables!H17</f>
        <v>H</v>
      </c>
      <c r="P106" s="6" t="str">
        <f t="shared" si="11"/>
        <v>EQH</v>
      </c>
      <c r="Q106" s="30"/>
      <c r="R106" s="34"/>
      <c r="S106" s="31"/>
      <c r="T106" s="31"/>
      <c r="U106" s="31"/>
      <c r="V106" s="3" t="str">
        <f>IF(S106="ILF",HLOOKUP(T106,Tables!$D$20:$I$21,2,TRUE),IF(S106="EIF",HLOOKUP(T106,Tables!$D$26:$I$27,2,TRUE),""))</f>
        <v/>
      </c>
      <c r="W106" s="3" t="str">
        <f>IF(S106="ILF",VLOOKUP(U106,Tables!$A$22:$C$24,3,TRUE),IF(S106="EIF",VLOOKUP(U106,Tables!$A$28:$C$30,3,TRUE),""))</f>
        <v/>
      </c>
      <c r="X106" s="3" t="str">
        <f t="shared" si="9"/>
        <v/>
      </c>
      <c r="Y106" s="1"/>
      <c r="Z106" s="32"/>
      <c r="AA106" s="6" t="str">
        <f t="shared" si="7"/>
        <v/>
      </c>
    </row>
    <row r="107" spans="1:27" customFormat="1" ht="33.75">
      <c r="A107" s="157" t="s">
        <v>689</v>
      </c>
      <c r="B107" s="157" t="s">
        <v>706</v>
      </c>
      <c r="C107" s="157"/>
      <c r="D107" s="157"/>
      <c r="E107" s="157" t="s">
        <v>563</v>
      </c>
      <c r="F107" s="157" t="s">
        <v>564</v>
      </c>
      <c r="G107" s="157" t="s">
        <v>709</v>
      </c>
      <c r="H107" s="157"/>
      <c r="I107" s="187" t="s">
        <v>379</v>
      </c>
      <c r="J107" s="187">
        <v>38</v>
      </c>
      <c r="K107" s="187">
        <v>2</v>
      </c>
      <c r="L107" s="3" t="str">
        <f>IF(I107="EQ",HLOOKUP(J107,Tables!$D$14:$I$15,2,TRUE),IF(I107="EI",HLOOKUP(J107,Tables!$D$2:$I$3,2,TRUE),IF(I107="EO",HLOOKUP(J107,Tables!$D$8:$I$9,2,TRUE),"")))</f>
        <v>H</v>
      </c>
      <c r="M107" s="3">
        <f>IF(I107="EQ",VLOOKUP(K107,Tables!$A$16:$C$18,3,TRUE),IF(I107="EI",VLOOKUP(K107,Tables!$A$4:$C$6,3,TRUE),IF(I107="EO",VLOOKUP(K107,Tables!$A$10:$C$12,3,TRUE),"")))</f>
        <v>17</v>
      </c>
      <c r="N107" s="3" t="str">
        <f t="shared" si="8"/>
        <v>=Tables!H17</v>
      </c>
      <c r="O107" s="32" t="str">
        <f>Tables!H17</f>
        <v>H</v>
      </c>
      <c r="P107" s="6" t="str">
        <f t="shared" si="11"/>
        <v>EQH</v>
      </c>
      <c r="Q107" s="30"/>
      <c r="R107" s="34"/>
      <c r="S107" s="31"/>
      <c r="T107" s="31"/>
      <c r="U107" s="31"/>
      <c r="V107" s="3" t="str">
        <f>IF(S107="ILF",HLOOKUP(T107,Tables!$D$20:$I$21,2,TRUE),IF(S107="EIF",HLOOKUP(T107,Tables!$D$26:$I$27,2,TRUE),""))</f>
        <v/>
      </c>
      <c r="W107" s="3" t="str">
        <f>IF(S107="ILF",VLOOKUP(U107,Tables!$A$22:$C$24,3,TRUE),IF(S107="EIF",VLOOKUP(U107,Tables!$A$28:$C$30,3,TRUE),""))</f>
        <v/>
      </c>
      <c r="X107" s="3" t="str">
        <f t="shared" si="9"/>
        <v/>
      </c>
      <c r="Y107" s="1"/>
      <c r="Z107" s="32"/>
      <c r="AA107" s="6" t="str">
        <f t="shared" si="7"/>
        <v/>
      </c>
    </row>
    <row r="108" spans="1:27" customFormat="1" ht="33.75">
      <c r="A108" s="157" t="s">
        <v>689</v>
      </c>
      <c r="B108" s="157" t="s">
        <v>706</v>
      </c>
      <c r="C108" s="157"/>
      <c r="D108" s="157"/>
      <c r="E108" s="157" t="s">
        <v>563</v>
      </c>
      <c r="F108" s="157" t="s">
        <v>564</v>
      </c>
      <c r="G108" s="157" t="s">
        <v>715</v>
      </c>
      <c r="H108" s="157"/>
      <c r="I108" s="187" t="s">
        <v>379</v>
      </c>
      <c r="J108" s="187">
        <v>6</v>
      </c>
      <c r="K108" s="187">
        <v>2</v>
      </c>
      <c r="L108" s="3" t="str">
        <f>IF(I108="EQ",HLOOKUP(J108,Tables!$D$14:$I$15,2,TRUE),IF(I108="EI",HLOOKUP(J108,Tables!$D$2:$I$3,2,TRUE),IF(I108="EO",HLOOKUP(J108,Tables!$D$8:$I$9,2,TRUE),"")))</f>
        <v>F</v>
      </c>
      <c r="M108" s="3">
        <f>IF(I108="EQ",VLOOKUP(K108,Tables!$A$16:$C$18,3,TRUE),IF(I108="EI",VLOOKUP(K108,Tables!$A$4:$C$6,3,TRUE),IF(I108="EO",VLOOKUP(K108,Tables!$A$10:$C$12,3,TRUE),"")))</f>
        <v>17</v>
      </c>
      <c r="N108" s="3" t="str">
        <f t="shared" si="8"/>
        <v>=Tables!F17</v>
      </c>
      <c r="O108" s="32" t="str">
        <f>Tables!F17</f>
        <v>A</v>
      </c>
      <c r="P108" s="6" t="str">
        <f t="shared" si="11"/>
        <v>EQA</v>
      </c>
      <c r="Q108" s="30"/>
      <c r="R108" s="34"/>
      <c r="S108" s="31"/>
      <c r="T108" s="31"/>
      <c r="U108" s="31"/>
      <c r="V108" s="3" t="str">
        <f>IF(S108="ILF",HLOOKUP(T108,Tables!$D$20:$I$21,2,TRUE),IF(S108="EIF",HLOOKUP(T108,Tables!$D$26:$I$27,2,TRUE),""))</f>
        <v/>
      </c>
      <c r="W108" s="3" t="str">
        <f>IF(S108="ILF",VLOOKUP(U108,Tables!$A$22:$C$24,3,TRUE),IF(S108="EIF",VLOOKUP(U108,Tables!$A$28:$C$30,3,TRUE),""))</f>
        <v/>
      </c>
      <c r="X108" s="3" t="str">
        <f t="shared" si="9"/>
        <v/>
      </c>
      <c r="Y108" s="1"/>
      <c r="Z108" s="32"/>
      <c r="AA108" s="6" t="str">
        <f t="shared" si="7"/>
        <v/>
      </c>
    </row>
    <row r="109" spans="1:27" customFormat="1" ht="33.75">
      <c r="A109" s="157" t="s">
        <v>689</v>
      </c>
      <c r="B109" s="157" t="s">
        <v>706</v>
      </c>
      <c r="C109" s="157"/>
      <c r="D109" s="157"/>
      <c r="E109" s="157" t="s">
        <v>563</v>
      </c>
      <c r="F109" s="157" t="s">
        <v>564</v>
      </c>
      <c r="G109" s="157" t="s">
        <v>712</v>
      </c>
      <c r="H109" s="157"/>
      <c r="I109" s="187" t="s">
        <v>379</v>
      </c>
      <c r="J109" s="187">
        <v>34</v>
      </c>
      <c r="K109" s="187">
        <v>2</v>
      </c>
      <c r="L109" s="3" t="str">
        <f>IF(I109="EQ",HLOOKUP(J109,Tables!$D$14:$I$15,2,TRUE),IF(I109="EI",HLOOKUP(J109,Tables!$D$2:$I$3,2,TRUE),IF(I109="EO",HLOOKUP(J109,Tables!$D$8:$I$9,2,TRUE),"")))</f>
        <v>H</v>
      </c>
      <c r="M109" s="3">
        <f>IF(I109="EQ",VLOOKUP(K109,Tables!$A$16:$C$18,3,TRUE),IF(I109="EI",VLOOKUP(K109,Tables!$A$4:$C$6,3,TRUE),IF(I109="EO",VLOOKUP(K109,Tables!$A$10:$C$12,3,TRUE),"")))</f>
        <v>17</v>
      </c>
      <c r="N109" s="3" t="str">
        <f t="shared" si="8"/>
        <v>=Tables!H17</v>
      </c>
      <c r="O109" s="32" t="str">
        <f>Tables!H17</f>
        <v>H</v>
      </c>
      <c r="P109" s="6" t="str">
        <f t="shared" si="11"/>
        <v>EQH</v>
      </c>
      <c r="Q109" s="30"/>
      <c r="R109" s="34"/>
      <c r="S109" s="31"/>
      <c r="T109" s="31"/>
      <c r="U109" s="31"/>
      <c r="V109" s="3" t="str">
        <f>IF(S109="ILF",HLOOKUP(T109,Tables!$D$20:$I$21,2,TRUE),IF(S109="EIF",HLOOKUP(T109,Tables!$D$26:$I$27,2,TRUE),""))</f>
        <v/>
      </c>
      <c r="W109" s="3" t="str">
        <f>IF(S109="ILF",VLOOKUP(U109,Tables!$A$22:$C$24,3,TRUE),IF(S109="EIF",VLOOKUP(U109,Tables!$A$28:$C$30,3,TRUE),""))</f>
        <v/>
      </c>
      <c r="X109" s="3" t="str">
        <f t="shared" si="9"/>
        <v/>
      </c>
      <c r="Y109" s="1"/>
      <c r="Z109" s="32"/>
      <c r="AA109" s="6" t="str">
        <f t="shared" si="7"/>
        <v/>
      </c>
    </row>
    <row r="110" spans="1:27" customFormat="1" ht="33.75">
      <c r="A110" s="157" t="s">
        <v>689</v>
      </c>
      <c r="B110" s="157" t="s">
        <v>706</v>
      </c>
      <c r="C110" s="157"/>
      <c r="D110" s="157"/>
      <c r="E110" s="157" t="s">
        <v>563</v>
      </c>
      <c r="F110" s="157" t="s">
        <v>564</v>
      </c>
      <c r="G110" s="157" t="s">
        <v>718</v>
      </c>
      <c r="H110" s="157"/>
      <c r="I110" s="187" t="s">
        <v>379</v>
      </c>
      <c r="J110" s="187">
        <v>8</v>
      </c>
      <c r="K110" s="187">
        <v>2</v>
      </c>
      <c r="L110" s="3" t="str">
        <f>IF(I110="EQ",HLOOKUP(J110,Tables!$D$14:$I$15,2,TRUE),IF(I110="EI",HLOOKUP(J110,Tables!$D$2:$I$3,2,TRUE),IF(I110="EO",HLOOKUP(J110,Tables!$D$8:$I$9,2,TRUE),"")))</f>
        <v>F</v>
      </c>
      <c r="M110" s="3">
        <f>IF(I110="EQ",VLOOKUP(K110,Tables!$A$16:$C$18,3,TRUE),IF(I110="EI",VLOOKUP(K110,Tables!$A$4:$C$6,3,TRUE),IF(I110="EO",VLOOKUP(K110,Tables!$A$10:$C$12,3,TRUE),"")))</f>
        <v>17</v>
      </c>
      <c r="N110" s="3" t="str">
        <f t="shared" si="8"/>
        <v>=Tables!F17</v>
      </c>
      <c r="O110" s="32" t="str">
        <f>Tables!F17</f>
        <v>A</v>
      </c>
      <c r="P110" s="6" t="str">
        <f t="shared" si="11"/>
        <v>EQA</v>
      </c>
      <c r="Q110" s="30"/>
      <c r="R110" s="34"/>
      <c r="S110" s="31"/>
      <c r="T110" s="31"/>
      <c r="U110" s="31"/>
      <c r="V110" s="3" t="str">
        <f>IF(S110="ILF",HLOOKUP(T110,Tables!$D$20:$I$21,2,TRUE),IF(S110="EIF",HLOOKUP(T110,Tables!$D$26:$I$27,2,TRUE),""))</f>
        <v/>
      </c>
      <c r="W110" s="3" t="str">
        <f>IF(S110="ILF",VLOOKUP(U110,Tables!$A$22:$C$24,3,TRUE),IF(S110="EIF",VLOOKUP(U110,Tables!$A$28:$C$30,3,TRUE),""))</f>
        <v/>
      </c>
      <c r="X110" s="3" t="str">
        <f t="shared" si="9"/>
        <v/>
      </c>
      <c r="Y110" s="1"/>
      <c r="Z110" s="32"/>
      <c r="AA110" s="6" t="str">
        <f t="shared" si="7"/>
        <v/>
      </c>
    </row>
    <row r="111" spans="1:27" customFormat="1" ht="33.75">
      <c r="A111" s="157" t="s">
        <v>689</v>
      </c>
      <c r="B111" s="157" t="s">
        <v>706</v>
      </c>
      <c r="C111" s="157"/>
      <c r="D111" s="157"/>
      <c r="E111" s="157" t="s">
        <v>563</v>
      </c>
      <c r="F111" s="157" t="s">
        <v>564</v>
      </c>
      <c r="G111" s="157" t="s">
        <v>713</v>
      </c>
      <c r="H111" s="157"/>
      <c r="I111" s="187" t="s">
        <v>379</v>
      </c>
      <c r="J111" s="187">
        <v>20</v>
      </c>
      <c r="K111" s="187">
        <v>3</v>
      </c>
      <c r="L111" s="3" t="str">
        <f>IF(I111="EQ",HLOOKUP(J111,Tables!$D$14:$I$15,2,TRUE),IF(I111="EI",HLOOKUP(J111,Tables!$D$2:$I$3,2,TRUE),IF(I111="EO",HLOOKUP(J111,Tables!$D$8:$I$9,2,TRUE),"")))</f>
        <v>H</v>
      </c>
      <c r="M111" s="3">
        <f>IF(I111="EQ",VLOOKUP(K111,Tables!$A$16:$C$18,3,TRUE),IF(I111="EI",VLOOKUP(K111,Tables!$A$4:$C$6,3,TRUE),IF(I111="EO",VLOOKUP(K111,Tables!$A$10:$C$12,3,TRUE),"")))</f>
        <v>17</v>
      </c>
      <c r="N111" s="3" t="str">
        <f t="shared" si="8"/>
        <v>=Tables!H17</v>
      </c>
      <c r="O111" s="32" t="str">
        <f>Tables!H17</f>
        <v>H</v>
      </c>
      <c r="P111" s="6" t="str">
        <f t="shared" si="11"/>
        <v>EQH</v>
      </c>
      <c r="Q111" s="30"/>
      <c r="R111" s="34"/>
      <c r="S111" s="31"/>
      <c r="T111" s="31"/>
      <c r="U111" s="31"/>
      <c r="V111" s="3" t="str">
        <f>IF(S111="ILF",HLOOKUP(T111,Tables!$D$20:$I$21,2,TRUE),IF(S111="EIF",HLOOKUP(T111,Tables!$D$26:$I$27,2,TRUE),""))</f>
        <v/>
      </c>
      <c r="W111" s="3" t="str">
        <f>IF(S111="ILF",VLOOKUP(U111,Tables!$A$22:$C$24,3,TRUE),IF(S111="EIF",VLOOKUP(U111,Tables!$A$28:$C$30,3,TRUE),""))</f>
        <v/>
      </c>
      <c r="X111" s="3" t="str">
        <f t="shared" si="9"/>
        <v/>
      </c>
      <c r="Y111" s="1"/>
      <c r="Z111" s="32"/>
      <c r="AA111" s="6" t="str">
        <f t="shared" si="7"/>
        <v/>
      </c>
    </row>
    <row r="112" spans="1:27" customFormat="1" ht="33.75">
      <c r="A112" s="157" t="s">
        <v>689</v>
      </c>
      <c r="B112" s="157" t="s">
        <v>706</v>
      </c>
      <c r="C112" s="157"/>
      <c r="D112" s="157"/>
      <c r="E112" s="157" t="s">
        <v>563</v>
      </c>
      <c r="F112" s="157" t="s">
        <v>564</v>
      </c>
      <c r="G112" s="157" t="s">
        <v>716</v>
      </c>
      <c r="H112" s="157"/>
      <c r="I112" s="187" t="s">
        <v>379</v>
      </c>
      <c r="J112" s="187">
        <v>57</v>
      </c>
      <c r="K112" s="187">
        <v>1</v>
      </c>
      <c r="L112" s="3" t="str">
        <f>IF(I112="EQ",HLOOKUP(J112,Tables!$D$14:$I$15,2,TRUE),IF(I112="EI",HLOOKUP(J112,Tables!$D$2:$I$3,2,TRUE),IF(I112="EO",HLOOKUP(J112,Tables!$D$8:$I$9,2,TRUE),"")))</f>
        <v>H</v>
      </c>
      <c r="M112" s="3">
        <f>IF(I112="EQ",VLOOKUP(K112,Tables!$A$16:$C$18,3,TRUE),IF(I112="EI",VLOOKUP(K112,Tables!$A$4:$C$6,3,TRUE),IF(I112="EO",VLOOKUP(K112,Tables!$A$10:$C$12,3,TRUE),"")))</f>
        <v>16</v>
      </c>
      <c r="N112" s="3" t="str">
        <f t="shared" si="8"/>
        <v>=Tables!H16</v>
      </c>
      <c r="O112" s="32" t="str">
        <f>Tables!H16</f>
        <v>A</v>
      </c>
      <c r="P112" s="6" t="str">
        <f t="shared" si="11"/>
        <v>EQA</v>
      </c>
      <c r="Q112" s="30"/>
      <c r="R112" s="34"/>
      <c r="S112" s="31"/>
      <c r="T112" s="31"/>
      <c r="U112" s="31"/>
      <c r="V112" s="3" t="str">
        <f>IF(S112="ILF",HLOOKUP(T112,Tables!$D$20:$I$21,2,TRUE),IF(S112="EIF",HLOOKUP(T112,Tables!$D$26:$I$27,2,TRUE),""))</f>
        <v/>
      </c>
      <c r="W112" s="3" t="str">
        <f>IF(S112="ILF",VLOOKUP(U112,Tables!$A$22:$C$24,3,TRUE),IF(S112="EIF",VLOOKUP(U112,Tables!$A$28:$C$30,3,TRUE),""))</f>
        <v/>
      </c>
      <c r="X112" s="3" t="str">
        <f t="shared" si="9"/>
        <v/>
      </c>
      <c r="Y112" s="1"/>
      <c r="Z112" s="32"/>
      <c r="AA112" s="6" t="str">
        <f t="shared" si="7"/>
        <v/>
      </c>
    </row>
    <row r="113" spans="1:27" customFormat="1" ht="33.75">
      <c r="A113" s="157" t="s">
        <v>689</v>
      </c>
      <c r="B113" s="157" t="s">
        <v>706</v>
      </c>
      <c r="C113" s="157"/>
      <c r="D113" s="157"/>
      <c r="E113" s="157" t="s">
        <v>563</v>
      </c>
      <c r="F113" s="157" t="s">
        <v>564</v>
      </c>
      <c r="G113" s="157" t="s">
        <v>717</v>
      </c>
      <c r="H113" s="157"/>
      <c r="I113" s="187" t="s">
        <v>379</v>
      </c>
      <c r="J113" s="187">
        <v>10</v>
      </c>
      <c r="K113" s="187">
        <v>2</v>
      </c>
      <c r="L113" s="3" t="str">
        <f>IF(I113="EQ",HLOOKUP(J113,Tables!$D$14:$I$15,2,TRUE),IF(I113="EI",HLOOKUP(J113,Tables!$D$2:$I$3,2,TRUE),IF(I113="EO",HLOOKUP(J113,Tables!$D$8:$I$9,2,TRUE),"")))</f>
        <v>F</v>
      </c>
      <c r="M113" s="3">
        <f>IF(I113="EQ",VLOOKUP(K113,Tables!$A$16:$C$18,3,TRUE),IF(I113="EI",VLOOKUP(K113,Tables!$A$4:$C$6,3,TRUE),IF(I113="EO",VLOOKUP(K113,Tables!$A$10:$C$12,3,TRUE),"")))</f>
        <v>17</v>
      </c>
      <c r="N113" s="3" t="str">
        <f t="shared" si="8"/>
        <v>=Tables!F17</v>
      </c>
      <c r="O113" s="32" t="str">
        <f>Tables!F17</f>
        <v>A</v>
      </c>
      <c r="P113" s="6" t="str">
        <f t="shared" si="11"/>
        <v>EQA</v>
      </c>
      <c r="Q113" s="30"/>
      <c r="R113" s="34"/>
      <c r="S113" s="31"/>
      <c r="T113" s="31"/>
      <c r="U113" s="31"/>
      <c r="V113" s="3" t="str">
        <f>IF(S113="ILF",HLOOKUP(T113,Tables!$D$20:$I$21,2,TRUE),IF(S113="EIF",HLOOKUP(T113,Tables!$D$26:$I$27,2,TRUE),""))</f>
        <v/>
      </c>
      <c r="W113" s="3" t="str">
        <f>IF(S113="ILF",VLOOKUP(U113,Tables!$A$22:$C$24,3,TRUE),IF(S113="EIF",VLOOKUP(U113,Tables!$A$28:$C$30,3,TRUE),""))</f>
        <v/>
      </c>
      <c r="X113" s="3" t="str">
        <f t="shared" si="9"/>
        <v/>
      </c>
      <c r="Y113" s="1"/>
      <c r="Z113" s="32"/>
      <c r="AA113" s="6" t="str">
        <f t="shared" si="7"/>
        <v/>
      </c>
    </row>
    <row r="114" spans="1:27" customFormat="1" ht="56.25">
      <c r="A114" s="157" t="s">
        <v>689</v>
      </c>
      <c r="B114" s="157" t="s">
        <v>706</v>
      </c>
      <c r="C114" s="157"/>
      <c r="D114" s="157"/>
      <c r="E114" s="157" t="s">
        <v>563</v>
      </c>
      <c r="F114" s="157" t="s">
        <v>564</v>
      </c>
      <c r="G114" s="157" t="s">
        <v>730</v>
      </c>
      <c r="H114" s="157"/>
      <c r="I114" s="187" t="s">
        <v>379</v>
      </c>
      <c r="J114" s="187">
        <v>23</v>
      </c>
      <c r="K114" s="187">
        <v>2</v>
      </c>
      <c r="L114" s="3" t="str">
        <f>IF(I114="EQ",HLOOKUP(J114,Tables!$D$14:$I$15,2,TRUE),IF(I114="EI",HLOOKUP(J114,Tables!$D$2:$I$3,2,TRUE),IF(I114="EO",HLOOKUP(J114,Tables!$D$8:$I$9,2,TRUE),"")))</f>
        <v>H</v>
      </c>
      <c r="M114" s="3">
        <f>IF(I114="EQ",VLOOKUP(K114,Tables!$A$16:$C$18,3,TRUE),IF(I114="EI",VLOOKUP(K114,Tables!$A$4:$C$6,3,TRUE),IF(I114="EO",VLOOKUP(K114,Tables!$A$10:$C$12,3,TRUE),"")))</f>
        <v>17</v>
      </c>
      <c r="N114" s="3" t="str">
        <f t="shared" si="8"/>
        <v>=Tables!H17</v>
      </c>
      <c r="O114" s="32" t="str">
        <f>Tables!H17</f>
        <v>H</v>
      </c>
      <c r="P114" s="6" t="str">
        <f t="shared" si="11"/>
        <v>EQH</v>
      </c>
      <c r="Q114" s="30"/>
      <c r="R114" s="34"/>
      <c r="S114" s="31"/>
      <c r="T114" s="31"/>
      <c r="U114" s="31"/>
      <c r="V114" s="3" t="str">
        <f>IF(S114="ILF",HLOOKUP(T114,Tables!$D$20:$I$21,2,TRUE),IF(S114="EIF",HLOOKUP(T114,Tables!$D$26:$I$27,2,TRUE),""))</f>
        <v/>
      </c>
      <c r="W114" s="3" t="str">
        <f>IF(S114="ILF",VLOOKUP(U114,Tables!$A$22:$C$24,3,TRUE),IF(S114="EIF",VLOOKUP(U114,Tables!$A$28:$C$30,3,TRUE),""))</f>
        <v/>
      </c>
      <c r="X114" s="3" t="str">
        <f t="shared" si="9"/>
        <v/>
      </c>
      <c r="Y114" s="1"/>
      <c r="Z114" s="32"/>
      <c r="AA114" s="6" t="str">
        <f t="shared" si="7"/>
        <v/>
      </c>
    </row>
    <row r="115" spans="1:27" customFormat="1" ht="33.75">
      <c r="A115" s="157" t="s">
        <v>689</v>
      </c>
      <c r="B115" s="157" t="s">
        <v>706</v>
      </c>
      <c r="C115" s="157"/>
      <c r="D115" s="157"/>
      <c r="E115" s="157" t="s">
        <v>563</v>
      </c>
      <c r="F115" s="157" t="s">
        <v>564</v>
      </c>
      <c r="G115" s="157" t="s">
        <v>733</v>
      </c>
      <c r="H115" s="157"/>
      <c r="I115" s="187" t="s">
        <v>373</v>
      </c>
      <c r="J115" s="187">
        <v>69</v>
      </c>
      <c r="K115" s="187">
        <v>1</v>
      </c>
      <c r="L115" s="3" t="str">
        <f>IF(I115="EQ",HLOOKUP(J115,Tables!$D$14:$I$15,2,TRUE),IF(I115="EI",HLOOKUP(J115,Tables!$D$2:$I$3,2,TRUE),IF(I115="EO",HLOOKUP(J115,Tables!$D$8:$I$9,2,TRUE),"")))</f>
        <v>H</v>
      </c>
      <c r="M115" s="3">
        <f>IF(I115="EQ",VLOOKUP(K115,Tables!$A$16:$C$18,3,TRUE),IF(I115="EI",VLOOKUP(K115,Tables!$A$4:$C$6,3,TRUE),IF(I115="EO",VLOOKUP(K115,Tables!$A$10:$C$12,3,TRUE),"")))</f>
        <v>4</v>
      </c>
      <c r="N115" s="3" t="str">
        <f t="shared" si="8"/>
        <v>=Tables!H4</v>
      </c>
      <c r="O115" s="32" t="str">
        <f>Tables!H4</f>
        <v>A</v>
      </c>
      <c r="P115" s="6" t="str">
        <f t="shared" si="11"/>
        <v>EIA</v>
      </c>
      <c r="Q115" s="30"/>
      <c r="R115" s="34"/>
      <c r="S115" s="31"/>
      <c r="T115" s="31"/>
      <c r="U115" s="31"/>
      <c r="V115" s="3" t="str">
        <f>IF(S115="ILF",HLOOKUP(T115,Tables!$D$20:$I$21,2,TRUE),IF(S115="EIF",HLOOKUP(T115,Tables!$D$26:$I$27,2,TRUE),""))</f>
        <v/>
      </c>
      <c r="W115" s="3" t="str">
        <f>IF(S115="ILF",VLOOKUP(U115,Tables!$A$22:$C$24,3,TRUE),IF(S115="EIF",VLOOKUP(U115,Tables!$A$28:$C$30,3,TRUE),""))</f>
        <v/>
      </c>
      <c r="X115" s="3" t="str">
        <f t="shared" si="9"/>
        <v/>
      </c>
      <c r="Y115" s="1"/>
      <c r="Z115" s="32"/>
      <c r="AA115" s="6" t="str">
        <f t="shared" si="7"/>
        <v/>
      </c>
    </row>
    <row r="116" spans="1:27" customFormat="1" ht="33.75">
      <c r="A116" s="157" t="s">
        <v>689</v>
      </c>
      <c r="B116" s="157" t="s">
        <v>706</v>
      </c>
      <c r="C116" s="157"/>
      <c r="D116" s="157"/>
      <c r="E116" s="157" t="s">
        <v>563</v>
      </c>
      <c r="F116" s="157" t="s">
        <v>564</v>
      </c>
      <c r="G116" s="157" t="s">
        <v>711</v>
      </c>
      <c r="H116" s="157"/>
      <c r="I116" s="187" t="s">
        <v>379</v>
      </c>
      <c r="J116" s="187">
        <v>23</v>
      </c>
      <c r="K116" s="187">
        <v>2</v>
      </c>
      <c r="L116" s="3" t="str">
        <f>IF(I116="EQ",HLOOKUP(J116,Tables!$D$14:$I$15,2,TRUE),IF(I116="EI",HLOOKUP(J116,Tables!$D$2:$I$3,2,TRUE),IF(I116="EO",HLOOKUP(J116,Tables!$D$8:$I$9,2,TRUE),"")))</f>
        <v>H</v>
      </c>
      <c r="M116" s="3">
        <f>IF(I116="EQ",VLOOKUP(K116,Tables!$A$16:$C$18,3,TRUE),IF(I116="EI",VLOOKUP(K116,Tables!$A$4:$C$6,3,TRUE),IF(I116="EO",VLOOKUP(K116,Tables!$A$10:$C$12,3,TRUE),"")))</f>
        <v>17</v>
      </c>
      <c r="N116" s="3" t="str">
        <f t="shared" si="8"/>
        <v>=Tables!H17</v>
      </c>
      <c r="O116" s="32" t="str">
        <f>Tables!H17</f>
        <v>H</v>
      </c>
      <c r="P116" s="6" t="str">
        <f t="shared" si="11"/>
        <v>EQH</v>
      </c>
      <c r="Q116" s="30"/>
      <c r="R116" s="34"/>
      <c r="S116" s="31"/>
      <c r="T116" s="31"/>
      <c r="U116" s="31"/>
      <c r="V116" s="3" t="str">
        <f>IF(S116="ILF",HLOOKUP(T116,Tables!$D$20:$I$21,2,TRUE),IF(S116="EIF",HLOOKUP(T116,Tables!$D$26:$I$27,2,TRUE),""))</f>
        <v/>
      </c>
      <c r="W116" s="3" t="str">
        <f>IF(S116="ILF",VLOOKUP(U116,Tables!$A$22:$C$24,3,TRUE),IF(S116="EIF",VLOOKUP(U116,Tables!$A$28:$C$30,3,TRUE),""))</f>
        <v/>
      </c>
      <c r="X116" s="3" t="str">
        <f t="shared" si="9"/>
        <v/>
      </c>
      <c r="Y116" s="1"/>
      <c r="Z116" s="32"/>
      <c r="AA116" s="6" t="str">
        <f t="shared" si="7"/>
        <v/>
      </c>
    </row>
    <row r="117" spans="1:27" customFormat="1" ht="33.75">
      <c r="A117" s="157" t="s">
        <v>689</v>
      </c>
      <c r="B117" s="157" t="s">
        <v>706</v>
      </c>
      <c r="C117" s="157"/>
      <c r="D117" s="157"/>
      <c r="E117" s="157" t="s">
        <v>563</v>
      </c>
      <c r="F117" s="157" t="s">
        <v>564</v>
      </c>
      <c r="G117" s="157" t="s">
        <v>731</v>
      </c>
      <c r="H117" s="157"/>
      <c r="I117" s="187" t="s">
        <v>373</v>
      </c>
      <c r="J117" s="187">
        <v>53</v>
      </c>
      <c r="K117" s="187">
        <v>1</v>
      </c>
      <c r="L117" s="3" t="str">
        <f>IF(I117="EQ",HLOOKUP(J117,Tables!$D$14:$I$15,2,TRUE),IF(I117="EI",HLOOKUP(J117,Tables!$D$2:$I$3,2,TRUE),IF(I117="EO",HLOOKUP(J117,Tables!$D$8:$I$9,2,TRUE),"")))</f>
        <v>H</v>
      </c>
      <c r="M117" s="3">
        <f>IF(I117="EQ",VLOOKUP(K117,Tables!$A$16:$C$18,3,TRUE),IF(I117="EI",VLOOKUP(K117,Tables!$A$4:$C$6,3,TRUE),IF(I117="EO",VLOOKUP(K117,Tables!$A$10:$C$12,3,TRUE),"")))</f>
        <v>4</v>
      </c>
      <c r="N117" s="3" t="str">
        <f t="shared" si="8"/>
        <v>=Tables!H4</v>
      </c>
      <c r="O117" s="32" t="str">
        <f>Tables!H4</f>
        <v>A</v>
      </c>
      <c r="P117" s="6" t="str">
        <f t="shared" si="11"/>
        <v>EIA</v>
      </c>
      <c r="Q117" s="30"/>
      <c r="R117" s="34"/>
      <c r="S117" s="31"/>
      <c r="T117" s="31"/>
      <c r="U117" s="31"/>
      <c r="V117" s="3" t="str">
        <f>IF(S117="ILF",HLOOKUP(T117,Tables!$D$20:$I$21,2,TRUE),IF(S117="EIF",HLOOKUP(T117,Tables!$D$26:$I$27,2,TRUE),""))</f>
        <v/>
      </c>
      <c r="W117" s="3" t="str">
        <f>IF(S117="ILF",VLOOKUP(U117,Tables!$A$22:$C$24,3,TRUE),IF(S117="EIF",VLOOKUP(U117,Tables!$A$28:$C$30,3,TRUE),""))</f>
        <v/>
      </c>
      <c r="X117" s="3" t="str">
        <f t="shared" si="9"/>
        <v/>
      </c>
      <c r="Y117" s="1"/>
      <c r="Z117" s="32"/>
      <c r="AA117" s="6" t="str">
        <f t="shared" si="7"/>
        <v/>
      </c>
    </row>
    <row r="118" spans="1:27" customFormat="1" ht="33.75">
      <c r="A118" s="157" t="s">
        <v>689</v>
      </c>
      <c r="B118" s="157" t="s">
        <v>706</v>
      </c>
      <c r="C118" s="157"/>
      <c r="D118" s="157"/>
      <c r="E118" s="157" t="s">
        <v>563</v>
      </c>
      <c r="F118" s="157" t="s">
        <v>564</v>
      </c>
      <c r="G118" s="157" t="s">
        <v>735</v>
      </c>
      <c r="H118" s="157"/>
      <c r="I118" s="187" t="s">
        <v>373</v>
      </c>
      <c r="J118" s="187">
        <v>47</v>
      </c>
      <c r="K118" s="187">
        <v>1</v>
      </c>
      <c r="L118" s="3" t="str">
        <f>IF(I118="EQ",HLOOKUP(J118,Tables!$D$14:$I$15,2,TRUE),IF(I118="EI",HLOOKUP(J118,Tables!$D$2:$I$3,2,TRUE),IF(I118="EO",HLOOKUP(J118,Tables!$D$8:$I$9,2,TRUE),"")))</f>
        <v>H</v>
      </c>
      <c r="M118" s="3">
        <f>IF(I118="EQ",VLOOKUP(K118,Tables!$A$16:$C$18,3,TRUE),IF(I118="EI",VLOOKUP(K118,Tables!$A$4:$C$6,3,TRUE),IF(I118="EO",VLOOKUP(K118,Tables!$A$10:$C$12,3,TRUE),"")))</f>
        <v>4</v>
      </c>
      <c r="N118" s="3" t="str">
        <f t="shared" si="8"/>
        <v>=Tables!H4</v>
      </c>
      <c r="O118" s="32" t="str">
        <f>Tables!H4</f>
        <v>A</v>
      </c>
      <c r="P118" s="6" t="str">
        <f t="shared" si="11"/>
        <v>EIA</v>
      </c>
      <c r="Q118" s="30"/>
      <c r="R118" s="34"/>
      <c r="S118" s="31"/>
      <c r="T118" s="31"/>
      <c r="U118" s="31"/>
      <c r="V118" s="3" t="str">
        <f>IF(S118="ILF",HLOOKUP(T118,Tables!$D$20:$I$21,2,TRUE),IF(S118="EIF",HLOOKUP(T118,Tables!$D$26:$I$27,2,TRUE),""))</f>
        <v/>
      </c>
      <c r="W118" s="3" t="str">
        <f>IF(S118="ILF",VLOOKUP(U118,Tables!$A$22:$C$24,3,TRUE),IF(S118="EIF",VLOOKUP(U118,Tables!$A$28:$C$30,3,TRUE),""))</f>
        <v/>
      </c>
      <c r="X118" s="3" t="str">
        <f t="shared" si="9"/>
        <v/>
      </c>
      <c r="Y118" s="1"/>
      <c r="Z118" s="32"/>
      <c r="AA118" s="6" t="str">
        <f t="shared" si="7"/>
        <v/>
      </c>
    </row>
    <row r="119" spans="1:27" customFormat="1" ht="33.75">
      <c r="A119" s="157" t="s">
        <v>689</v>
      </c>
      <c r="B119" s="157" t="s">
        <v>706</v>
      </c>
      <c r="C119" s="157"/>
      <c r="D119" s="157"/>
      <c r="E119" s="157" t="s">
        <v>563</v>
      </c>
      <c r="F119" s="157" t="s">
        <v>564</v>
      </c>
      <c r="G119" s="157" t="s">
        <v>732</v>
      </c>
      <c r="H119" s="157"/>
      <c r="I119" s="187" t="s">
        <v>373</v>
      </c>
      <c r="J119" s="187">
        <v>71</v>
      </c>
      <c r="K119" s="187">
        <v>2</v>
      </c>
      <c r="L119" s="3" t="str">
        <f>IF(I119="EQ",HLOOKUP(J119,Tables!$D$14:$I$15,2,TRUE),IF(I119="EI",HLOOKUP(J119,Tables!$D$2:$I$3,2,TRUE),IF(I119="EO",HLOOKUP(J119,Tables!$D$8:$I$9,2,TRUE),"")))</f>
        <v>H</v>
      </c>
      <c r="M119" s="3">
        <f>IF(I119="EQ",VLOOKUP(K119,Tables!$A$16:$C$18,3,TRUE),IF(I119="EI",VLOOKUP(K119,Tables!$A$4:$C$6,3,TRUE),IF(I119="EO",VLOOKUP(K119,Tables!$A$10:$C$12,3,TRUE),"")))</f>
        <v>5</v>
      </c>
      <c r="N119" s="3" t="str">
        <f t="shared" si="8"/>
        <v>=Tables!H5</v>
      </c>
      <c r="O119" s="32" t="str">
        <f>Tables!H5</f>
        <v>H</v>
      </c>
      <c r="P119" s="6" t="str">
        <f t="shared" si="11"/>
        <v>EIH</v>
      </c>
      <c r="Q119" s="30"/>
      <c r="R119" s="34"/>
      <c r="S119" s="31"/>
      <c r="T119" s="31"/>
      <c r="U119" s="31"/>
      <c r="V119" s="3" t="str">
        <f>IF(S119="ILF",HLOOKUP(T119,Tables!$D$20:$I$21,2,TRUE),IF(S119="EIF",HLOOKUP(T119,Tables!$D$26:$I$27,2,TRUE),""))</f>
        <v/>
      </c>
      <c r="W119" s="3" t="str">
        <f>IF(S119="ILF",VLOOKUP(U119,Tables!$A$22:$C$24,3,TRUE),IF(S119="EIF",VLOOKUP(U119,Tables!$A$28:$C$30,3,TRUE),""))</f>
        <v/>
      </c>
      <c r="X119" s="3" t="str">
        <f t="shared" si="9"/>
        <v/>
      </c>
      <c r="Y119" s="1"/>
      <c r="Z119" s="32"/>
      <c r="AA119" s="6" t="str">
        <f t="shared" si="7"/>
        <v/>
      </c>
    </row>
    <row r="120" spans="1:27" customFormat="1" ht="33.75">
      <c r="A120" s="157" t="s">
        <v>689</v>
      </c>
      <c r="B120" s="157" t="s">
        <v>706</v>
      </c>
      <c r="C120" s="157"/>
      <c r="D120" s="157"/>
      <c r="E120" s="157" t="s">
        <v>563</v>
      </c>
      <c r="F120" s="157" t="s">
        <v>564</v>
      </c>
      <c r="G120" s="157" t="s">
        <v>734</v>
      </c>
      <c r="H120" s="157"/>
      <c r="I120" s="187" t="s">
        <v>373</v>
      </c>
      <c r="J120" s="187">
        <v>24</v>
      </c>
      <c r="K120" s="187">
        <v>1</v>
      </c>
      <c r="L120" s="3" t="str">
        <f>IF(I120="EQ",HLOOKUP(J120,Tables!$D$14:$I$15,2,TRUE),IF(I120="EI",HLOOKUP(J120,Tables!$D$2:$I$3,2,TRUE),IF(I120="EO",HLOOKUP(J120,Tables!$D$8:$I$9,2,TRUE),"")))</f>
        <v>H</v>
      </c>
      <c r="M120" s="3">
        <f>IF(I120="EQ",VLOOKUP(K120,Tables!$A$16:$C$18,3,TRUE),IF(I120="EI",VLOOKUP(K120,Tables!$A$4:$C$6,3,TRUE),IF(I120="EO",VLOOKUP(K120,Tables!$A$10:$C$12,3,TRUE),"")))</f>
        <v>4</v>
      </c>
      <c r="N120" s="3" t="str">
        <f t="shared" si="8"/>
        <v>=Tables!H4</v>
      </c>
      <c r="O120" s="32" t="str">
        <f>Tables!H4</f>
        <v>A</v>
      </c>
      <c r="P120" s="6" t="str">
        <f t="shared" si="11"/>
        <v>EIA</v>
      </c>
      <c r="Q120" s="30"/>
      <c r="R120" s="34"/>
      <c r="S120" s="31"/>
      <c r="T120" s="31"/>
      <c r="U120" s="31"/>
      <c r="V120" s="3" t="str">
        <f>IF(S120="ILF",HLOOKUP(T120,Tables!$D$20:$I$21,2,TRUE),IF(S120="EIF",HLOOKUP(T120,Tables!$D$26:$I$27,2,TRUE),""))</f>
        <v/>
      </c>
      <c r="W120" s="3" t="str">
        <f>IF(S120="ILF",VLOOKUP(U120,Tables!$A$22:$C$24,3,TRUE),IF(S120="EIF",VLOOKUP(U120,Tables!$A$28:$C$30,3,TRUE),""))</f>
        <v/>
      </c>
      <c r="X120" s="3" t="str">
        <f t="shared" si="9"/>
        <v/>
      </c>
      <c r="Y120" s="1"/>
      <c r="Z120" s="32"/>
      <c r="AA120" s="6" t="str">
        <f t="shared" si="7"/>
        <v/>
      </c>
    </row>
    <row r="121" spans="1:27" customFormat="1" ht="33.75">
      <c r="A121" s="157" t="s">
        <v>689</v>
      </c>
      <c r="B121" s="157" t="s">
        <v>706</v>
      </c>
      <c r="C121" s="157"/>
      <c r="D121" s="157"/>
      <c r="E121" s="157" t="s">
        <v>563</v>
      </c>
      <c r="F121" s="157" t="s">
        <v>569</v>
      </c>
      <c r="G121" s="157" t="s">
        <v>707</v>
      </c>
      <c r="H121" s="157"/>
      <c r="I121" s="187" t="s">
        <v>373</v>
      </c>
      <c r="J121" s="187">
        <v>58</v>
      </c>
      <c r="K121" s="187">
        <v>2</v>
      </c>
      <c r="L121" s="3" t="str">
        <f>IF(I121="EQ",HLOOKUP(J121,Tables!$D$14:$I$15,2,TRUE),IF(I121="EI",HLOOKUP(J121,Tables!$D$2:$I$3,2,TRUE),IF(I121="EO",HLOOKUP(J121,Tables!$D$8:$I$9,2,TRUE),"")))</f>
        <v>H</v>
      </c>
      <c r="M121" s="3">
        <f>IF(I121="EQ",VLOOKUP(K121,Tables!$A$16:$C$18,3,TRUE),IF(I121="EI",VLOOKUP(K121,Tables!$A$4:$C$6,3,TRUE),IF(I121="EO",VLOOKUP(K121,Tables!$A$10:$C$12,3,TRUE),"")))</f>
        <v>5</v>
      </c>
      <c r="N121" s="3" t="str">
        <f t="shared" si="8"/>
        <v>=Tables!H5</v>
      </c>
      <c r="O121" s="32" t="str">
        <f>Tables!H5</f>
        <v>H</v>
      </c>
      <c r="P121" s="6" t="str">
        <f t="shared" si="11"/>
        <v>EIH</v>
      </c>
      <c r="Q121" s="30"/>
      <c r="R121" s="34"/>
      <c r="S121" s="31"/>
      <c r="T121" s="31"/>
      <c r="U121" s="31"/>
      <c r="V121" s="3" t="str">
        <f>IF(S121="ILF",HLOOKUP(T121,Tables!$D$20:$I$21,2,TRUE),IF(S121="EIF",HLOOKUP(T121,Tables!$D$26:$I$27,2,TRUE),""))</f>
        <v/>
      </c>
      <c r="W121" s="3" t="str">
        <f>IF(S121="ILF",VLOOKUP(U121,Tables!$A$22:$C$24,3,TRUE),IF(S121="EIF",VLOOKUP(U121,Tables!$A$28:$C$30,3,TRUE),""))</f>
        <v/>
      </c>
      <c r="X121" s="3" t="str">
        <f t="shared" si="9"/>
        <v/>
      </c>
      <c r="Y121" s="1"/>
      <c r="Z121" s="32"/>
      <c r="AA121" s="6" t="str">
        <f t="shared" si="7"/>
        <v/>
      </c>
    </row>
    <row r="122" spans="1:27" customFormat="1" ht="33.75">
      <c r="A122" s="157" t="s">
        <v>689</v>
      </c>
      <c r="B122" s="157" t="s">
        <v>706</v>
      </c>
      <c r="C122" s="157"/>
      <c r="D122" s="157"/>
      <c r="E122" s="157" t="s">
        <v>563</v>
      </c>
      <c r="F122" s="157" t="s">
        <v>569</v>
      </c>
      <c r="G122" s="157" t="s">
        <v>708</v>
      </c>
      <c r="H122" s="157"/>
      <c r="I122" s="187" t="s">
        <v>373</v>
      </c>
      <c r="J122" s="187">
        <v>1</v>
      </c>
      <c r="K122" s="187">
        <v>3</v>
      </c>
      <c r="L122" s="3" t="str">
        <f>IF(I122="EQ",HLOOKUP(J122,Tables!$D$14:$I$15,2,TRUE),IF(I122="EI",HLOOKUP(J122,Tables!$D$2:$I$3,2,TRUE),IF(I122="EO",HLOOKUP(J122,Tables!$D$8:$I$9,2,TRUE),"")))</f>
        <v>D</v>
      </c>
      <c r="M122" s="3">
        <f>IF(I122="EQ",VLOOKUP(K122,Tables!$A$16:$C$18,3,TRUE),IF(I122="EI",VLOOKUP(K122,Tables!$A$4:$C$6,3,TRUE),IF(I122="EO",VLOOKUP(K122,Tables!$A$10:$C$12,3,TRUE),"")))</f>
        <v>6</v>
      </c>
      <c r="N122" s="3" t="str">
        <f t="shared" si="8"/>
        <v>=Tables!D6</v>
      </c>
      <c r="O122" s="32" t="str">
        <f>Tables!D6</f>
        <v>A</v>
      </c>
      <c r="P122" s="6" t="str">
        <f t="shared" si="11"/>
        <v>EIA</v>
      </c>
      <c r="Q122" s="30"/>
      <c r="R122" s="34"/>
      <c r="S122" s="31"/>
      <c r="T122" s="31"/>
      <c r="U122" s="31"/>
      <c r="V122" s="3" t="str">
        <f>IF(S122="ILF",HLOOKUP(T122,Tables!$D$20:$I$21,2,TRUE),IF(S122="EIF",HLOOKUP(T122,Tables!$D$26:$I$27,2,TRUE),""))</f>
        <v/>
      </c>
      <c r="W122" s="3" t="str">
        <f>IF(S122="ILF",VLOOKUP(U122,Tables!$A$22:$C$24,3,TRUE),IF(S122="EIF",VLOOKUP(U122,Tables!$A$28:$C$30,3,TRUE),""))</f>
        <v/>
      </c>
      <c r="X122" s="3" t="str">
        <f t="shared" si="9"/>
        <v/>
      </c>
      <c r="Y122" s="1"/>
      <c r="Z122" s="32"/>
      <c r="AA122" s="6" t="str">
        <f t="shared" si="7"/>
        <v/>
      </c>
    </row>
    <row r="123" spans="1:27" customFormat="1" ht="22.5">
      <c r="A123" s="157" t="s">
        <v>689</v>
      </c>
      <c r="B123" s="157" t="s">
        <v>740</v>
      </c>
      <c r="C123" s="157"/>
      <c r="D123" s="157"/>
      <c r="E123" s="157" t="s">
        <v>563</v>
      </c>
      <c r="F123" s="157" t="s">
        <v>564</v>
      </c>
      <c r="G123" s="157" t="s">
        <v>744</v>
      </c>
      <c r="H123" s="157"/>
      <c r="I123" s="187" t="s">
        <v>379</v>
      </c>
      <c r="J123" s="187">
        <v>58</v>
      </c>
      <c r="K123" s="187">
        <v>2</v>
      </c>
      <c r="L123" s="3" t="str">
        <f>IF(I123="EQ",HLOOKUP(J123,Tables!$D$14:$I$15,2,TRUE),IF(I123="EI",HLOOKUP(J123,Tables!$D$2:$I$3,2,TRUE),IF(I123="EO",HLOOKUP(J123,Tables!$D$8:$I$9,2,TRUE),"")))</f>
        <v>H</v>
      </c>
      <c r="M123" s="3">
        <f>IF(I123="EQ",VLOOKUP(K123,Tables!$A$16:$C$18,3,TRUE),IF(I123="EI",VLOOKUP(K123,Tables!$A$4:$C$6,3,TRUE),IF(I123="EO",VLOOKUP(K123,Tables!$A$10:$C$12,3,TRUE),"")))</f>
        <v>17</v>
      </c>
      <c r="N123" s="3" t="str">
        <f t="shared" si="8"/>
        <v>=Tables!H17</v>
      </c>
      <c r="O123" s="32" t="str">
        <f>Tables!H17</f>
        <v>H</v>
      </c>
      <c r="P123" s="6" t="str">
        <f t="shared" si="11"/>
        <v>EQH</v>
      </c>
      <c r="Q123" s="30"/>
      <c r="R123" s="34"/>
      <c r="S123" s="31"/>
      <c r="T123" s="31"/>
      <c r="U123" s="31"/>
      <c r="V123" s="3" t="str">
        <f>IF(S123="ILF",HLOOKUP(T123,Tables!$D$20:$I$21,2,TRUE),IF(S123="EIF",HLOOKUP(T123,Tables!$D$26:$I$27,2,TRUE),""))</f>
        <v/>
      </c>
      <c r="W123" s="3" t="str">
        <f>IF(S123="ILF",VLOOKUP(U123,Tables!$A$22:$C$24,3,TRUE),IF(S123="EIF",VLOOKUP(U123,Tables!$A$28:$C$30,3,TRUE),""))</f>
        <v/>
      </c>
      <c r="X123" s="3" t="str">
        <f t="shared" si="9"/>
        <v/>
      </c>
      <c r="Y123" s="1"/>
      <c r="Z123" s="32"/>
      <c r="AA123" s="6" t="str">
        <f t="shared" si="7"/>
        <v/>
      </c>
    </row>
    <row r="124" spans="1:27" customFormat="1" ht="45">
      <c r="A124" s="157" t="s">
        <v>689</v>
      </c>
      <c r="B124" s="157" t="s">
        <v>740</v>
      </c>
      <c r="C124" s="157"/>
      <c r="D124" s="157"/>
      <c r="E124" s="157" t="s">
        <v>563</v>
      </c>
      <c r="F124" s="157" t="s">
        <v>566</v>
      </c>
      <c r="G124" s="157" t="s">
        <v>743</v>
      </c>
      <c r="H124" s="157"/>
      <c r="I124" s="187" t="s">
        <v>379</v>
      </c>
      <c r="J124" s="187">
        <v>2</v>
      </c>
      <c r="K124" s="187">
        <v>1</v>
      </c>
      <c r="L124" s="3" t="str">
        <f>IF(I124="EQ",HLOOKUP(J124,Tables!$D$14:$I$15,2,TRUE),IF(I124="EI",HLOOKUP(J124,Tables!$D$2:$I$3,2,TRUE),IF(I124="EO",HLOOKUP(J124,Tables!$D$8:$I$9,2,TRUE),"")))</f>
        <v>D</v>
      </c>
      <c r="M124" s="3">
        <f>IF(I124="EQ",VLOOKUP(K124,Tables!$A$16:$C$18,3,TRUE),IF(I124="EI",VLOOKUP(K124,Tables!$A$4:$C$6,3,TRUE),IF(I124="EO",VLOOKUP(K124,Tables!$A$10:$C$12,3,TRUE),"")))</f>
        <v>16</v>
      </c>
      <c r="N124" s="3" t="str">
        <f t="shared" si="8"/>
        <v>=Tables!D16</v>
      </c>
      <c r="O124" s="32" t="str">
        <f>Tables!D16</f>
        <v>L</v>
      </c>
      <c r="P124" s="6" t="str">
        <f t="shared" si="11"/>
        <v>EQL</v>
      </c>
      <c r="Q124" s="30"/>
      <c r="R124" s="34"/>
      <c r="S124" s="31"/>
      <c r="T124" s="31"/>
      <c r="U124" s="31"/>
      <c r="V124" s="3" t="str">
        <f>IF(S124="ILF",HLOOKUP(T124,Tables!$D$20:$I$21,2,TRUE),IF(S124="EIF",HLOOKUP(T124,Tables!$D$26:$I$27,2,TRUE),""))</f>
        <v/>
      </c>
      <c r="W124" s="3" t="str">
        <f>IF(S124="ILF",VLOOKUP(U124,Tables!$A$22:$C$24,3,TRUE),IF(S124="EIF",VLOOKUP(U124,Tables!$A$28:$C$30,3,TRUE),""))</f>
        <v/>
      </c>
      <c r="X124" s="3" t="str">
        <f t="shared" si="9"/>
        <v/>
      </c>
      <c r="Y124" s="1"/>
      <c r="Z124" s="32"/>
      <c r="AA124" s="6" t="str">
        <f t="shared" si="7"/>
        <v/>
      </c>
    </row>
    <row r="125" spans="1:27" customFormat="1" ht="33.75">
      <c r="A125" s="157" t="s">
        <v>689</v>
      </c>
      <c r="B125" s="157" t="s">
        <v>740</v>
      </c>
      <c r="C125" s="157"/>
      <c r="D125" s="157"/>
      <c r="E125" s="157" t="s">
        <v>563</v>
      </c>
      <c r="F125" s="157" t="s">
        <v>569</v>
      </c>
      <c r="G125" s="157" t="s">
        <v>741</v>
      </c>
      <c r="H125" s="157">
        <v>2</v>
      </c>
      <c r="I125" s="187" t="s">
        <v>379</v>
      </c>
      <c r="J125" s="187">
        <v>46</v>
      </c>
      <c r="K125" s="187">
        <v>4</v>
      </c>
      <c r="L125" s="3" t="str">
        <f>IF(I125="EQ",HLOOKUP(J125,Tables!$D$14:$I$15,2,TRUE),IF(I125="EI",HLOOKUP(J125,Tables!$D$2:$I$3,2,TRUE),IF(I125="EO",HLOOKUP(J125,Tables!$D$8:$I$9,2,TRUE),"")))</f>
        <v>H</v>
      </c>
      <c r="M125" s="3">
        <f>IF(I125="EQ",VLOOKUP(K125,Tables!$A$16:$C$18,3,TRUE),IF(I125="EI",VLOOKUP(K125,Tables!$A$4:$C$6,3,TRUE),IF(I125="EO",VLOOKUP(K125,Tables!$A$10:$C$12,3,TRUE),"")))</f>
        <v>18</v>
      </c>
      <c r="N125" s="3" t="str">
        <f t="shared" si="8"/>
        <v>=Tables!H18</v>
      </c>
      <c r="O125" s="32" t="str">
        <f>Tables!H18</f>
        <v>H</v>
      </c>
      <c r="P125" s="6" t="str">
        <f t="shared" si="11"/>
        <v>EQH</v>
      </c>
      <c r="Q125" s="30"/>
      <c r="R125" s="34"/>
      <c r="S125" s="31"/>
      <c r="T125" s="31"/>
      <c r="U125" s="31"/>
      <c r="V125" s="3" t="str">
        <f>IF(S125="ILF",HLOOKUP(T125,Tables!$D$20:$I$21,2,TRUE),IF(S125="EIF",HLOOKUP(T125,Tables!$D$26:$I$27,2,TRUE),""))</f>
        <v/>
      </c>
      <c r="W125" s="3" t="str">
        <f>IF(S125="ILF",VLOOKUP(U125,Tables!$A$22:$C$24,3,TRUE),IF(S125="EIF",VLOOKUP(U125,Tables!$A$28:$C$30,3,TRUE),""))</f>
        <v/>
      </c>
      <c r="X125" s="3" t="str">
        <f t="shared" si="9"/>
        <v/>
      </c>
      <c r="Y125" s="1"/>
      <c r="Z125" s="32"/>
      <c r="AA125" s="6" t="str">
        <f t="shared" si="7"/>
        <v/>
      </c>
    </row>
    <row r="126" spans="1:27" customFormat="1" ht="33.75">
      <c r="A126" s="157" t="s">
        <v>689</v>
      </c>
      <c r="B126" s="157" t="s">
        <v>740</v>
      </c>
      <c r="C126" s="157"/>
      <c r="D126" s="157"/>
      <c r="E126" s="157" t="s">
        <v>563</v>
      </c>
      <c r="F126" s="157" t="s">
        <v>569</v>
      </c>
      <c r="G126" s="157" t="s">
        <v>742</v>
      </c>
      <c r="H126" s="157"/>
      <c r="I126" s="187" t="s">
        <v>379</v>
      </c>
      <c r="J126" s="187">
        <v>30</v>
      </c>
      <c r="K126" s="187">
        <v>2</v>
      </c>
      <c r="L126" s="3" t="str">
        <f>IF(I126="EQ",HLOOKUP(J126,Tables!$D$14:$I$15,2,TRUE),IF(I126="EI",HLOOKUP(J126,Tables!$D$2:$I$3,2,TRUE),IF(I126="EO",HLOOKUP(J126,Tables!$D$8:$I$9,2,TRUE),"")))</f>
        <v>H</v>
      </c>
      <c r="M126" s="3">
        <f>IF(I126="EQ",VLOOKUP(K126,Tables!$A$16:$C$18,3,TRUE),IF(I126="EI",VLOOKUP(K126,Tables!$A$4:$C$6,3,TRUE),IF(I126="EO",VLOOKUP(K126,Tables!$A$10:$C$12,3,TRUE),"")))</f>
        <v>17</v>
      </c>
      <c r="N126" s="3" t="str">
        <f t="shared" si="8"/>
        <v>=Tables!H17</v>
      </c>
      <c r="O126" s="32" t="str">
        <f>Tables!H17</f>
        <v>H</v>
      </c>
      <c r="P126" s="6" t="str">
        <f t="shared" si="11"/>
        <v>EQH</v>
      </c>
      <c r="Q126" s="30"/>
      <c r="R126" s="34"/>
      <c r="S126" s="31"/>
      <c r="T126" s="31"/>
      <c r="U126" s="31"/>
      <c r="V126" s="3" t="str">
        <f>IF(S126="ILF",HLOOKUP(T126,Tables!$D$20:$I$21,2,TRUE),IF(S126="EIF",HLOOKUP(T126,Tables!$D$26:$I$27,2,TRUE),""))</f>
        <v/>
      </c>
      <c r="W126" s="3" t="str">
        <f>IF(S126="ILF",VLOOKUP(U126,Tables!$A$22:$C$24,3,TRUE),IF(S126="EIF",VLOOKUP(U126,Tables!$A$28:$C$30,3,TRUE),""))</f>
        <v/>
      </c>
      <c r="X126" s="3" t="str">
        <f t="shared" si="9"/>
        <v/>
      </c>
      <c r="Y126" s="1"/>
      <c r="Z126" s="32"/>
      <c r="AA126" s="6" t="str">
        <f t="shared" si="7"/>
        <v/>
      </c>
    </row>
    <row r="127" spans="1:27" customFormat="1" ht="33.75">
      <c r="A127" s="157" t="s">
        <v>689</v>
      </c>
      <c r="B127" s="157" t="s">
        <v>745</v>
      </c>
      <c r="C127" s="157" t="s">
        <v>750</v>
      </c>
      <c r="D127" s="157"/>
      <c r="E127" s="157" t="s">
        <v>615</v>
      </c>
      <c r="F127" s="157" t="s">
        <v>569</v>
      </c>
      <c r="G127" s="157" t="s">
        <v>752</v>
      </c>
      <c r="H127" s="157"/>
      <c r="I127" s="187"/>
      <c r="J127" s="187"/>
      <c r="K127" s="187"/>
      <c r="L127" s="3" t="str">
        <f>IF(I127="EQ",HLOOKUP(J127,Tables!$D$14:$I$15,2,TRUE),IF(I127="EI",HLOOKUP(J127,Tables!$D$2:$I$3,2,TRUE),IF(I127="EO",HLOOKUP(J127,Tables!$D$8:$I$9,2,TRUE),"")))</f>
        <v/>
      </c>
      <c r="M127" s="3" t="str">
        <f>IF(I127="EQ",VLOOKUP(K127,Tables!$A$16:$C$18,3,TRUE),IF(I127="EI",VLOOKUP(K127,Tables!$A$4:$C$6,3,TRUE),IF(I127="EO",VLOOKUP(K127,Tables!$A$10:$C$12,3,TRUE),"")))</f>
        <v/>
      </c>
      <c r="N127" s="3" t="str">
        <f t="shared" si="8"/>
        <v/>
      </c>
      <c r="O127" s="32"/>
      <c r="P127" s="6" t="str">
        <f t="shared" si="11"/>
        <v/>
      </c>
      <c r="Q127" s="30"/>
      <c r="R127" s="34"/>
      <c r="S127" s="31"/>
      <c r="T127" s="31"/>
      <c r="U127" s="31"/>
      <c r="V127" s="3" t="str">
        <f>IF(S127="ILF",HLOOKUP(T127,Tables!$D$20:$I$21,2,TRUE),IF(S127="EIF",HLOOKUP(T127,Tables!$D$26:$I$27,2,TRUE),""))</f>
        <v/>
      </c>
      <c r="W127" s="3" t="str">
        <f>IF(S127="ILF",VLOOKUP(U127,Tables!$A$22:$C$24,3,TRUE),IF(S127="EIF",VLOOKUP(U127,Tables!$A$28:$C$30,3,TRUE),""))</f>
        <v/>
      </c>
      <c r="X127" s="3" t="str">
        <f t="shared" si="9"/>
        <v/>
      </c>
      <c r="Y127" s="1"/>
      <c r="Z127" s="32"/>
      <c r="AA127" s="6" t="str">
        <f t="shared" si="7"/>
        <v/>
      </c>
    </row>
    <row r="128" spans="1:27" customFormat="1" ht="33.75">
      <c r="A128" s="157" t="s">
        <v>689</v>
      </c>
      <c r="B128" s="157" t="s">
        <v>745</v>
      </c>
      <c r="C128" s="157"/>
      <c r="D128" s="157"/>
      <c r="E128" s="157" t="s">
        <v>563</v>
      </c>
      <c r="F128" s="157" t="s">
        <v>564</v>
      </c>
      <c r="G128" s="157" t="s">
        <v>751</v>
      </c>
      <c r="H128" s="157"/>
      <c r="I128" s="187" t="s">
        <v>379</v>
      </c>
      <c r="J128" s="187">
        <v>25</v>
      </c>
      <c r="K128" s="187">
        <v>2</v>
      </c>
      <c r="L128" s="3" t="str">
        <f>IF(I128="EQ",HLOOKUP(J128,Tables!$D$14:$I$15,2,TRUE),IF(I128="EI",HLOOKUP(J128,Tables!$D$2:$I$3,2,TRUE),IF(I128="EO",HLOOKUP(J128,Tables!$D$8:$I$9,2,TRUE),"")))</f>
        <v>H</v>
      </c>
      <c r="M128" s="3">
        <f>IF(I128="EQ",VLOOKUP(K128,Tables!$A$16:$C$18,3,TRUE),IF(I128="EI",VLOOKUP(K128,Tables!$A$4:$C$6,3,TRUE),IF(I128="EO",VLOOKUP(K128,Tables!$A$10:$C$12,3,TRUE),"")))</f>
        <v>17</v>
      </c>
      <c r="N128" s="3" t="str">
        <f t="shared" si="8"/>
        <v>=Tables!H17</v>
      </c>
      <c r="O128" s="32" t="str">
        <f>Tables!H17</f>
        <v>H</v>
      </c>
      <c r="P128" s="6" t="str">
        <f t="shared" si="11"/>
        <v>EQH</v>
      </c>
      <c r="Q128" s="30"/>
      <c r="R128" s="34"/>
      <c r="S128" s="31"/>
      <c r="T128" s="31"/>
      <c r="U128" s="31"/>
      <c r="V128" s="3" t="str">
        <f>IF(S128="ILF",HLOOKUP(T128,Tables!$D$20:$I$21,2,TRUE),IF(S128="EIF",HLOOKUP(T128,Tables!$D$26:$I$27,2,TRUE),""))</f>
        <v/>
      </c>
      <c r="W128" s="3" t="str">
        <f>IF(S128="ILF",VLOOKUP(U128,Tables!$A$22:$C$24,3,TRUE),IF(S128="EIF",VLOOKUP(U128,Tables!$A$28:$C$30,3,TRUE),""))</f>
        <v/>
      </c>
      <c r="X128" s="3" t="str">
        <f t="shared" si="9"/>
        <v/>
      </c>
      <c r="Y128" s="1"/>
      <c r="Z128" s="32"/>
      <c r="AA128" s="6" t="str">
        <f t="shared" si="7"/>
        <v/>
      </c>
    </row>
    <row r="129" spans="1:27" customFormat="1" ht="33.75">
      <c r="A129" s="157" t="s">
        <v>689</v>
      </c>
      <c r="B129" s="157" t="s">
        <v>745</v>
      </c>
      <c r="C129" s="157"/>
      <c r="D129" s="157"/>
      <c r="E129" s="157" t="s">
        <v>563</v>
      </c>
      <c r="F129" s="157" t="s">
        <v>569</v>
      </c>
      <c r="G129" s="157" t="s">
        <v>749</v>
      </c>
      <c r="H129" s="157">
        <v>2</v>
      </c>
      <c r="I129" s="187" t="s">
        <v>379</v>
      </c>
      <c r="J129" s="187">
        <v>43</v>
      </c>
      <c r="K129" s="187">
        <v>2</v>
      </c>
      <c r="L129" s="3" t="str">
        <f>IF(I129="EQ",HLOOKUP(J129,Tables!$D$14:$I$15,2,TRUE),IF(I129="EI",HLOOKUP(J129,Tables!$D$2:$I$3,2,TRUE),IF(I129="EO",HLOOKUP(J129,Tables!$D$8:$I$9,2,TRUE),"")))</f>
        <v>H</v>
      </c>
      <c r="M129" s="3">
        <f>IF(I129="EQ",VLOOKUP(K129,Tables!$A$16:$C$18,3,TRUE),IF(I129="EI",VLOOKUP(K129,Tables!$A$4:$C$6,3,TRUE),IF(I129="EO",VLOOKUP(K129,Tables!$A$10:$C$12,3,TRUE),"")))</f>
        <v>17</v>
      </c>
      <c r="N129" s="3" t="str">
        <f t="shared" si="8"/>
        <v>=Tables!H17</v>
      </c>
      <c r="O129" s="32" t="str">
        <f>Tables!H17</f>
        <v>H</v>
      </c>
      <c r="P129" s="6" t="str">
        <f t="shared" si="11"/>
        <v>EQH</v>
      </c>
      <c r="Q129" s="30"/>
      <c r="R129" s="34"/>
      <c r="S129" s="31"/>
      <c r="T129" s="31"/>
      <c r="U129" s="31"/>
      <c r="V129" s="3" t="str">
        <f>IF(S129="ILF",HLOOKUP(T129,Tables!$D$20:$I$21,2,TRUE),IF(S129="EIF",HLOOKUP(T129,Tables!$D$26:$I$27,2,TRUE),""))</f>
        <v/>
      </c>
      <c r="W129" s="3" t="str">
        <f>IF(S129="ILF",VLOOKUP(U129,Tables!$A$22:$C$24,3,TRUE),IF(S129="EIF",VLOOKUP(U129,Tables!$A$28:$C$30,3,TRUE),""))</f>
        <v/>
      </c>
      <c r="X129" s="3" t="str">
        <f t="shared" si="9"/>
        <v/>
      </c>
      <c r="Y129" s="1"/>
      <c r="Z129" s="32"/>
      <c r="AA129" s="6" t="str">
        <f t="shared" si="7"/>
        <v/>
      </c>
    </row>
    <row r="130" spans="1:27" customFormat="1" ht="33.75">
      <c r="A130" s="157" t="s">
        <v>689</v>
      </c>
      <c r="B130" s="157" t="s">
        <v>745</v>
      </c>
      <c r="C130" s="157"/>
      <c r="D130" s="157"/>
      <c r="E130" s="157" t="s">
        <v>563</v>
      </c>
      <c r="F130" s="157" t="s">
        <v>569</v>
      </c>
      <c r="G130" s="157" t="s">
        <v>746</v>
      </c>
      <c r="H130" s="157"/>
      <c r="I130" s="187" t="s">
        <v>379</v>
      </c>
      <c r="J130" s="187">
        <v>44</v>
      </c>
      <c r="K130" s="187">
        <v>2</v>
      </c>
      <c r="L130" s="3" t="str">
        <f>IF(I130="EQ",HLOOKUP(J130,Tables!$D$14:$I$15,2,TRUE),IF(I130="EI",HLOOKUP(J130,Tables!$D$2:$I$3,2,TRUE),IF(I130="EO",HLOOKUP(J130,Tables!$D$8:$I$9,2,TRUE),"")))</f>
        <v>H</v>
      </c>
      <c r="M130" s="3">
        <f>IF(I130="EQ",VLOOKUP(K130,Tables!$A$16:$C$18,3,TRUE),IF(I130="EI",VLOOKUP(K130,Tables!$A$4:$C$6,3,TRUE),IF(I130="EO",VLOOKUP(K130,Tables!$A$10:$C$12,3,TRUE),"")))</f>
        <v>17</v>
      </c>
      <c r="N130" s="3" t="str">
        <f t="shared" si="8"/>
        <v>=Tables!H17</v>
      </c>
      <c r="O130" s="32" t="str">
        <f>Tables!H17</f>
        <v>H</v>
      </c>
      <c r="P130" s="6" t="str">
        <f t="shared" si="11"/>
        <v>EQH</v>
      </c>
      <c r="Q130" s="30"/>
      <c r="R130" s="34"/>
      <c r="S130" s="31"/>
      <c r="T130" s="31"/>
      <c r="U130" s="31"/>
      <c r="V130" s="3" t="str">
        <f>IF(S130="ILF",HLOOKUP(T130,Tables!$D$20:$I$21,2,TRUE),IF(S130="EIF",HLOOKUP(T130,Tables!$D$26:$I$27,2,TRUE),""))</f>
        <v/>
      </c>
      <c r="W130" s="3" t="str">
        <f>IF(S130="ILF",VLOOKUP(U130,Tables!$A$22:$C$24,3,TRUE),IF(S130="EIF",VLOOKUP(U130,Tables!$A$28:$C$30,3,TRUE),""))</f>
        <v/>
      </c>
      <c r="X130" s="3" t="str">
        <f t="shared" si="9"/>
        <v/>
      </c>
      <c r="Y130" s="1"/>
      <c r="Z130" s="32"/>
      <c r="AA130" s="6" t="str">
        <f t="shared" si="7"/>
        <v/>
      </c>
    </row>
    <row r="131" spans="1:27" customFormat="1" ht="33.75">
      <c r="A131" s="157" t="s">
        <v>689</v>
      </c>
      <c r="B131" s="157" t="s">
        <v>745</v>
      </c>
      <c r="C131" s="157"/>
      <c r="D131" s="157"/>
      <c r="E131" s="157" t="s">
        <v>563</v>
      </c>
      <c r="F131" s="157" t="s">
        <v>569</v>
      </c>
      <c r="G131" s="157" t="s">
        <v>747</v>
      </c>
      <c r="H131" s="157"/>
      <c r="I131" s="187" t="s">
        <v>377</v>
      </c>
      <c r="J131" s="187">
        <v>38</v>
      </c>
      <c r="K131" s="187">
        <v>2</v>
      </c>
      <c r="L131" s="3" t="str">
        <f>IF(I131="EQ",HLOOKUP(J131,Tables!$D$14:$I$15,2,TRUE),IF(I131="EI",HLOOKUP(J131,Tables!$D$2:$I$3,2,TRUE),IF(I131="EO",HLOOKUP(J131,Tables!$D$8:$I$9,2,TRUE),"")))</f>
        <v>H</v>
      </c>
      <c r="M131" s="3">
        <f>IF(I131="EQ",VLOOKUP(K131,Tables!$A$16:$C$18,3,TRUE),IF(I131="EI",VLOOKUP(K131,Tables!$A$4:$C$6,3,TRUE),IF(I131="EO",VLOOKUP(K131,Tables!$A$10:$C$12,3,TRUE),"")))</f>
        <v>11</v>
      </c>
      <c r="N131" s="3" t="str">
        <f t="shared" si="8"/>
        <v>=Tables!H11</v>
      </c>
      <c r="O131" s="32" t="str">
        <f>Tables!H11</f>
        <v>H</v>
      </c>
      <c r="P131" s="6" t="str">
        <f t="shared" si="11"/>
        <v>EOH</v>
      </c>
      <c r="Q131" s="30"/>
      <c r="R131" s="34"/>
      <c r="S131" s="31"/>
      <c r="T131" s="31"/>
      <c r="U131" s="31"/>
      <c r="V131" s="3" t="str">
        <f>IF(S131="ILF",HLOOKUP(T131,Tables!$D$20:$I$21,2,TRUE),IF(S131="EIF",HLOOKUP(T131,Tables!$D$26:$I$27,2,TRUE),""))</f>
        <v/>
      </c>
      <c r="W131" s="3" t="str">
        <f>IF(S131="ILF",VLOOKUP(U131,Tables!$A$22:$C$24,3,TRUE),IF(S131="EIF",VLOOKUP(U131,Tables!$A$28:$C$30,3,TRUE),""))</f>
        <v/>
      </c>
      <c r="X131" s="3" t="str">
        <f t="shared" si="9"/>
        <v/>
      </c>
      <c r="Y131" s="1"/>
      <c r="Z131" s="32"/>
      <c r="AA131" s="6" t="str">
        <f t="shared" si="7"/>
        <v/>
      </c>
    </row>
    <row r="132" spans="1:27" customFormat="1" ht="33.75">
      <c r="A132" s="157" t="s">
        <v>689</v>
      </c>
      <c r="B132" s="157" t="s">
        <v>745</v>
      </c>
      <c r="C132" s="157"/>
      <c r="D132" s="157"/>
      <c r="E132" s="157" t="s">
        <v>563</v>
      </c>
      <c r="F132" s="157" t="s">
        <v>569</v>
      </c>
      <c r="G132" s="157" t="s">
        <v>15</v>
      </c>
      <c r="H132" s="157"/>
      <c r="I132" s="187" t="s">
        <v>379</v>
      </c>
      <c r="J132" s="187">
        <v>28</v>
      </c>
      <c r="K132" s="187">
        <v>1</v>
      </c>
      <c r="L132" s="3" t="str">
        <f>IF(I132="EQ",HLOOKUP(J132,Tables!$D$14:$I$15,2,TRUE),IF(I132="EI",HLOOKUP(J132,Tables!$D$2:$I$3,2,TRUE),IF(I132="EO",HLOOKUP(J132,Tables!$D$8:$I$9,2,TRUE),"")))</f>
        <v>H</v>
      </c>
      <c r="M132" s="3">
        <f>IF(I132="EQ",VLOOKUP(K132,Tables!$A$16:$C$18,3,TRUE),IF(I132="EI",VLOOKUP(K132,Tables!$A$4:$C$6,3,TRUE),IF(I132="EO",VLOOKUP(K132,Tables!$A$10:$C$12,3,TRUE),"")))</f>
        <v>16</v>
      </c>
      <c r="N132" s="3" t="str">
        <f t="shared" si="8"/>
        <v>=Tables!H16</v>
      </c>
      <c r="O132" s="32" t="str">
        <f>Tables!H16</f>
        <v>A</v>
      </c>
      <c r="P132" s="6" t="str">
        <f t="shared" si="11"/>
        <v>EQA</v>
      </c>
      <c r="Q132" s="30"/>
      <c r="R132" s="34"/>
      <c r="S132" s="31"/>
      <c r="T132" s="31"/>
      <c r="U132" s="31"/>
      <c r="V132" s="3" t="str">
        <f>IF(S132="ILF",HLOOKUP(T132,Tables!$D$20:$I$21,2,TRUE),IF(S132="EIF",HLOOKUP(T132,Tables!$D$26:$I$27,2,TRUE),""))</f>
        <v/>
      </c>
      <c r="W132" s="3" t="str">
        <f>IF(S132="ILF",VLOOKUP(U132,Tables!$A$22:$C$24,3,TRUE),IF(S132="EIF",VLOOKUP(U132,Tables!$A$28:$C$30,3,TRUE),""))</f>
        <v/>
      </c>
      <c r="X132" s="3" t="str">
        <f t="shared" si="9"/>
        <v/>
      </c>
      <c r="Y132" s="1"/>
      <c r="Z132" s="32"/>
      <c r="AA132" s="6" t="str">
        <f t="shared" ref="AA132:AA195" si="12">S132&amp;Z132</f>
        <v/>
      </c>
    </row>
    <row r="133" spans="1:27" customFormat="1" ht="33.75">
      <c r="A133" s="157" t="s">
        <v>689</v>
      </c>
      <c r="B133" s="157" t="s">
        <v>753</v>
      </c>
      <c r="C133" s="157" t="s">
        <v>805</v>
      </c>
      <c r="D133" s="157"/>
      <c r="E133" s="157" t="s">
        <v>615</v>
      </c>
      <c r="F133" s="157" t="s">
        <v>564</v>
      </c>
      <c r="G133" s="157" t="s">
        <v>56</v>
      </c>
      <c r="H133" s="157"/>
      <c r="I133" s="187"/>
      <c r="J133" s="187"/>
      <c r="K133" s="187"/>
      <c r="L133" s="3" t="str">
        <f>IF(I133="EQ",HLOOKUP(J133,Tables!$D$14:$I$15,2,TRUE),IF(I133="EI",HLOOKUP(J133,Tables!$D$2:$I$3,2,TRUE),IF(I133="EO",HLOOKUP(J133,Tables!$D$8:$I$9,2,TRUE),"")))</f>
        <v/>
      </c>
      <c r="M133" s="3" t="str">
        <f>IF(I133="EQ",VLOOKUP(K133,Tables!$A$16:$C$18,3,TRUE),IF(I133="EI",VLOOKUP(K133,Tables!$A$4:$C$6,3,TRUE),IF(I133="EO",VLOOKUP(K133,Tables!$A$10:$C$12,3,TRUE),"")))</f>
        <v/>
      </c>
      <c r="N133" s="3" t="str">
        <f t="shared" si="8"/>
        <v/>
      </c>
      <c r="O133" s="32"/>
      <c r="P133" s="6" t="str">
        <f t="shared" ref="P133:P196" si="13">I133&amp;O133</f>
        <v/>
      </c>
      <c r="Q133" s="30"/>
      <c r="R133" s="34"/>
      <c r="S133" s="31"/>
      <c r="T133" s="31"/>
      <c r="U133" s="31"/>
      <c r="V133" s="3" t="str">
        <f>IF(S133="ILF",HLOOKUP(T133,Tables!$D$20:$I$21,2,TRUE),IF(S133="EIF",HLOOKUP(T133,Tables!$D$26:$I$27,2,TRUE),""))</f>
        <v/>
      </c>
      <c r="W133" s="3" t="str">
        <f>IF(S133="ILF",VLOOKUP(U133,Tables!$A$22:$C$24,3,TRUE),IF(S133="EIF",VLOOKUP(U133,Tables!$A$28:$C$30,3,TRUE),""))</f>
        <v/>
      </c>
      <c r="X133" s="3" t="str">
        <f t="shared" si="9"/>
        <v/>
      </c>
      <c r="Y133" s="1"/>
      <c r="Z133" s="32"/>
      <c r="AA133" s="6" t="str">
        <f t="shared" si="12"/>
        <v/>
      </c>
    </row>
    <row r="134" spans="1:27" customFormat="1" ht="45">
      <c r="A134" s="157" t="s">
        <v>689</v>
      </c>
      <c r="B134" s="157" t="s">
        <v>753</v>
      </c>
      <c r="C134" s="157"/>
      <c r="D134" s="157"/>
      <c r="E134" s="157" t="s">
        <v>615</v>
      </c>
      <c r="F134" s="157" t="s">
        <v>564</v>
      </c>
      <c r="G134" s="157" t="s">
        <v>57</v>
      </c>
      <c r="H134" s="157"/>
      <c r="I134" s="187"/>
      <c r="J134" s="187"/>
      <c r="K134" s="187"/>
      <c r="L134" s="3" t="str">
        <f>IF(I134="EQ",HLOOKUP(J134,Tables!$D$14:$I$15,2,TRUE),IF(I134="EI",HLOOKUP(J134,Tables!$D$2:$I$3,2,TRUE),IF(I134="EO",HLOOKUP(J134,Tables!$D$8:$I$9,2,TRUE),"")))</f>
        <v/>
      </c>
      <c r="M134" s="3" t="str">
        <f>IF(I134="EQ",VLOOKUP(K134,Tables!$A$16:$C$18,3,TRUE),IF(I134="EI",VLOOKUP(K134,Tables!$A$4:$C$6,3,TRUE),IF(I134="EO",VLOOKUP(K134,Tables!$A$10:$C$12,3,TRUE),"")))</f>
        <v/>
      </c>
      <c r="N134" s="3" t="str">
        <f t="shared" ref="N134:N197" si="14">IF(I134&lt;&gt;"","=Tables!" &amp;L134&amp;M134,"")</f>
        <v/>
      </c>
      <c r="O134" s="32"/>
      <c r="P134" s="6" t="str">
        <f t="shared" si="13"/>
        <v/>
      </c>
      <c r="Q134" s="30"/>
      <c r="R134" s="34"/>
      <c r="S134" s="31"/>
      <c r="T134" s="31"/>
      <c r="U134" s="31"/>
      <c r="V134" s="3" t="str">
        <f>IF(S134="ILF",HLOOKUP(T134,Tables!$D$20:$I$21,2,TRUE),IF(S134="EIF",HLOOKUP(T134,Tables!$D$26:$I$27,2,TRUE),""))</f>
        <v/>
      </c>
      <c r="W134" s="3" t="str">
        <f>IF(S134="ILF",VLOOKUP(U134,Tables!$A$22:$C$24,3,TRUE),IF(S134="EIF",VLOOKUP(U134,Tables!$A$28:$C$30,3,TRUE),""))</f>
        <v/>
      </c>
      <c r="X134" s="3" t="str">
        <f t="shared" ref="X134:X197" si="15">IF(S134&lt;&gt;"","=Tables!" &amp;V134&amp;W134,"")</f>
        <v/>
      </c>
      <c r="Y134" s="1"/>
      <c r="Z134" s="32"/>
      <c r="AA134" s="6" t="str">
        <f t="shared" si="12"/>
        <v/>
      </c>
    </row>
    <row r="135" spans="1:27" customFormat="1" ht="33.75">
      <c r="A135" s="157" t="s">
        <v>689</v>
      </c>
      <c r="B135" s="157" t="s">
        <v>753</v>
      </c>
      <c r="C135" s="157"/>
      <c r="D135" s="157"/>
      <c r="E135" s="157" t="s">
        <v>615</v>
      </c>
      <c r="F135" s="157" t="s">
        <v>564</v>
      </c>
      <c r="G135" s="157" t="s">
        <v>58</v>
      </c>
      <c r="H135" s="157"/>
      <c r="I135" s="187"/>
      <c r="J135" s="187"/>
      <c r="K135" s="187"/>
      <c r="L135" s="3" t="str">
        <f>IF(I135="EQ",HLOOKUP(J135,Tables!$D$14:$I$15,2,TRUE),IF(I135="EI",HLOOKUP(J135,Tables!$D$2:$I$3,2,TRUE),IF(I135="EO",HLOOKUP(J135,Tables!$D$8:$I$9,2,TRUE),"")))</f>
        <v/>
      </c>
      <c r="M135" s="3" t="str">
        <f>IF(I135="EQ",VLOOKUP(K135,Tables!$A$16:$C$18,3,TRUE),IF(I135="EI",VLOOKUP(K135,Tables!$A$4:$C$6,3,TRUE),IF(I135="EO",VLOOKUP(K135,Tables!$A$10:$C$12,3,TRUE),"")))</f>
        <v/>
      </c>
      <c r="N135" s="3" t="str">
        <f t="shared" si="14"/>
        <v/>
      </c>
      <c r="O135" s="32"/>
      <c r="P135" s="6" t="str">
        <f t="shared" si="13"/>
        <v/>
      </c>
      <c r="Q135" s="30"/>
      <c r="R135" s="34"/>
      <c r="S135" s="31"/>
      <c r="T135" s="31"/>
      <c r="U135" s="31"/>
      <c r="V135" s="3" t="str">
        <f>IF(S135="ILF",HLOOKUP(T135,Tables!$D$20:$I$21,2,TRUE),IF(S135="EIF",HLOOKUP(T135,Tables!$D$26:$I$27,2,TRUE),""))</f>
        <v/>
      </c>
      <c r="W135" s="3" t="str">
        <f>IF(S135="ILF",VLOOKUP(U135,Tables!$A$22:$C$24,3,TRUE),IF(S135="EIF",VLOOKUP(U135,Tables!$A$28:$C$30,3,TRUE),""))</f>
        <v/>
      </c>
      <c r="X135" s="3" t="str">
        <f t="shared" si="15"/>
        <v/>
      </c>
      <c r="Y135" s="1"/>
      <c r="Z135" s="32"/>
      <c r="AA135" s="6" t="str">
        <f t="shared" si="12"/>
        <v/>
      </c>
    </row>
    <row r="136" spans="1:27" customFormat="1" ht="45">
      <c r="A136" s="157" t="s">
        <v>689</v>
      </c>
      <c r="B136" s="157" t="s">
        <v>753</v>
      </c>
      <c r="C136" s="157"/>
      <c r="D136" s="157"/>
      <c r="E136" s="157" t="s">
        <v>615</v>
      </c>
      <c r="F136" s="157" t="s">
        <v>569</v>
      </c>
      <c r="G136" s="157" t="s">
        <v>59</v>
      </c>
      <c r="H136" s="157"/>
      <c r="I136" s="187"/>
      <c r="J136" s="187"/>
      <c r="K136" s="187"/>
      <c r="L136" s="3" t="str">
        <f>IF(I136="EQ",HLOOKUP(J136,Tables!$D$14:$I$15,2,TRUE),IF(I136="EI",HLOOKUP(J136,Tables!$D$2:$I$3,2,TRUE),IF(I136="EO",HLOOKUP(J136,Tables!$D$8:$I$9,2,TRUE),"")))</f>
        <v/>
      </c>
      <c r="M136" s="3" t="str">
        <f>IF(I136="EQ",VLOOKUP(K136,Tables!$A$16:$C$18,3,TRUE),IF(I136="EI",VLOOKUP(K136,Tables!$A$4:$C$6,3,TRUE),IF(I136="EO",VLOOKUP(K136,Tables!$A$10:$C$12,3,TRUE),"")))</f>
        <v/>
      </c>
      <c r="N136" s="3" t="str">
        <f t="shared" si="14"/>
        <v/>
      </c>
      <c r="O136" s="32"/>
      <c r="P136" s="6" t="str">
        <f t="shared" si="13"/>
        <v/>
      </c>
      <c r="Q136" s="30"/>
      <c r="R136" s="34"/>
      <c r="S136" s="31"/>
      <c r="T136" s="31"/>
      <c r="U136" s="31"/>
      <c r="V136" s="3" t="str">
        <f>IF(S136="ILF",HLOOKUP(T136,Tables!$D$20:$I$21,2,TRUE),IF(S136="EIF",HLOOKUP(T136,Tables!$D$26:$I$27,2,TRUE),""))</f>
        <v/>
      </c>
      <c r="W136" s="3" t="str">
        <f>IF(S136="ILF",VLOOKUP(U136,Tables!$A$22:$C$24,3,TRUE),IF(S136="EIF",VLOOKUP(U136,Tables!$A$28:$C$30,3,TRUE),""))</f>
        <v/>
      </c>
      <c r="X136" s="3" t="str">
        <f t="shared" si="15"/>
        <v/>
      </c>
      <c r="Y136" s="1"/>
      <c r="Z136" s="32"/>
      <c r="AA136" s="6" t="str">
        <f t="shared" si="12"/>
        <v/>
      </c>
    </row>
    <row r="137" spans="1:27" customFormat="1" ht="22.5">
      <c r="A137" s="157" t="s">
        <v>689</v>
      </c>
      <c r="B137" s="157" t="s">
        <v>753</v>
      </c>
      <c r="C137" s="157"/>
      <c r="D137" s="157"/>
      <c r="E137" s="157" t="s">
        <v>563</v>
      </c>
      <c r="F137" s="157" t="s">
        <v>564</v>
      </c>
      <c r="G137" s="157" t="s">
        <v>60</v>
      </c>
      <c r="H137" s="157"/>
      <c r="I137" s="187" t="s">
        <v>373</v>
      </c>
      <c r="J137" s="187">
        <v>73</v>
      </c>
      <c r="K137" s="187">
        <v>1</v>
      </c>
      <c r="L137" s="3" t="str">
        <f>IF(I137="EQ",HLOOKUP(J137,Tables!$D$14:$I$15,2,TRUE),IF(I137="EI",HLOOKUP(J137,Tables!$D$2:$I$3,2,TRUE),IF(I137="EO",HLOOKUP(J137,Tables!$D$8:$I$9,2,TRUE),"")))</f>
        <v>H</v>
      </c>
      <c r="M137" s="3">
        <f>IF(I137="EQ",VLOOKUP(K137,Tables!$A$16:$C$18,3,TRUE),IF(I137="EI",VLOOKUP(K137,Tables!$A$4:$C$6,3,TRUE),IF(I137="EO",VLOOKUP(K137,Tables!$A$10:$C$12,3,TRUE),"")))</f>
        <v>4</v>
      </c>
      <c r="N137" s="3" t="str">
        <f t="shared" si="14"/>
        <v>=Tables!H4</v>
      </c>
      <c r="O137" s="32" t="str">
        <f>Tables!H4</f>
        <v>A</v>
      </c>
      <c r="P137" s="6" t="str">
        <f t="shared" si="13"/>
        <v>EIA</v>
      </c>
      <c r="Q137" s="30"/>
      <c r="R137" s="34"/>
      <c r="S137" s="31"/>
      <c r="T137" s="31"/>
      <c r="U137" s="31"/>
      <c r="V137" s="3" t="str">
        <f>IF(S137="ILF",HLOOKUP(T137,Tables!$D$20:$I$21,2,TRUE),IF(S137="EIF",HLOOKUP(T137,Tables!$D$26:$I$27,2,TRUE),""))</f>
        <v/>
      </c>
      <c r="W137" s="3" t="str">
        <f>IF(S137="ILF",VLOOKUP(U137,Tables!$A$22:$C$24,3,TRUE),IF(S137="EIF",VLOOKUP(U137,Tables!$A$28:$C$30,3,TRUE),""))</f>
        <v/>
      </c>
      <c r="X137" s="3" t="str">
        <f t="shared" si="15"/>
        <v/>
      </c>
      <c r="Y137" s="1"/>
      <c r="Z137" s="32"/>
      <c r="AA137" s="6" t="str">
        <f t="shared" si="12"/>
        <v/>
      </c>
    </row>
    <row r="138" spans="1:27" customFormat="1" ht="22.5">
      <c r="A138" s="157" t="s">
        <v>689</v>
      </c>
      <c r="B138" s="157" t="s">
        <v>753</v>
      </c>
      <c r="C138" s="157"/>
      <c r="D138" s="157"/>
      <c r="E138" s="157" t="s">
        <v>563</v>
      </c>
      <c r="F138" s="157" t="s">
        <v>564</v>
      </c>
      <c r="G138" s="157" t="s">
        <v>61</v>
      </c>
      <c r="H138" s="157"/>
      <c r="I138" s="187" t="s">
        <v>373</v>
      </c>
      <c r="J138" s="187">
        <v>75</v>
      </c>
      <c r="K138" s="187">
        <v>1</v>
      </c>
      <c r="L138" s="3" t="str">
        <f>IF(I138="EQ",HLOOKUP(J138,Tables!$D$14:$I$15,2,TRUE),IF(I138="EI",HLOOKUP(J138,Tables!$D$2:$I$3,2,TRUE),IF(I138="EO",HLOOKUP(J138,Tables!$D$8:$I$9,2,TRUE),"")))</f>
        <v>H</v>
      </c>
      <c r="M138" s="3">
        <f>IF(I138="EQ",VLOOKUP(K138,Tables!$A$16:$C$18,3,TRUE),IF(I138="EI",VLOOKUP(K138,Tables!$A$4:$C$6,3,TRUE),IF(I138="EO",VLOOKUP(K138,Tables!$A$10:$C$12,3,TRUE),"")))</f>
        <v>4</v>
      </c>
      <c r="N138" s="3" t="str">
        <f t="shared" si="14"/>
        <v>=Tables!H4</v>
      </c>
      <c r="O138" s="32" t="str">
        <f>Tables!H4</f>
        <v>A</v>
      </c>
      <c r="P138" s="6" t="str">
        <f t="shared" si="13"/>
        <v>EIA</v>
      </c>
      <c r="Q138" s="30"/>
      <c r="R138" s="34"/>
      <c r="S138" s="31"/>
      <c r="T138" s="31"/>
      <c r="U138" s="31"/>
      <c r="V138" s="3" t="str">
        <f>IF(S138="ILF",HLOOKUP(T138,Tables!$D$20:$I$21,2,TRUE),IF(S138="EIF",HLOOKUP(T138,Tables!$D$26:$I$27,2,TRUE),""))</f>
        <v/>
      </c>
      <c r="W138" s="3" t="str">
        <f>IF(S138="ILF",VLOOKUP(U138,Tables!$A$22:$C$24,3,TRUE),IF(S138="EIF",VLOOKUP(U138,Tables!$A$28:$C$30,3,TRUE),""))</f>
        <v/>
      </c>
      <c r="X138" s="3" t="str">
        <f t="shared" si="15"/>
        <v/>
      </c>
      <c r="Y138" s="1"/>
      <c r="Z138" s="32"/>
      <c r="AA138" s="6" t="str">
        <f t="shared" si="12"/>
        <v/>
      </c>
    </row>
    <row r="139" spans="1:27" customFormat="1" ht="33.75">
      <c r="A139" s="157" t="s">
        <v>689</v>
      </c>
      <c r="B139" s="157" t="s">
        <v>753</v>
      </c>
      <c r="C139" s="157"/>
      <c r="D139" s="157"/>
      <c r="E139" s="157" t="s">
        <v>563</v>
      </c>
      <c r="F139" s="157" t="s">
        <v>564</v>
      </c>
      <c r="G139" s="157" t="s">
        <v>62</v>
      </c>
      <c r="H139" s="157"/>
      <c r="I139" s="187" t="s">
        <v>379</v>
      </c>
      <c r="J139" s="187">
        <v>31</v>
      </c>
      <c r="K139" s="187">
        <v>2</v>
      </c>
      <c r="L139" s="3" t="str">
        <f>IF(I139="EQ",HLOOKUP(J139,Tables!$D$14:$I$15,2,TRUE),IF(I139="EI",HLOOKUP(J139,Tables!$D$2:$I$3,2,TRUE),IF(I139="EO",HLOOKUP(J139,Tables!$D$8:$I$9,2,TRUE),"")))</f>
        <v>H</v>
      </c>
      <c r="M139" s="3">
        <f>IF(I139="EQ",VLOOKUP(K139,Tables!$A$16:$C$18,3,TRUE),IF(I139="EI",VLOOKUP(K139,Tables!$A$4:$C$6,3,TRUE),IF(I139="EO",VLOOKUP(K139,Tables!$A$10:$C$12,3,TRUE),"")))</f>
        <v>17</v>
      </c>
      <c r="N139" s="3" t="str">
        <f t="shared" si="14"/>
        <v>=Tables!H17</v>
      </c>
      <c r="O139" s="32" t="str">
        <f>Tables!H17</f>
        <v>H</v>
      </c>
      <c r="P139" s="6" t="str">
        <f t="shared" si="13"/>
        <v>EQH</v>
      </c>
      <c r="Q139" s="30"/>
      <c r="R139" s="34"/>
      <c r="S139" s="31"/>
      <c r="T139" s="31"/>
      <c r="U139" s="31"/>
      <c r="V139" s="3" t="str">
        <f>IF(S139="ILF",HLOOKUP(T139,Tables!$D$20:$I$21,2,TRUE),IF(S139="EIF",HLOOKUP(T139,Tables!$D$26:$I$27,2,TRUE),""))</f>
        <v/>
      </c>
      <c r="W139" s="3" t="str">
        <f>IF(S139="ILF",VLOOKUP(U139,Tables!$A$22:$C$24,3,TRUE),IF(S139="EIF",VLOOKUP(U139,Tables!$A$28:$C$30,3,TRUE),""))</f>
        <v/>
      </c>
      <c r="X139" s="3" t="str">
        <f t="shared" si="15"/>
        <v/>
      </c>
      <c r="Y139" s="1"/>
      <c r="Z139" s="32"/>
      <c r="AA139" s="6" t="str">
        <f t="shared" si="12"/>
        <v/>
      </c>
    </row>
    <row r="140" spans="1:27" customFormat="1" ht="22.5">
      <c r="A140" s="157" t="s">
        <v>689</v>
      </c>
      <c r="B140" s="157" t="s">
        <v>753</v>
      </c>
      <c r="C140" s="157"/>
      <c r="D140" s="157"/>
      <c r="E140" s="157" t="s">
        <v>563</v>
      </c>
      <c r="F140" s="157" t="s">
        <v>564</v>
      </c>
      <c r="G140" s="157" t="s">
        <v>63</v>
      </c>
      <c r="H140" s="157"/>
      <c r="I140" s="187" t="s">
        <v>373</v>
      </c>
      <c r="J140" s="187">
        <v>69</v>
      </c>
      <c r="K140" s="187">
        <v>1</v>
      </c>
      <c r="L140" s="3" t="str">
        <f>IF(I140="EQ",HLOOKUP(J140,Tables!$D$14:$I$15,2,TRUE),IF(I140="EI",HLOOKUP(J140,Tables!$D$2:$I$3,2,TRUE),IF(I140="EO",HLOOKUP(J140,Tables!$D$8:$I$9,2,TRUE),"")))</f>
        <v>H</v>
      </c>
      <c r="M140" s="3">
        <f>IF(I140="EQ",VLOOKUP(K140,Tables!$A$16:$C$18,3,TRUE),IF(I140="EI",VLOOKUP(K140,Tables!$A$4:$C$6,3,TRUE),IF(I140="EO",VLOOKUP(K140,Tables!$A$10:$C$12,3,TRUE),"")))</f>
        <v>4</v>
      </c>
      <c r="N140" s="3" t="str">
        <f t="shared" si="14"/>
        <v>=Tables!H4</v>
      </c>
      <c r="O140" s="32" t="str">
        <f>Tables!H4</f>
        <v>A</v>
      </c>
      <c r="P140" s="6" t="str">
        <f t="shared" si="13"/>
        <v>EIA</v>
      </c>
      <c r="Q140" s="30"/>
      <c r="R140" s="34"/>
      <c r="S140" s="31"/>
      <c r="T140" s="31"/>
      <c r="U140" s="31"/>
      <c r="V140" s="3" t="str">
        <f>IF(S140="ILF",HLOOKUP(T140,Tables!$D$20:$I$21,2,TRUE),IF(S140="EIF",HLOOKUP(T140,Tables!$D$26:$I$27,2,TRUE),""))</f>
        <v/>
      </c>
      <c r="W140" s="3" t="str">
        <f>IF(S140="ILF",VLOOKUP(U140,Tables!$A$22:$C$24,3,TRUE),IF(S140="EIF",VLOOKUP(U140,Tables!$A$28:$C$30,3,TRUE),""))</f>
        <v/>
      </c>
      <c r="X140" s="3" t="str">
        <f t="shared" si="15"/>
        <v/>
      </c>
      <c r="Y140" s="1"/>
      <c r="Z140" s="32"/>
      <c r="AA140" s="6" t="str">
        <f t="shared" si="12"/>
        <v/>
      </c>
    </row>
    <row r="141" spans="1:27" customFormat="1" ht="22.5">
      <c r="A141" s="157" t="s">
        <v>689</v>
      </c>
      <c r="B141" s="157" t="s">
        <v>753</v>
      </c>
      <c r="C141" s="157"/>
      <c r="D141" s="157"/>
      <c r="E141" s="157" t="s">
        <v>563</v>
      </c>
      <c r="F141" s="157" t="s">
        <v>564</v>
      </c>
      <c r="G141" s="157" t="s">
        <v>64</v>
      </c>
      <c r="H141" s="157"/>
      <c r="I141" s="187" t="s">
        <v>373</v>
      </c>
      <c r="J141" s="187">
        <v>42</v>
      </c>
      <c r="K141" s="187">
        <v>2</v>
      </c>
      <c r="L141" s="3" t="str">
        <f>IF(I141="EQ",HLOOKUP(J141,Tables!$D$14:$I$15,2,TRUE),IF(I141="EI",HLOOKUP(J141,Tables!$D$2:$I$3,2,TRUE),IF(I141="EO",HLOOKUP(J141,Tables!$D$8:$I$9,2,TRUE),"")))</f>
        <v>H</v>
      </c>
      <c r="M141" s="3">
        <f>IF(I141="EQ",VLOOKUP(K141,Tables!$A$16:$C$18,3,TRUE),IF(I141="EI",VLOOKUP(K141,Tables!$A$4:$C$6,3,TRUE),IF(I141="EO",VLOOKUP(K141,Tables!$A$10:$C$12,3,TRUE),"")))</f>
        <v>5</v>
      </c>
      <c r="N141" s="3" t="str">
        <f t="shared" si="14"/>
        <v>=Tables!H5</v>
      </c>
      <c r="O141" s="32" t="str">
        <f>Tables!H5</f>
        <v>H</v>
      </c>
      <c r="P141" s="6" t="str">
        <f t="shared" si="13"/>
        <v>EIH</v>
      </c>
      <c r="Q141" s="30"/>
      <c r="R141" s="34"/>
      <c r="S141" s="31"/>
      <c r="T141" s="31"/>
      <c r="U141" s="31"/>
      <c r="V141" s="3" t="str">
        <f>IF(S141="ILF",HLOOKUP(T141,Tables!$D$20:$I$21,2,TRUE),IF(S141="EIF",HLOOKUP(T141,Tables!$D$26:$I$27,2,TRUE),""))</f>
        <v/>
      </c>
      <c r="W141" s="3" t="str">
        <f>IF(S141="ILF",VLOOKUP(U141,Tables!$A$22:$C$24,3,TRUE),IF(S141="EIF",VLOOKUP(U141,Tables!$A$28:$C$30,3,TRUE),""))</f>
        <v/>
      </c>
      <c r="X141" s="3" t="str">
        <f t="shared" si="15"/>
        <v/>
      </c>
      <c r="Y141" s="1"/>
      <c r="Z141" s="32"/>
      <c r="AA141" s="6" t="str">
        <f t="shared" si="12"/>
        <v/>
      </c>
    </row>
    <row r="142" spans="1:27" customFormat="1" ht="22.5">
      <c r="A142" s="157" t="s">
        <v>689</v>
      </c>
      <c r="B142" s="157" t="s">
        <v>753</v>
      </c>
      <c r="C142" s="157"/>
      <c r="D142" s="157"/>
      <c r="E142" s="157" t="s">
        <v>563</v>
      </c>
      <c r="F142" s="157" t="s">
        <v>569</v>
      </c>
      <c r="G142" s="157" t="s">
        <v>65</v>
      </c>
      <c r="H142" s="157"/>
      <c r="I142" s="187" t="s">
        <v>379</v>
      </c>
      <c r="J142" s="187">
        <v>11</v>
      </c>
      <c r="K142" s="187">
        <v>1</v>
      </c>
      <c r="L142" s="3" t="str">
        <f>IF(I142="EQ",HLOOKUP(J142,Tables!$D$14:$I$15,2,TRUE),IF(I142="EI",HLOOKUP(J142,Tables!$D$2:$I$3,2,TRUE),IF(I142="EO",HLOOKUP(J142,Tables!$D$8:$I$9,2,TRUE),"")))</f>
        <v>F</v>
      </c>
      <c r="M142" s="3">
        <f>IF(I142="EQ",VLOOKUP(K142,Tables!$A$16:$C$18,3,TRUE),IF(I142="EI",VLOOKUP(K142,Tables!$A$4:$C$6,3,TRUE),IF(I142="EO",VLOOKUP(K142,Tables!$A$10:$C$12,3,TRUE),"")))</f>
        <v>16</v>
      </c>
      <c r="N142" s="3" t="str">
        <f t="shared" si="14"/>
        <v>=Tables!F16</v>
      </c>
      <c r="O142" s="32" t="str">
        <f>Tables!F16</f>
        <v>L</v>
      </c>
      <c r="P142" s="6" t="str">
        <f t="shared" si="13"/>
        <v>EQL</v>
      </c>
      <c r="Q142" s="30"/>
      <c r="R142" s="34"/>
      <c r="S142" s="31"/>
      <c r="T142" s="31"/>
      <c r="U142" s="31"/>
      <c r="V142" s="3" t="str">
        <f>IF(S142="ILF",HLOOKUP(T142,Tables!$D$20:$I$21,2,TRUE),IF(S142="EIF",HLOOKUP(T142,Tables!$D$26:$I$27,2,TRUE),""))</f>
        <v/>
      </c>
      <c r="W142" s="3" t="str">
        <f>IF(S142="ILF",VLOOKUP(U142,Tables!$A$22:$C$24,3,TRUE),IF(S142="EIF",VLOOKUP(U142,Tables!$A$28:$C$30,3,TRUE),""))</f>
        <v/>
      </c>
      <c r="X142" s="3" t="str">
        <f t="shared" si="15"/>
        <v/>
      </c>
      <c r="Y142" s="1"/>
      <c r="Z142" s="32"/>
      <c r="AA142" s="6" t="str">
        <f t="shared" si="12"/>
        <v/>
      </c>
    </row>
    <row r="143" spans="1:27" customFormat="1" ht="33.75">
      <c r="A143" s="157" t="s">
        <v>689</v>
      </c>
      <c r="B143" s="157" t="s">
        <v>753</v>
      </c>
      <c r="C143" s="157" t="s">
        <v>816</v>
      </c>
      <c r="D143" s="157"/>
      <c r="E143" s="157" t="s">
        <v>563</v>
      </c>
      <c r="F143" s="157" t="s">
        <v>564</v>
      </c>
      <c r="G143" s="157" t="s">
        <v>817</v>
      </c>
      <c r="H143" s="157"/>
      <c r="I143" s="187" t="s">
        <v>373</v>
      </c>
      <c r="J143" s="187">
        <v>17</v>
      </c>
      <c r="K143" s="187">
        <v>1</v>
      </c>
      <c r="L143" s="3" t="str">
        <f>IF(I143="EQ",HLOOKUP(J143,Tables!$D$14:$I$15,2,TRUE),IF(I143="EI",HLOOKUP(J143,Tables!$D$2:$I$3,2,TRUE),IF(I143="EO",HLOOKUP(J143,Tables!$D$8:$I$9,2,TRUE),"")))</f>
        <v>H</v>
      </c>
      <c r="M143" s="3">
        <f>IF(I143="EQ",VLOOKUP(K143,Tables!$A$16:$C$18,3,TRUE),IF(I143="EI",VLOOKUP(K143,Tables!$A$4:$C$6,3,TRUE),IF(I143="EO",VLOOKUP(K143,Tables!$A$10:$C$12,3,TRUE),"")))</f>
        <v>4</v>
      </c>
      <c r="N143" s="3" t="str">
        <f t="shared" si="14"/>
        <v>=Tables!H4</v>
      </c>
      <c r="O143" s="32" t="str">
        <f>Tables!H4</f>
        <v>A</v>
      </c>
      <c r="P143" s="6" t="str">
        <f t="shared" si="13"/>
        <v>EIA</v>
      </c>
      <c r="Q143" s="30"/>
      <c r="R143" s="34"/>
      <c r="S143" s="31"/>
      <c r="T143" s="31"/>
      <c r="U143" s="31"/>
      <c r="V143" s="3" t="str">
        <f>IF(S143="ILF",HLOOKUP(T143,Tables!$D$20:$I$21,2,TRUE),IF(S143="EIF",HLOOKUP(T143,Tables!$D$26:$I$27,2,TRUE),""))</f>
        <v/>
      </c>
      <c r="W143" s="3" t="str">
        <f>IF(S143="ILF",VLOOKUP(U143,Tables!$A$22:$C$24,3,TRUE),IF(S143="EIF",VLOOKUP(U143,Tables!$A$28:$C$30,3,TRUE),""))</f>
        <v/>
      </c>
      <c r="X143" s="3" t="str">
        <f t="shared" si="15"/>
        <v/>
      </c>
      <c r="Y143" s="1"/>
      <c r="Z143" s="32"/>
      <c r="AA143" s="6" t="str">
        <f t="shared" si="12"/>
        <v/>
      </c>
    </row>
    <row r="144" spans="1:27" customFormat="1" ht="22.5">
      <c r="A144" s="157" t="s">
        <v>689</v>
      </c>
      <c r="B144" s="157" t="s">
        <v>753</v>
      </c>
      <c r="C144" s="157"/>
      <c r="D144" s="157"/>
      <c r="E144" s="157" t="s">
        <v>563</v>
      </c>
      <c r="F144" s="157" t="s">
        <v>564</v>
      </c>
      <c r="G144" s="157" t="s">
        <v>820</v>
      </c>
      <c r="H144" s="157"/>
      <c r="I144" s="187" t="s">
        <v>373</v>
      </c>
      <c r="J144" s="187">
        <v>20</v>
      </c>
      <c r="K144" s="187">
        <v>1</v>
      </c>
      <c r="L144" s="3" t="str">
        <f>IF(I144="EQ",HLOOKUP(J144,Tables!$D$14:$I$15,2,TRUE),IF(I144="EI",HLOOKUP(J144,Tables!$D$2:$I$3,2,TRUE),IF(I144="EO",HLOOKUP(J144,Tables!$D$8:$I$9,2,TRUE),"")))</f>
        <v>H</v>
      </c>
      <c r="M144" s="3">
        <f>IF(I144="EQ",VLOOKUP(K144,Tables!$A$16:$C$18,3,TRUE),IF(I144="EI",VLOOKUP(K144,Tables!$A$4:$C$6,3,TRUE),IF(I144="EO",VLOOKUP(K144,Tables!$A$10:$C$12,3,TRUE),"")))</f>
        <v>4</v>
      </c>
      <c r="N144" s="3" t="str">
        <f t="shared" si="14"/>
        <v>=Tables!H4</v>
      </c>
      <c r="O144" s="32" t="str">
        <f>Tables!H4</f>
        <v>A</v>
      </c>
      <c r="P144" s="6" t="str">
        <f t="shared" si="13"/>
        <v>EIA</v>
      </c>
      <c r="Q144" s="30"/>
      <c r="R144" s="34"/>
      <c r="S144" s="31"/>
      <c r="T144" s="31"/>
      <c r="U144" s="31"/>
      <c r="V144" s="3" t="str">
        <f>IF(S144="ILF",HLOOKUP(T144,Tables!$D$20:$I$21,2,TRUE),IF(S144="EIF",HLOOKUP(T144,Tables!$D$26:$I$27,2,TRUE),""))</f>
        <v/>
      </c>
      <c r="W144" s="3" t="str">
        <f>IF(S144="ILF",VLOOKUP(U144,Tables!$A$22:$C$24,3,TRUE),IF(S144="EIF",VLOOKUP(U144,Tables!$A$28:$C$30,3,TRUE),""))</f>
        <v/>
      </c>
      <c r="X144" s="3" t="str">
        <f t="shared" si="15"/>
        <v/>
      </c>
      <c r="Y144" s="1"/>
      <c r="Z144" s="32"/>
      <c r="AA144" s="6" t="str">
        <f t="shared" si="12"/>
        <v/>
      </c>
    </row>
    <row r="145" spans="1:27" customFormat="1" ht="33.75">
      <c r="A145" s="157" t="s">
        <v>689</v>
      </c>
      <c r="B145" s="157" t="s">
        <v>753</v>
      </c>
      <c r="C145" s="157"/>
      <c r="D145" s="157"/>
      <c r="E145" s="157" t="s">
        <v>563</v>
      </c>
      <c r="F145" s="157" t="s">
        <v>564</v>
      </c>
      <c r="G145" s="157" t="s">
        <v>818</v>
      </c>
      <c r="H145" s="157"/>
      <c r="I145" s="187" t="s">
        <v>379</v>
      </c>
      <c r="J145" s="187">
        <v>12</v>
      </c>
      <c r="K145" s="187">
        <v>2</v>
      </c>
      <c r="L145" s="3" t="str">
        <f>IF(I145="EQ",HLOOKUP(J145,Tables!$D$14:$I$15,2,TRUE),IF(I145="EI",HLOOKUP(J145,Tables!$D$2:$I$3,2,TRUE),IF(I145="EO",HLOOKUP(J145,Tables!$D$8:$I$9,2,TRUE),"")))</f>
        <v>F</v>
      </c>
      <c r="M145" s="3">
        <f>IF(I145="EQ",VLOOKUP(K145,Tables!$A$16:$C$18,3,TRUE),IF(I145="EI",VLOOKUP(K145,Tables!$A$4:$C$6,3,TRUE),IF(I145="EO",VLOOKUP(K145,Tables!$A$10:$C$12,3,TRUE),"")))</f>
        <v>17</v>
      </c>
      <c r="N145" s="3" t="str">
        <f t="shared" si="14"/>
        <v>=Tables!F17</v>
      </c>
      <c r="O145" s="32" t="str">
        <f>Tables!F17</f>
        <v>A</v>
      </c>
      <c r="P145" s="6" t="str">
        <f t="shared" si="13"/>
        <v>EQA</v>
      </c>
      <c r="Q145" s="30"/>
      <c r="R145" s="34"/>
      <c r="S145" s="31"/>
      <c r="T145" s="31"/>
      <c r="U145" s="31"/>
      <c r="V145" s="3" t="str">
        <f>IF(S145="ILF",HLOOKUP(T145,Tables!$D$20:$I$21,2,TRUE),IF(S145="EIF",HLOOKUP(T145,Tables!$D$26:$I$27,2,TRUE),""))</f>
        <v/>
      </c>
      <c r="W145" s="3" t="str">
        <f>IF(S145="ILF",VLOOKUP(U145,Tables!$A$22:$C$24,3,TRUE),IF(S145="EIF",VLOOKUP(U145,Tables!$A$28:$C$30,3,TRUE),""))</f>
        <v/>
      </c>
      <c r="X145" s="3" t="str">
        <f t="shared" si="15"/>
        <v/>
      </c>
      <c r="Y145" s="1"/>
      <c r="Z145" s="32"/>
      <c r="AA145" s="6" t="str">
        <f t="shared" si="12"/>
        <v/>
      </c>
    </row>
    <row r="146" spans="1:27" customFormat="1" ht="33.75">
      <c r="A146" s="157" t="s">
        <v>689</v>
      </c>
      <c r="B146" s="157" t="s">
        <v>753</v>
      </c>
      <c r="C146" s="157"/>
      <c r="D146" s="157"/>
      <c r="E146" s="157" t="s">
        <v>563</v>
      </c>
      <c r="F146" s="157" t="s">
        <v>564</v>
      </c>
      <c r="G146" s="157" t="s">
        <v>66</v>
      </c>
      <c r="H146" s="157"/>
      <c r="I146" s="187" t="s">
        <v>379</v>
      </c>
      <c r="J146" s="187">
        <v>27</v>
      </c>
      <c r="K146" s="187">
        <v>3</v>
      </c>
      <c r="L146" s="3" t="str">
        <f>IF(I146="EQ",HLOOKUP(J146,Tables!$D$14:$I$15,2,TRUE),IF(I146="EI",HLOOKUP(J146,Tables!$D$2:$I$3,2,TRUE),IF(I146="EO",HLOOKUP(J146,Tables!$D$8:$I$9,2,TRUE),"")))</f>
        <v>H</v>
      </c>
      <c r="M146" s="3">
        <f>IF(I146="EQ",VLOOKUP(K146,Tables!$A$16:$C$18,3,TRUE),IF(I146="EI",VLOOKUP(K146,Tables!$A$4:$C$6,3,TRUE),IF(I146="EO",VLOOKUP(K146,Tables!$A$10:$C$12,3,TRUE),"")))</f>
        <v>17</v>
      </c>
      <c r="N146" s="3" t="str">
        <f t="shared" si="14"/>
        <v>=Tables!H17</v>
      </c>
      <c r="O146" s="32" t="str">
        <f>Tables!H17</f>
        <v>H</v>
      </c>
      <c r="P146" s="6" t="str">
        <f t="shared" si="13"/>
        <v>EQH</v>
      </c>
      <c r="Q146" s="30"/>
      <c r="R146" s="34"/>
      <c r="S146" s="31"/>
      <c r="T146" s="31"/>
      <c r="U146" s="31"/>
      <c r="V146" s="3" t="str">
        <f>IF(S146="ILF",HLOOKUP(T146,Tables!$D$20:$I$21,2,TRUE),IF(S146="EIF",HLOOKUP(T146,Tables!$D$26:$I$27,2,TRUE),""))</f>
        <v/>
      </c>
      <c r="W146" s="3" t="str">
        <f>IF(S146="ILF",VLOOKUP(U146,Tables!$A$22:$C$24,3,TRUE),IF(S146="EIF",VLOOKUP(U146,Tables!$A$28:$C$30,3,TRUE),""))</f>
        <v/>
      </c>
      <c r="X146" s="3" t="str">
        <f t="shared" si="15"/>
        <v/>
      </c>
      <c r="Y146" s="1"/>
      <c r="Z146" s="32"/>
      <c r="AA146" s="6" t="str">
        <f t="shared" si="12"/>
        <v/>
      </c>
    </row>
    <row r="147" spans="1:27" customFormat="1" ht="67.5">
      <c r="A147" s="157" t="s">
        <v>689</v>
      </c>
      <c r="B147" s="157" t="s">
        <v>753</v>
      </c>
      <c r="C147" s="157"/>
      <c r="D147" s="157"/>
      <c r="E147" s="157" t="s">
        <v>563</v>
      </c>
      <c r="F147" s="157" t="s">
        <v>569</v>
      </c>
      <c r="G147" s="157" t="s">
        <v>67</v>
      </c>
      <c r="H147" s="157"/>
      <c r="I147" s="187" t="s">
        <v>379</v>
      </c>
      <c r="J147" s="187">
        <v>29</v>
      </c>
      <c r="K147" s="187">
        <v>2</v>
      </c>
      <c r="L147" s="3" t="str">
        <f>IF(I147="EQ",HLOOKUP(J147,Tables!$D$14:$I$15,2,TRUE),IF(I147="EI",HLOOKUP(J147,Tables!$D$2:$I$3,2,TRUE),IF(I147="EO",HLOOKUP(J147,Tables!$D$8:$I$9,2,TRUE),"")))</f>
        <v>H</v>
      </c>
      <c r="M147" s="3">
        <f>IF(I147="EQ",VLOOKUP(K147,Tables!$A$16:$C$18,3,TRUE),IF(I147="EI",VLOOKUP(K147,Tables!$A$4:$C$6,3,TRUE),IF(I147="EO",VLOOKUP(K147,Tables!$A$10:$C$12,3,TRUE),"")))</f>
        <v>17</v>
      </c>
      <c r="N147" s="3" t="str">
        <f t="shared" si="14"/>
        <v>=Tables!H17</v>
      </c>
      <c r="O147" s="32" t="str">
        <f>Tables!H17</f>
        <v>H</v>
      </c>
      <c r="P147" s="6" t="str">
        <f t="shared" si="13"/>
        <v>EQH</v>
      </c>
      <c r="Q147" s="30"/>
      <c r="R147" s="34"/>
      <c r="S147" s="31"/>
      <c r="T147" s="31"/>
      <c r="U147" s="31"/>
      <c r="V147" s="3" t="str">
        <f>IF(S147="ILF",HLOOKUP(T147,Tables!$D$20:$I$21,2,TRUE),IF(S147="EIF",HLOOKUP(T147,Tables!$D$26:$I$27,2,TRUE),""))</f>
        <v/>
      </c>
      <c r="W147" s="3" t="str">
        <f>IF(S147="ILF",VLOOKUP(U147,Tables!$A$22:$C$24,3,TRUE),IF(S147="EIF",VLOOKUP(U147,Tables!$A$28:$C$30,3,TRUE),""))</f>
        <v/>
      </c>
      <c r="X147" s="3" t="str">
        <f t="shared" si="15"/>
        <v/>
      </c>
      <c r="Y147" s="1"/>
      <c r="Z147" s="32"/>
      <c r="AA147" s="6" t="str">
        <f t="shared" si="12"/>
        <v/>
      </c>
    </row>
    <row r="148" spans="1:27" customFormat="1" ht="33.75">
      <c r="A148" s="157" t="s">
        <v>689</v>
      </c>
      <c r="B148" s="157" t="s">
        <v>753</v>
      </c>
      <c r="C148" s="157"/>
      <c r="D148" s="157"/>
      <c r="E148" s="157" t="s">
        <v>563</v>
      </c>
      <c r="F148" s="157" t="s">
        <v>569</v>
      </c>
      <c r="G148" s="157" t="s">
        <v>819</v>
      </c>
      <c r="H148" s="157"/>
      <c r="I148" s="187" t="s">
        <v>379</v>
      </c>
      <c r="J148" s="187">
        <v>30</v>
      </c>
      <c r="K148" s="187">
        <v>4</v>
      </c>
      <c r="L148" s="3" t="str">
        <f>IF(I148="EQ",HLOOKUP(J148,Tables!$D$14:$I$15,2,TRUE),IF(I148="EI",HLOOKUP(J148,Tables!$D$2:$I$3,2,TRUE),IF(I148="EO",HLOOKUP(J148,Tables!$D$8:$I$9,2,TRUE),"")))</f>
        <v>H</v>
      </c>
      <c r="M148" s="3">
        <f>IF(I148="EQ",VLOOKUP(K148,Tables!$A$16:$C$18,3,TRUE),IF(I148="EI",VLOOKUP(K148,Tables!$A$4:$C$6,3,TRUE),IF(I148="EO",VLOOKUP(K148,Tables!$A$10:$C$12,3,TRUE),"")))</f>
        <v>18</v>
      </c>
      <c r="N148" s="3" t="str">
        <f t="shared" si="14"/>
        <v>=Tables!H18</v>
      </c>
      <c r="O148" s="32" t="str">
        <f>Tables!H18</f>
        <v>H</v>
      </c>
      <c r="P148" s="6" t="str">
        <f t="shared" si="13"/>
        <v>EQH</v>
      </c>
      <c r="Q148" s="30"/>
      <c r="R148" s="34"/>
      <c r="S148" s="31"/>
      <c r="T148" s="31"/>
      <c r="U148" s="31"/>
      <c r="V148" s="3" t="str">
        <f>IF(S148="ILF",HLOOKUP(T148,Tables!$D$20:$I$21,2,TRUE),IF(S148="EIF",HLOOKUP(T148,Tables!$D$26:$I$27,2,TRUE),""))</f>
        <v/>
      </c>
      <c r="W148" s="3" t="str">
        <f>IF(S148="ILF",VLOOKUP(U148,Tables!$A$22:$C$24,3,TRUE),IF(S148="EIF",VLOOKUP(U148,Tables!$A$28:$C$30,3,TRUE),""))</f>
        <v/>
      </c>
      <c r="X148" s="3" t="str">
        <f t="shared" si="15"/>
        <v/>
      </c>
      <c r="Y148" s="1"/>
      <c r="Z148" s="32"/>
      <c r="AA148" s="6" t="str">
        <f t="shared" si="12"/>
        <v/>
      </c>
    </row>
    <row r="149" spans="1:27" customFormat="1" ht="33.75">
      <c r="A149" s="157" t="s">
        <v>689</v>
      </c>
      <c r="B149" s="157" t="s">
        <v>753</v>
      </c>
      <c r="C149" s="157" t="s">
        <v>762</v>
      </c>
      <c r="D149" s="157"/>
      <c r="E149" s="157" t="s">
        <v>563</v>
      </c>
      <c r="F149" s="157" t="s">
        <v>564</v>
      </c>
      <c r="G149" s="157" t="s">
        <v>763</v>
      </c>
      <c r="H149" s="157">
        <v>2</v>
      </c>
      <c r="I149" s="187" t="s">
        <v>379</v>
      </c>
      <c r="J149" s="187">
        <v>36</v>
      </c>
      <c r="K149" s="187">
        <v>2</v>
      </c>
      <c r="L149" s="3" t="str">
        <f>IF(I149="EQ",HLOOKUP(J149,Tables!$D$14:$I$15,2,TRUE),IF(I149="EI",HLOOKUP(J149,Tables!$D$2:$I$3,2,TRUE),IF(I149="EO",HLOOKUP(J149,Tables!$D$8:$I$9,2,TRUE),"")))</f>
        <v>H</v>
      </c>
      <c r="M149" s="3">
        <f>IF(I149="EQ",VLOOKUP(K149,Tables!$A$16:$C$18,3,TRUE),IF(I149="EI",VLOOKUP(K149,Tables!$A$4:$C$6,3,TRUE),IF(I149="EO",VLOOKUP(K149,Tables!$A$10:$C$12,3,TRUE),"")))</f>
        <v>17</v>
      </c>
      <c r="N149" s="3" t="str">
        <f t="shared" si="14"/>
        <v>=Tables!H17</v>
      </c>
      <c r="O149" s="32" t="str">
        <f>Tables!H17</f>
        <v>H</v>
      </c>
      <c r="P149" s="6" t="str">
        <f t="shared" si="13"/>
        <v>EQH</v>
      </c>
      <c r="Q149" s="30"/>
      <c r="R149" s="34"/>
      <c r="S149" s="31"/>
      <c r="T149" s="31"/>
      <c r="U149" s="31"/>
      <c r="V149" s="3" t="str">
        <f>IF(S149="ILF",HLOOKUP(T149,Tables!$D$20:$I$21,2,TRUE),IF(S149="EIF",HLOOKUP(T149,Tables!$D$26:$I$27,2,TRUE),""))</f>
        <v/>
      </c>
      <c r="W149" s="3" t="str">
        <f>IF(S149="ILF",VLOOKUP(U149,Tables!$A$22:$C$24,3,TRUE),IF(S149="EIF",VLOOKUP(U149,Tables!$A$28:$C$30,3,TRUE),""))</f>
        <v/>
      </c>
      <c r="X149" s="3" t="str">
        <f t="shared" si="15"/>
        <v/>
      </c>
      <c r="Y149" s="1"/>
      <c r="Z149" s="32"/>
      <c r="AA149" s="6" t="str">
        <f t="shared" si="12"/>
        <v/>
      </c>
    </row>
    <row r="150" spans="1:27" customFormat="1" ht="56.25">
      <c r="A150" s="157" t="s">
        <v>689</v>
      </c>
      <c r="B150" s="157" t="s">
        <v>753</v>
      </c>
      <c r="C150" s="157" t="s">
        <v>823</v>
      </c>
      <c r="D150" s="157"/>
      <c r="E150" s="157" t="s">
        <v>563</v>
      </c>
      <c r="F150" s="157" t="s">
        <v>564</v>
      </c>
      <c r="G150" s="157" t="s">
        <v>68</v>
      </c>
      <c r="H150" s="157">
        <v>2</v>
      </c>
      <c r="I150" s="187" t="s">
        <v>379</v>
      </c>
      <c r="J150" s="187">
        <v>44</v>
      </c>
      <c r="K150" s="187">
        <v>2</v>
      </c>
      <c r="L150" s="3" t="str">
        <f>IF(I150="EQ",HLOOKUP(J150,Tables!$D$14:$I$15,2,TRUE),IF(I150="EI",HLOOKUP(J150,Tables!$D$2:$I$3,2,TRUE),IF(I150="EO",HLOOKUP(J150,Tables!$D$8:$I$9,2,TRUE),"")))</f>
        <v>H</v>
      </c>
      <c r="M150" s="3">
        <f>IF(I150="EQ",VLOOKUP(K150,Tables!$A$16:$C$18,3,TRUE),IF(I150="EI",VLOOKUP(K150,Tables!$A$4:$C$6,3,TRUE),IF(I150="EO",VLOOKUP(K150,Tables!$A$10:$C$12,3,TRUE),"")))</f>
        <v>17</v>
      </c>
      <c r="N150" s="3" t="str">
        <f t="shared" si="14"/>
        <v>=Tables!H17</v>
      </c>
      <c r="O150" s="32" t="str">
        <f>Tables!H17</f>
        <v>H</v>
      </c>
      <c r="P150" s="6" t="str">
        <f t="shared" si="13"/>
        <v>EQH</v>
      </c>
      <c r="Q150" s="30"/>
      <c r="R150" s="34"/>
      <c r="S150" s="31"/>
      <c r="T150" s="31"/>
      <c r="U150" s="31"/>
      <c r="V150" s="3" t="str">
        <f>IF(S150="ILF",HLOOKUP(T150,Tables!$D$20:$I$21,2,TRUE),IF(S150="EIF",HLOOKUP(T150,Tables!$D$26:$I$27,2,TRUE),""))</f>
        <v/>
      </c>
      <c r="W150" s="3" t="str">
        <f>IF(S150="ILF",VLOOKUP(U150,Tables!$A$22:$C$24,3,TRUE),IF(S150="EIF",VLOOKUP(U150,Tables!$A$28:$C$30,3,TRUE),""))</f>
        <v/>
      </c>
      <c r="X150" s="3" t="str">
        <f t="shared" si="15"/>
        <v/>
      </c>
      <c r="Y150" s="1"/>
      <c r="Z150" s="32"/>
      <c r="AA150" s="6" t="str">
        <f t="shared" si="12"/>
        <v/>
      </c>
    </row>
    <row r="151" spans="1:27" customFormat="1" ht="56.25">
      <c r="A151" s="157" t="s">
        <v>689</v>
      </c>
      <c r="B151" s="157" t="s">
        <v>753</v>
      </c>
      <c r="C151" s="157"/>
      <c r="D151" s="157"/>
      <c r="E151" s="157" t="s">
        <v>563</v>
      </c>
      <c r="F151" s="157" t="s">
        <v>564</v>
      </c>
      <c r="G151" s="157" t="s">
        <v>69</v>
      </c>
      <c r="H151" s="157">
        <v>2</v>
      </c>
      <c r="I151" s="187" t="s">
        <v>379</v>
      </c>
      <c r="J151" s="187">
        <v>65</v>
      </c>
      <c r="K151" s="187">
        <v>1</v>
      </c>
      <c r="L151" s="3" t="str">
        <f>IF(I151="EQ",HLOOKUP(J151,Tables!$D$14:$I$15,2,TRUE),IF(I151="EI",HLOOKUP(J151,Tables!$D$2:$I$3,2,TRUE),IF(I151="EO",HLOOKUP(J151,Tables!$D$8:$I$9,2,TRUE),"")))</f>
        <v>H</v>
      </c>
      <c r="M151" s="3">
        <f>IF(I151="EQ",VLOOKUP(K151,Tables!$A$16:$C$18,3,TRUE),IF(I151="EI",VLOOKUP(K151,Tables!$A$4:$C$6,3,TRUE),IF(I151="EO",VLOOKUP(K151,Tables!$A$10:$C$12,3,TRUE),"")))</f>
        <v>16</v>
      </c>
      <c r="N151" s="3" t="str">
        <f t="shared" si="14"/>
        <v>=Tables!H16</v>
      </c>
      <c r="O151" s="32" t="str">
        <f>Tables!H16</f>
        <v>A</v>
      </c>
      <c r="P151" s="6" t="str">
        <f t="shared" si="13"/>
        <v>EQA</v>
      </c>
      <c r="Q151" s="30"/>
      <c r="R151" s="34"/>
      <c r="S151" s="31"/>
      <c r="T151" s="31"/>
      <c r="U151" s="31"/>
      <c r="V151" s="3" t="str">
        <f>IF(S151="ILF",HLOOKUP(T151,Tables!$D$20:$I$21,2,TRUE),IF(S151="EIF",HLOOKUP(T151,Tables!$D$26:$I$27,2,TRUE),""))</f>
        <v/>
      </c>
      <c r="W151" s="3" t="str">
        <f>IF(S151="ILF",VLOOKUP(U151,Tables!$A$22:$C$24,3,TRUE),IF(S151="EIF",VLOOKUP(U151,Tables!$A$28:$C$30,3,TRUE),""))</f>
        <v/>
      </c>
      <c r="X151" s="3" t="str">
        <f t="shared" si="15"/>
        <v/>
      </c>
      <c r="Y151" s="1"/>
      <c r="Z151" s="32"/>
      <c r="AA151" s="6" t="str">
        <f t="shared" si="12"/>
        <v/>
      </c>
    </row>
    <row r="152" spans="1:27" customFormat="1" ht="22.5">
      <c r="A152" s="157" t="s">
        <v>689</v>
      </c>
      <c r="B152" s="157" t="s">
        <v>753</v>
      </c>
      <c r="C152" s="157" t="s">
        <v>661</v>
      </c>
      <c r="D152" s="157"/>
      <c r="E152" s="157" t="s">
        <v>563</v>
      </c>
      <c r="F152" s="157" t="s">
        <v>564</v>
      </c>
      <c r="G152" s="157" t="s">
        <v>70</v>
      </c>
      <c r="H152" s="157"/>
      <c r="I152" s="187" t="s">
        <v>379</v>
      </c>
      <c r="J152" s="187">
        <v>32</v>
      </c>
      <c r="K152" s="187">
        <v>1</v>
      </c>
      <c r="L152" s="3" t="str">
        <f>IF(I152="EQ",HLOOKUP(J152,Tables!$D$14:$I$15,2,TRUE),IF(I152="EI",HLOOKUP(J152,Tables!$D$2:$I$3,2,TRUE),IF(I152="EO",HLOOKUP(J152,Tables!$D$8:$I$9,2,TRUE),"")))</f>
        <v>H</v>
      </c>
      <c r="M152" s="3">
        <f>IF(I152="EQ",VLOOKUP(K152,Tables!$A$16:$C$18,3,TRUE),IF(I152="EI",VLOOKUP(K152,Tables!$A$4:$C$6,3,TRUE),IF(I152="EO",VLOOKUP(K152,Tables!$A$10:$C$12,3,TRUE),"")))</f>
        <v>16</v>
      </c>
      <c r="N152" s="3" t="str">
        <f t="shared" si="14"/>
        <v>=Tables!H16</v>
      </c>
      <c r="O152" s="32" t="str">
        <f>Tables!H16</f>
        <v>A</v>
      </c>
      <c r="P152" s="6" t="str">
        <f t="shared" si="13"/>
        <v>EQA</v>
      </c>
      <c r="Q152" s="30"/>
      <c r="R152" s="34"/>
      <c r="S152" s="31"/>
      <c r="T152" s="31"/>
      <c r="U152" s="31"/>
      <c r="V152" s="3" t="str">
        <f>IF(S152="ILF",HLOOKUP(T152,Tables!$D$20:$I$21,2,TRUE),IF(S152="EIF",HLOOKUP(T152,Tables!$D$26:$I$27,2,TRUE),""))</f>
        <v/>
      </c>
      <c r="W152" s="3" t="str">
        <f>IF(S152="ILF",VLOOKUP(U152,Tables!$A$22:$C$24,3,TRUE),IF(S152="EIF",VLOOKUP(U152,Tables!$A$28:$C$30,3,TRUE),""))</f>
        <v/>
      </c>
      <c r="X152" s="3" t="str">
        <f t="shared" si="15"/>
        <v/>
      </c>
      <c r="Y152" s="1"/>
      <c r="Z152" s="32"/>
      <c r="AA152" s="6" t="str">
        <f t="shared" si="12"/>
        <v/>
      </c>
    </row>
    <row r="153" spans="1:27" customFormat="1" ht="56.25">
      <c r="A153" s="157" t="s">
        <v>689</v>
      </c>
      <c r="B153" s="157" t="s">
        <v>753</v>
      </c>
      <c r="C153" s="157"/>
      <c r="D153" s="157"/>
      <c r="E153" s="157" t="s">
        <v>563</v>
      </c>
      <c r="F153" s="157" t="s">
        <v>564</v>
      </c>
      <c r="G153" s="157" t="s">
        <v>71</v>
      </c>
      <c r="H153" s="157"/>
      <c r="I153" s="187" t="s">
        <v>379</v>
      </c>
      <c r="J153" s="187">
        <v>7</v>
      </c>
      <c r="K153" s="187">
        <v>1</v>
      </c>
      <c r="L153" s="3" t="str">
        <f>IF(I153="EQ",HLOOKUP(J153,Tables!$D$14:$I$15,2,TRUE),IF(I153="EI",HLOOKUP(J153,Tables!$D$2:$I$3,2,TRUE),IF(I153="EO",HLOOKUP(J153,Tables!$D$8:$I$9,2,TRUE),"")))</f>
        <v>F</v>
      </c>
      <c r="M153" s="3">
        <f>IF(I153="EQ",VLOOKUP(K153,Tables!$A$16:$C$18,3,TRUE),IF(I153="EI",VLOOKUP(K153,Tables!$A$4:$C$6,3,TRUE),IF(I153="EO",VLOOKUP(K153,Tables!$A$10:$C$12,3,TRUE),"")))</f>
        <v>16</v>
      </c>
      <c r="N153" s="3" t="str">
        <f t="shared" si="14"/>
        <v>=Tables!F16</v>
      </c>
      <c r="O153" s="32" t="str">
        <f>Tables!F16</f>
        <v>L</v>
      </c>
      <c r="P153" s="6" t="str">
        <f t="shared" si="13"/>
        <v>EQL</v>
      </c>
      <c r="Q153" s="30"/>
      <c r="R153" s="34"/>
      <c r="S153" s="31"/>
      <c r="T153" s="31"/>
      <c r="U153" s="31"/>
      <c r="V153" s="3" t="str">
        <f>IF(S153="ILF",HLOOKUP(T153,Tables!$D$20:$I$21,2,TRUE),IF(S153="EIF",HLOOKUP(T153,Tables!$D$26:$I$27,2,TRUE),""))</f>
        <v/>
      </c>
      <c r="W153" s="3" t="str">
        <f>IF(S153="ILF",VLOOKUP(U153,Tables!$A$22:$C$24,3,TRUE),IF(S153="EIF",VLOOKUP(U153,Tables!$A$28:$C$30,3,TRUE),""))</f>
        <v/>
      </c>
      <c r="X153" s="3" t="str">
        <f t="shared" si="15"/>
        <v/>
      </c>
      <c r="Y153" s="1"/>
      <c r="Z153" s="32"/>
      <c r="AA153" s="6" t="str">
        <f t="shared" si="12"/>
        <v/>
      </c>
    </row>
    <row r="154" spans="1:27" customFormat="1" ht="22.5">
      <c r="A154" s="157" t="s">
        <v>689</v>
      </c>
      <c r="B154" s="157" t="s">
        <v>753</v>
      </c>
      <c r="C154" s="157"/>
      <c r="D154" s="157"/>
      <c r="E154" s="157" t="s">
        <v>563</v>
      </c>
      <c r="F154" s="157" t="s">
        <v>569</v>
      </c>
      <c r="G154" s="157" t="s">
        <v>72</v>
      </c>
      <c r="H154" s="157"/>
      <c r="I154" s="187" t="s">
        <v>373</v>
      </c>
      <c r="J154" s="187">
        <v>23</v>
      </c>
      <c r="K154" s="187">
        <v>2</v>
      </c>
      <c r="L154" s="3" t="str">
        <f>IF(I154="EQ",HLOOKUP(J154,Tables!$D$14:$I$15,2,TRUE),IF(I154="EI",HLOOKUP(J154,Tables!$D$2:$I$3,2,TRUE),IF(I154="EO",HLOOKUP(J154,Tables!$D$8:$I$9,2,TRUE),"")))</f>
        <v>H</v>
      </c>
      <c r="M154" s="3">
        <f>IF(I154="EQ",VLOOKUP(K154,Tables!$A$16:$C$18,3,TRUE),IF(I154="EI",VLOOKUP(K154,Tables!$A$4:$C$6,3,TRUE),IF(I154="EO",VLOOKUP(K154,Tables!$A$10:$C$12,3,TRUE),"")))</f>
        <v>5</v>
      </c>
      <c r="N154" s="3" t="str">
        <f t="shared" si="14"/>
        <v>=Tables!H5</v>
      </c>
      <c r="O154" s="32" t="str">
        <f>Tables!H5</f>
        <v>H</v>
      </c>
      <c r="P154" s="6" t="str">
        <f t="shared" si="13"/>
        <v>EIH</v>
      </c>
      <c r="Q154" s="30"/>
      <c r="R154" s="34"/>
      <c r="S154" s="31"/>
      <c r="T154" s="31"/>
      <c r="U154" s="31"/>
      <c r="V154" s="3" t="str">
        <f>IF(S154="ILF",HLOOKUP(T154,Tables!$D$20:$I$21,2,TRUE),IF(S154="EIF",HLOOKUP(T154,Tables!$D$26:$I$27,2,TRUE),""))</f>
        <v/>
      </c>
      <c r="W154" s="3" t="str">
        <f>IF(S154="ILF",VLOOKUP(U154,Tables!$A$22:$C$24,3,TRUE),IF(S154="EIF",VLOOKUP(U154,Tables!$A$28:$C$30,3,TRUE),""))</f>
        <v/>
      </c>
      <c r="X154" s="3" t="str">
        <f t="shared" si="15"/>
        <v/>
      </c>
      <c r="Y154" s="1"/>
      <c r="Z154" s="32"/>
      <c r="AA154" s="6" t="str">
        <f t="shared" si="12"/>
        <v/>
      </c>
    </row>
    <row r="155" spans="1:27" customFormat="1" ht="33.75">
      <c r="A155" s="157" t="s">
        <v>689</v>
      </c>
      <c r="B155" s="157" t="s">
        <v>753</v>
      </c>
      <c r="C155" s="157" t="s">
        <v>826</v>
      </c>
      <c r="D155" s="157" t="s">
        <v>827</v>
      </c>
      <c r="E155" s="157" t="s">
        <v>615</v>
      </c>
      <c r="F155" s="157" t="s">
        <v>564</v>
      </c>
      <c r="G155" s="157" t="s">
        <v>16</v>
      </c>
      <c r="H155" s="157"/>
      <c r="I155" s="187"/>
      <c r="J155" s="187"/>
      <c r="K155" s="187"/>
      <c r="L155" s="3" t="str">
        <f>IF(I155="EQ",HLOOKUP(J155,Tables!$D$14:$I$15,2,TRUE),IF(I155="EI",HLOOKUP(J155,Tables!$D$2:$I$3,2,TRUE),IF(I155="EO",HLOOKUP(J155,Tables!$D$8:$I$9,2,TRUE),"")))</f>
        <v/>
      </c>
      <c r="M155" s="3" t="str">
        <f>IF(I155="EQ",VLOOKUP(K155,Tables!$A$16:$C$18,3,TRUE),IF(I155="EI",VLOOKUP(K155,Tables!$A$4:$C$6,3,TRUE),IF(I155="EO",VLOOKUP(K155,Tables!$A$10:$C$12,3,TRUE),"")))</f>
        <v/>
      </c>
      <c r="N155" s="3" t="str">
        <f t="shared" si="14"/>
        <v/>
      </c>
      <c r="O155" s="32"/>
      <c r="P155" s="6" t="str">
        <f t="shared" si="13"/>
        <v/>
      </c>
      <c r="Q155" s="30"/>
      <c r="R155" s="34"/>
      <c r="S155" s="31"/>
      <c r="T155" s="31"/>
      <c r="U155" s="31"/>
      <c r="V155" s="3" t="str">
        <f>IF(S155="ILF",HLOOKUP(T155,Tables!$D$20:$I$21,2,TRUE),IF(S155="EIF",HLOOKUP(T155,Tables!$D$26:$I$27,2,TRUE),""))</f>
        <v/>
      </c>
      <c r="W155" s="3" t="str">
        <f>IF(S155="ILF",VLOOKUP(U155,Tables!$A$22:$C$24,3,TRUE),IF(S155="EIF",VLOOKUP(U155,Tables!$A$28:$C$30,3,TRUE),""))</f>
        <v/>
      </c>
      <c r="X155" s="3" t="str">
        <f t="shared" si="15"/>
        <v/>
      </c>
      <c r="Y155" s="1"/>
      <c r="Z155" s="32"/>
      <c r="AA155" s="6" t="str">
        <f t="shared" si="12"/>
        <v/>
      </c>
    </row>
    <row r="156" spans="1:27" customFormat="1" ht="45">
      <c r="A156" s="157" t="s">
        <v>689</v>
      </c>
      <c r="B156" s="157" t="s">
        <v>753</v>
      </c>
      <c r="C156" s="157"/>
      <c r="D156" s="157"/>
      <c r="E156" s="157" t="s">
        <v>615</v>
      </c>
      <c r="F156" s="157" t="s">
        <v>564</v>
      </c>
      <c r="G156" s="157" t="s">
        <v>17</v>
      </c>
      <c r="H156" s="157"/>
      <c r="I156" s="187"/>
      <c r="J156" s="187"/>
      <c r="K156" s="187"/>
      <c r="L156" s="3" t="str">
        <f>IF(I156="EQ",HLOOKUP(J156,Tables!$D$14:$I$15,2,TRUE),IF(I156="EI",HLOOKUP(J156,Tables!$D$2:$I$3,2,TRUE),IF(I156="EO",HLOOKUP(J156,Tables!$D$8:$I$9,2,TRUE),"")))</f>
        <v/>
      </c>
      <c r="M156" s="3" t="str">
        <f>IF(I156="EQ",VLOOKUP(K156,Tables!$A$16:$C$18,3,TRUE),IF(I156="EI",VLOOKUP(K156,Tables!$A$4:$C$6,3,TRUE),IF(I156="EO",VLOOKUP(K156,Tables!$A$10:$C$12,3,TRUE),"")))</f>
        <v/>
      </c>
      <c r="N156" s="3" t="str">
        <f t="shared" si="14"/>
        <v/>
      </c>
      <c r="O156" s="32"/>
      <c r="P156" s="6" t="str">
        <f t="shared" si="13"/>
        <v/>
      </c>
      <c r="Q156" s="30"/>
      <c r="R156" s="34"/>
      <c r="S156" s="31"/>
      <c r="T156" s="31"/>
      <c r="U156" s="31"/>
      <c r="V156" s="3" t="str">
        <f>IF(S156="ILF",HLOOKUP(T156,Tables!$D$20:$I$21,2,TRUE),IF(S156="EIF",HLOOKUP(T156,Tables!$D$26:$I$27,2,TRUE),""))</f>
        <v/>
      </c>
      <c r="W156" s="3" t="str">
        <f>IF(S156="ILF",VLOOKUP(U156,Tables!$A$22:$C$24,3,TRUE),IF(S156="EIF",VLOOKUP(U156,Tables!$A$28:$C$30,3,TRUE),""))</f>
        <v/>
      </c>
      <c r="X156" s="3" t="str">
        <f t="shared" si="15"/>
        <v/>
      </c>
      <c r="Y156" s="1"/>
      <c r="Z156" s="32"/>
      <c r="AA156" s="6" t="str">
        <f t="shared" si="12"/>
        <v/>
      </c>
    </row>
    <row r="157" spans="1:27" customFormat="1" ht="33.75">
      <c r="A157" s="157" t="s">
        <v>689</v>
      </c>
      <c r="B157" s="157" t="s">
        <v>753</v>
      </c>
      <c r="C157" s="157"/>
      <c r="D157" s="157"/>
      <c r="E157" s="157" t="s">
        <v>615</v>
      </c>
      <c r="F157" s="157" t="s">
        <v>564</v>
      </c>
      <c r="G157" s="157" t="s">
        <v>18</v>
      </c>
      <c r="H157" s="157"/>
      <c r="I157" s="187"/>
      <c r="J157" s="187"/>
      <c r="K157" s="187"/>
      <c r="L157" s="3" t="str">
        <f>IF(I157="EQ",HLOOKUP(J157,Tables!$D$14:$I$15,2,TRUE),IF(I157="EI",HLOOKUP(J157,Tables!$D$2:$I$3,2,TRUE),IF(I157="EO",HLOOKUP(J157,Tables!$D$8:$I$9,2,TRUE),"")))</f>
        <v/>
      </c>
      <c r="M157" s="3" t="str">
        <f>IF(I157="EQ",VLOOKUP(K157,Tables!$A$16:$C$18,3,TRUE),IF(I157="EI",VLOOKUP(K157,Tables!$A$4:$C$6,3,TRUE),IF(I157="EO",VLOOKUP(K157,Tables!$A$10:$C$12,3,TRUE),"")))</f>
        <v/>
      </c>
      <c r="N157" s="3" t="str">
        <f t="shared" si="14"/>
        <v/>
      </c>
      <c r="O157" s="32"/>
      <c r="P157" s="6" t="str">
        <f t="shared" si="13"/>
        <v/>
      </c>
      <c r="Q157" s="30"/>
      <c r="R157" s="34"/>
      <c r="S157" s="31"/>
      <c r="T157" s="31"/>
      <c r="U157" s="31"/>
      <c r="V157" s="3" t="str">
        <f>IF(S157="ILF",HLOOKUP(T157,Tables!$D$20:$I$21,2,TRUE),IF(S157="EIF",HLOOKUP(T157,Tables!$D$26:$I$27,2,TRUE),""))</f>
        <v/>
      </c>
      <c r="W157" s="3" t="str">
        <f>IF(S157="ILF",VLOOKUP(U157,Tables!$A$22:$C$24,3,TRUE),IF(S157="EIF",VLOOKUP(U157,Tables!$A$28:$C$30,3,TRUE),""))</f>
        <v/>
      </c>
      <c r="X157" s="3" t="str">
        <f t="shared" si="15"/>
        <v/>
      </c>
      <c r="Y157" s="1"/>
      <c r="Z157" s="32"/>
      <c r="AA157" s="6" t="str">
        <f t="shared" si="12"/>
        <v/>
      </c>
    </row>
    <row r="158" spans="1:27" customFormat="1" ht="22.5">
      <c r="A158" s="157" t="s">
        <v>689</v>
      </c>
      <c r="B158" s="157" t="s">
        <v>753</v>
      </c>
      <c r="C158" s="157"/>
      <c r="D158" s="157"/>
      <c r="E158" s="157" t="s">
        <v>563</v>
      </c>
      <c r="F158" s="157" t="s">
        <v>564</v>
      </c>
      <c r="G158" s="157" t="s">
        <v>19</v>
      </c>
      <c r="H158" s="157"/>
      <c r="I158" s="187" t="s">
        <v>379</v>
      </c>
      <c r="J158" s="187">
        <v>22</v>
      </c>
      <c r="K158" s="187">
        <v>2</v>
      </c>
      <c r="L158" s="3" t="str">
        <f>IF(I158="EQ",HLOOKUP(J158,Tables!$D$14:$I$15,2,TRUE),IF(I158="EI",HLOOKUP(J158,Tables!$D$2:$I$3,2,TRUE),IF(I158="EO",HLOOKUP(J158,Tables!$D$8:$I$9,2,TRUE),"")))</f>
        <v>H</v>
      </c>
      <c r="M158" s="3">
        <f>IF(I158="EQ",VLOOKUP(K158,Tables!$A$16:$C$18,3,TRUE),IF(I158="EI",VLOOKUP(K158,Tables!$A$4:$C$6,3,TRUE),IF(I158="EO",VLOOKUP(K158,Tables!$A$10:$C$12,3,TRUE),"")))</f>
        <v>17</v>
      </c>
      <c r="N158" s="3" t="str">
        <f t="shared" si="14"/>
        <v>=Tables!H17</v>
      </c>
      <c r="O158" s="32" t="str">
        <f>Tables!H17</f>
        <v>H</v>
      </c>
      <c r="P158" s="6" t="str">
        <f t="shared" si="13"/>
        <v>EQH</v>
      </c>
      <c r="Q158" s="30"/>
      <c r="R158" s="34"/>
      <c r="S158" s="31"/>
      <c r="T158" s="31"/>
      <c r="U158" s="31"/>
      <c r="V158" s="3" t="str">
        <f>IF(S158="ILF",HLOOKUP(T158,Tables!$D$20:$I$21,2,TRUE),IF(S158="EIF",HLOOKUP(T158,Tables!$D$26:$I$27,2,TRUE),""))</f>
        <v/>
      </c>
      <c r="W158" s="3" t="str">
        <f>IF(S158="ILF",VLOOKUP(U158,Tables!$A$22:$C$24,3,TRUE),IF(S158="EIF",VLOOKUP(U158,Tables!$A$28:$C$30,3,TRUE),""))</f>
        <v/>
      </c>
      <c r="X158" s="3" t="str">
        <f t="shared" si="15"/>
        <v/>
      </c>
      <c r="Y158" s="1"/>
      <c r="Z158" s="32"/>
      <c r="AA158" s="6" t="str">
        <f t="shared" si="12"/>
        <v/>
      </c>
    </row>
    <row r="159" spans="1:27" customFormat="1" ht="33.75">
      <c r="A159" s="157" t="s">
        <v>689</v>
      </c>
      <c r="B159" s="157" t="s">
        <v>753</v>
      </c>
      <c r="C159" s="157"/>
      <c r="D159" s="157"/>
      <c r="E159" s="157" t="s">
        <v>563</v>
      </c>
      <c r="F159" s="157" t="s">
        <v>564</v>
      </c>
      <c r="G159" s="157" t="s">
        <v>20</v>
      </c>
      <c r="H159" s="157"/>
      <c r="I159" s="187" t="s">
        <v>379</v>
      </c>
      <c r="J159" s="187">
        <v>14</v>
      </c>
      <c r="K159" s="187">
        <v>1</v>
      </c>
      <c r="L159" s="3" t="str">
        <f>IF(I159="EQ",HLOOKUP(J159,Tables!$D$14:$I$15,2,TRUE),IF(I159="EI",HLOOKUP(J159,Tables!$D$2:$I$3,2,TRUE),IF(I159="EO",HLOOKUP(J159,Tables!$D$8:$I$9,2,TRUE),"")))</f>
        <v>F</v>
      </c>
      <c r="M159" s="3">
        <f>IF(I159="EQ",VLOOKUP(K159,Tables!$A$16:$C$18,3,TRUE),IF(I159="EI",VLOOKUP(K159,Tables!$A$4:$C$6,3,TRUE),IF(I159="EO",VLOOKUP(K159,Tables!$A$10:$C$12,3,TRUE),"")))</f>
        <v>16</v>
      </c>
      <c r="N159" s="3" t="str">
        <f t="shared" si="14"/>
        <v>=Tables!F16</v>
      </c>
      <c r="O159" s="32" t="str">
        <f>Tables!F16</f>
        <v>L</v>
      </c>
      <c r="P159" s="6" t="str">
        <f t="shared" si="13"/>
        <v>EQL</v>
      </c>
      <c r="Q159" s="30"/>
      <c r="R159" s="34"/>
      <c r="S159" s="31"/>
      <c r="T159" s="31"/>
      <c r="U159" s="31"/>
      <c r="V159" s="3" t="str">
        <f>IF(S159="ILF",HLOOKUP(T159,Tables!$D$20:$I$21,2,TRUE),IF(S159="EIF",HLOOKUP(T159,Tables!$D$26:$I$27,2,TRUE),""))</f>
        <v/>
      </c>
      <c r="W159" s="3" t="str">
        <f>IF(S159="ILF",VLOOKUP(U159,Tables!$A$22:$C$24,3,TRUE),IF(S159="EIF",VLOOKUP(U159,Tables!$A$28:$C$30,3,TRUE),""))</f>
        <v/>
      </c>
      <c r="X159" s="3" t="str">
        <f t="shared" si="15"/>
        <v/>
      </c>
      <c r="Y159" s="1"/>
      <c r="Z159" s="32"/>
      <c r="AA159" s="6" t="str">
        <f t="shared" si="12"/>
        <v/>
      </c>
    </row>
    <row r="160" spans="1:27" customFormat="1" ht="33.75">
      <c r="A160" s="157" t="s">
        <v>689</v>
      </c>
      <c r="B160" s="157" t="s">
        <v>753</v>
      </c>
      <c r="C160" s="157"/>
      <c r="D160" s="157"/>
      <c r="E160" s="157" t="s">
        <v>563</v>
      </c>
      <c r="F160" s="157" t="s">
        <v>564</v>
      </c>
      <c r="G160" s="157" t="s">
        <v>21</v>
      </c>
      <c r="H160" s="157"/>
      <c r="I160" s="187" t="s">
        <v>379</v>
      </c>
      <c r="J160" s="187">
        <v>51</v>
      </c>
      <c r="K160" s="187">
        <v>2</v>
      </c>
      <c r="L160" s="3" t="str">
        <f>IF(I160="EQ",HLOOKUP(J160,Tables!$D$14:$I$15,2,TRUE),IF(I160="EI",HLOOKUP(J160,Tables!$D$2:$I$3,2,TRUE),IF(I160="EO",HLOOKUP(J160,Tables!$D$8:$I$9,2,TRUE),"")))</f>
        <v>H</v>
      </c>
      <c r="M160" s="3">
        <f>IF(I160="EQ",VLOOKUP(K160,Tables!$A$16:$C$18,3,TRUE),IF(I160="EI",VLOOKUP(K160,Tables!$A$4:$C$6,3,TRUE),IF(I160="EO",VLOOKUP(K160,Tables!$A$10:$C$12,3,TRUE),"")))</f>
        <v>17</v>
      </c>
      <c r="N160" s="3" t="str">
        <f t="shared" si="14"/>
        <v>=Tables!H17</v>
      </c>
      <c r="O160" s="32" t="str">
        <f>Tables!H17</f>
        <v>H</v>
      </c>
      <c r="P160" s="6" t="str">
        <f t="shared" si="13"/>
        <v>EQH</v>
      </c>
      <c r="Q160" s="30"/>
      <c r="R160" s="34"/>
      <c r="S160" s="31"/>
      <c r="T160" s="31"/>
      <c r="U160" s="31"/>
      <c r="V160" s="3" t="str">
        <f>IF(S160="ILF",HLOOKUP(T160,Tables!$D$20:$I$21,2,TRUE),IF(S160="EIF",HLOOKUP(T160,Tables!$D$26:$I$27,2,TRUE),""))</f>
        <v/>
      </c>
      <c r="W160" s="3" t="str">
        <f>IF(S160="ILF",VLOOKUP(U160,Tables!$A$22:$C$24,3,TRUE),IF(S160="EIF",VLOOKUP(U160,Tables!$A$28:$C$30,3,TRUE),""))</f>
        <v/>
      </c>
      <c r="X160" s="3" t="str">
        <f t="shared" si="15"/>
        <v/>
      </c>
      <c r="Y160" s="1"/>
      <c r="Z160" s="32"/>
      <c r="AA160" s="6" t="str">
        <f t="shared" si="12"/>
        <v/>
      </c>
    </row>
    <row r="161" spans="1:27" customFormat="1" ht="45">
      <c r="A161" s="157" t="s">
        <v>689</v>
      </c>
      <c r="B161" s="157" t="s">
        <v>753</v>
      </c>
      <c r="C161" s="157"/>
      <c r="D161" s="157"/>
      <c r="E161" s="157" t="s">
        <v>563</v>
      </c>
      <c r="F161" s="157" t="s">
        <v>564</v>
      </c>
      <c r="G161" s="157" t="s">
        <v>22</v>
      </c>
      <c r="H161" s="157"/>
      <c r="I161" s="187" t="s">
        <v>379</v>
      </c>
      <c r="J161" s="187">
        <v>58</v>
      </c>
      <c r="K161" s="187">
        <v>4</v>
      </c>
      <c r="L161" s="3" t="str">
        <f>IF(I161="EQ",HLOOKUP(J161,Tables!$D$14:$I$15,2,TRUE),IF(I161="EI",HLOOKUP(J161,Tables!$D$2:$I$3,2,TRUE),IF(I161="EO",HLOOKUP(J161,Tables!$D$8:$I$9,2,TRUE),"")))</f>
        <v>H</v>
      </c>
      <c r="M161" s="3">
        <f>IF(I161="EQ",VLOOKUP(K161,Tables!$A$16:$C$18,3,TRUE),IF(I161="EI",VLOOKUP(K161,Tables!$A$4:$C$6,3,TRUE),IF(I161="EO",VLOOKUP(K161,Tables!$A$10:$C$12,3,TRUE),"")))</f>
        <v>18</v>
      </c>
      <c r="N161" s="3" t="str">
        <f t="shared" si="14"/>
        <v>=Tables!H18</v>
      </c>
      <c r="O161" s="32" t="str">
        <f>Tables!H18</f>
        <v>H</v>
      </c>
      <c r="P161" s="6" t="str">
        <f t="shared" si="13"/>
        <v>EQH</v>
      </c>
      <c r="Q161" s="30"/>
      <c r="R161" s="34"/>
      <c r="S161" s="31"/>
      <c r="T161" s="31"/>
      <c r="U161" s="31"/>
      <c r="V161" s="3" t="str">
        <f>IF(S161="ILF",HLOOKUP(T161,Tables!$D$20:$I$21,2,TRUE),IF(S161="EIF",HLOOKUP(T161,Tables!$D$26:$I$27,2,TRUE),""))</f>
        <v/>
      </c>
      <c r="W161" s="3" t="str">
        <f>IF(S161="ILF",VLOOKUP(U161,Tables!$A$22:$C$24,3,TRUE),IF(S161="EIF",VLOOKUP(U161,Tables!$A$28:$C$30,3,TRUE),""))</f>
        <v/>
      </c>
      <c r="X161" s="3" t="str">
        <f t="shared" si="15"/>
        <v/>
      </c>
      <c r="Y161" s="1"/>
      <c r="Z161" s="32"/>
      <c r="AA161" s="6" t="str">
        <f t="shared" si="12"/>
        <v/>
      </c>
    </row>
    <row r="162" spans="1:27" customFormat="1" ht="56.25">
      <c r="A162" s="157" t="s">
        <v>689</v>
      </c>
      <c r="B162" s="157" t="s">
        <v>753</v>
      </c>
      <c r="C162" s="157"/>
      <c r="D162" s="157"/>
      <c r="E162" s="157" t="s">
        <v>563</v>
      </c>
      <c r="F162" s="157" t="s">
        <v>564</v>
      </c>
      <c r="G162" s="157" t="s">
        <v>23</v>
      </c>
      <c r="H162" s="157"/>
      <c r="I162" s="187" t="s">
        <v>379</v>
      </c>
      <c r="J162" s="187">
        <v>70</v>
      </c>
      <c r="K162" s="187">
        <v>2</v>
      </c>
      <c r="L162" s="3" t="str">
        <f>IF(I162="EQ",HLOOKUP(J162,Tables!$D$14:$I$15,2,TRUE),IF(I162="EI",HLOOKUP(J162,Tables!$D$2:$I$3,2,TRUE),IF(I162="EO",HLOOKUP(J162,Tables!$D$8:$I$9,2,TRUE),"")))</f>
        <v>H</v>
      </c>
      <c r="M162" s="3">
        <f>IF(I162="EQ",VLOOKUP(K162,Tables!$A$16:$C$18,3,TRUE),IF(I162="EI",VLOOKUP(K162,Tables!$A$4:$C$6,3,TRUE),IF(I162="EO",VLOOKUP(K162,Tables!$A$10:$C$12,3,TRUE),"")))</f>
        <v>17</v>
      </c>
      <c r="N162" s="3" t="str">
        <f t="shared" si="14"/>
        <v>=Tables!H17</v>
      </c>
      <c r="O162" s="32" t="str">
        <f>Tables!H17</f>
        <v>H</v>
      </c>
      <c r="P162" s="6" t="str">
        <f t="shared" si="13"/>
        <v>EQH</v>
      </c>
      <c r="Q162" s="30"/>
      <c r="R162" s="34"/>
      <c r="S162" s="31"/>
      <c r="T162" s="31"/>
      <c r="U162" s="31"/>
      <c r="V162" s="3" t="str">
        <f>IF(S162="ILF",HLOOKUP(T162,Tables!$D$20:$I$21,2,TRUE),IF(S162="EIF",HLOOKUP(T162,Tables!$D$26:$I$27,2,TRUE),""))</f>
        <v/>
      </c>
      <c r="W162" s="3" t="str">
        <f>IF(S162="ILF",VLOOKUP(U162,Tables!$A$22:$C$24,3,TRUE),IF(S162="EIF",VLOOKUP(U162,Tables!$A$28:$C$30,3,TRUE),""))</f>
        <v/>
      </c>
      <c r="X162" s="3" t="str">
        <f t="shared" si="15"/>
        <v/>
      </c>
      <c r="Y162" s="1"/>
      <c r="Z162" s="32"/>
      <c r="AA162" s="6" t="str">
        <f t="shared" si="12"/>
        <v/>
      </c>
    </row>
    <row r="163" spans="1:27" customFormat="1" ht="33.75">
      <c r="A163" s="157" t="s">
        <v>689</v>
      </c>
      <c r="B163" s="157" t="s">
        <v>753</v>
      </c>
      <c r="C163" s="157"/>
      <c r="D163" s="157"/>
      <c r="E163" s="157" t="s">
        <v>563</v>
      </c>
      <c r="F163" s="157" t="s">
        <v>564</v>
      </c>
      <c r="G163" s="157" t="s">
        <v>24</v>
      </c>
      <c r="H163" s="157"/>
      <c r="I163" s="187" t="s">
        <v>379</v>
      </c>
      <c r="J163" s="187">
        <v>45</v>
      </c>
      <c r="K163" s="187">
        <v>4</v>
      </c>
      <c r="L163" s="3" t="str">
        <f>IF(I163="EQ",HLOOKUP(J163,Tables!$D$14:$I$15,2,TRUE),IF(I163="EI",HLOOKUP(J163,Tables!$D$2:$I$3,2,TRUE),IF(I163="EO",HLOOKUP(J163,Tables!$D$8:$I$9,2,TRUE),"")))</f>
        <v>H</v>
      </c>
      <c r="M163" s="3">
        <f>IF(I163="EQ",VLOOKUP(K163,Tables!$A$16:$C$18,3,TRUE),IF(I163="EI",VLOOKUP(K163,Tables!$A$4:$C$6,3,TRUE),IF(I163="EO",VLOOKUP(K163,Tables!$A$10:$C$12,3,TRUE),"")))</f>
        <v>18</v>
      </c>
      <c r="N163" s="3" t="str">
        <f t="shared" si="14"/>
        <v>=Tables!H18</v>
      </c>
      <c r="O163" s="32" t="str">
        <f>Tables!H18</f>
        <v>H</v>
      </c>
      <c r="P163" s="6" t="str">
        <f t="shared" si="13"/>
        <v>EQH</v>
      </c>
      <c r="Q163" s="30"/>
      <c r="R163" s="34"/>
      <c r="S163" s="31"/>
      <c r="T163" s="31"/>
      <c r="U163" s="31"/>
      <c r="V163" s="3" t="str">
        <f>IF(S163="ILF",HLOOKUP(T163,Tables!$D$20:$I$21,2,TRUE),IF(S163="EIF",HLOOKUP(T163,Tables!$D$26:$I$27,2,TRUE),""))</f>
        <v/>
      </c>
      <c r="W163" s="3" t="str">
        <f>IF(S163="ILF",VLOOKUP(U163,Tables!$A$22:$C$24,3,TRUE),IF(S163="EIF",VLOOKUP(U163,Tables!$A$28:$C$30,3,TRUE),""))</f>
        <v/>
      </c>
      <c r="X163" s="3" t="str">
        <f t="shared" si="15"/>
        <v/>
      </c>
      <c r="Y163" s="1"/>
      <c r="Z163" s="32"/>
      <c r="AA163" s="6" t="str">
        <f t="shared" si="12"/>
        <v/>
      </c>
    </row>
    <row r="164" spans="1:27" customFormat="1" ht="33.75">
      <c r="A164" s="157" t="s">
        <v>689</v>
      </c>
      <c r="B164" s="157" t="s">
        <v>753</v>
      </c>
      <c r="C164" s="157"/>
      <c r="D164" s="157"/>
      <c r="E164" s="157" t="s">
        <v>563</v>
      </c>
      <c r="F164" s="157" t="s">
        <v>564</v>
      </c>
      <c r="G164" s="157" t="s">
        <v>25</v>
      </c>
      <c r="H164" s="157"/>
      <c r="I164" s="187" t="s">
        <v>379</v>
      </c>
      <c r="J164" s="187">
        <v>20</v>
      </c>
      <c r="K164" s="187">
        <v>4</v>
      </c>
      <c r="L164" s="3" t="str">
        <f>IF(I164="EQ",HLOOKUP(J164,Tables!$D$14:$I$15,2,TRUE),IF(I164="EI",HLOOKUP(J164,Tables!$D$2:$I$3,2,TRUE),IF(I164="EO",HLOOKUP(J164,Tables!$D$8:$I$9,2,TRUE),"")))</f>
        <v>H</v>
      </c>
      <c r="M164" s="3">
        <f>IF(I164="EQ",VLOOKUP(K164,Tables!$A$16:$C$18,3,TRUE),IF(I164="EI",VLOOKUP(K164,Tables!$A$4:$C$6,3,TRUE),IF(I164="EO",VLOOKUP(K164,Tables!$A$10:$C$12,3,TRUE),"")))</f>
        <v>18</v>
      </c>
      <c r="N164" s="3" t="str">
        <f t="shared" si="14"/>
        <v>=Tables!H18</v>
      </c>
      <c r="O164" s="32" t="str">
        <f>Tables!H18</f>
        <v>H</v>
      </c>
      <c r="P164" s="6" t="str">
        <f t="shared" si="13"/>
        <v>EQH</v>
      </c>
      <c r="Q164" s="30"/>
      <c r="R164" s="34"/>
      <c r="S164" s="31"/>
      <c r="T164" s="31"/>
      <c r="U164" s="31"/>
      <c r="V164" s="3" t="str">
        <f>IF(S164="ILF",HLOOKUP(T164,Tables!$D$20:$I$21,2,TRUE),IF(S164="EIF",HLOOKUP(T164,Tables!$D$26:$I$27,2,TRUE),""))</f>
        <v/>
      </c>
      <c r="W164" s="3" t="str">
        <f>IF(S164="ILF",VLOOKUP(U164,Tables!$A$22:$C$24,3,TRUE),IF(S164="EIF",VLOOKUP(U164,Tables!$A$28:$C$30,3,TRUE),""))</f>
        <v/>
      </c>
      <c r="X164" s="3" t="str">
        <f t="shared" si="15"/>
        <v/>
      </c>
      <c r="Y164" s="1"/>
      <c r="Z164" s="32"/>
      <c r="AA164" s="6" t="str">
        <f t="shared" si="12"/>
        <v/>
      </c>
    </row>
    <row r="165" spans="1:27" customFormat="1" ht="33.75">
      <c r="A165" s="157" t="s">
        <v>689</v>
      </c>
      <c r="B165" s="157" t="s">
        <v>753</v>
      </c>
      <c r="C165" s="157"/>
      <c r="D165" s="157"/>
      <c r="E165" s="157" t="s">
        <v>563</v>
      </c>
      <c r="F165" s="157" t="s">
        <v>564</v>
      </c>
      <c r="G165" s="157" t="s">
        <v>26</v>
      </c>
      <c r="H165" s="157"/>
      <c r="I165" s="187" t="s">
        <v>379</v>
      </c>
      <c r="J165" s="187">
        <v>70</v>
      </c>
      <c r="K165" s="187">
        <v>1</v>
      </c>
      <c r="L165" s="3" t="str">
        <f>IF(I165="EQ",HLOOKUP(J165,Tables!$D$14:$I$15,2,TRUE),IF(I165="EI",HLOOKUP(J165,Tables!$D$2:$I$3,2,TRUE),IF(I165="EO",HLOOKUP(J165,Tables!$D$8:$I$9,2,TRUE),"")))</f>
        <v>H</v>
      </c>
      <c r="M165" s="3">
        <f>IF(I165="EQ",VLOOKUP(K165,Tables!$A$16:$C$18,3,TRUE),IF(I165="EI",VLOOKUP(K165,Tables!$A$4:$C$6,3,TRUE),IF(I165="EO",VLOOKUP(K165,Tables!$A$10:$C$12,3,TRUE),"")))</f>
        <v>16</v>
      </c>
      <c r="N165" s="3" t="str">
        <f t="shared" si="14"/>
        <v>=Tables!H16</v>
      </c>
      <c r="O165" s="32" t="str">
        <f>Tables!H16</f>
        <v>A</v>
      </c>
      <c r="P165" s="6" t="str">
        <f t="shared" si="13"/>
        <v>EQA</v>
      </c>
      <c r="Q165" s="30"/>
      <c r="R165" s="34"/>
      <c r="S165" s="31"/>
      <c r="T165" s="31"/>
      <c r="U165" s="31"/>
      <c r="V165" s="3" t="str">
        <f>IF(S165="ILF",HLOOKUP(T165,Tables!$D$20:$I$21,2,TRUE),IF(S165="EIF",HLOOKUP(T165,Tables!$D$26:$I$27,2,TRUE),""))</f>
        <v/>
      </c>
      <c r="W165" s="3" t="str">
        <f>IF(S165="ILF",VLOOKUP(U165,Tables!$A$22:$C$24,3,TRUE),IF(S165="EIF",VLOOKUP(U165,Tables!$A$28:$C$30,3,TRUE),""))</f>
        <v/>
      </c>
      <c r="X165" s="3" t="str">
        <f t="shared" si="15"/>
        <v/>
      </c>
      <c r="Y165" s="1"/>
      <c r="Z165" s="32"/>
      <c r="AA165" s="6" t="str">
        <f t="shared" si="12"/>
        <v/>
      </c>
    </row>
    <row r="166" spans="1:27" customFormat="1" ht="22.5">
      <c r="A166" s="157" t="s">
        <v>689</v>
      </c>
      <c r="B166" s="157" t="s">
        <v>753</v>
      </c>
      <c r="C166" s="157"/>
      <c r="D166" s="157"/>
      <c r="E166" s="157" t="s">
        <v>563</v>
      </c>
      <c r="F166" s="157" t="s">
        <v>564</v>
      </c>
      <c r="G166" s="157" t="s">
        <v>27</v>
      </c>
      <c r="H166" s="157"/>
      <c r="I166" s="187" t="s">
        <v>373</v>
      </c>
      <c r="J166" s="187">
        <v>13</v>
      </c>
      <c r="K166" s="187">
        <v>2</v>
      </c>
      <c r="L166" s="3" t="str">
        <f>IF(I166="EQ",HLOOKUP(J166,Tables!$D$14:$I$15,2,TRUE),IF(I166="EI",HLOOKUP(J166,Tables!$D$2:$I$3,2,TRUE),IF(I166="EO",HLOOKUP(J166,Tables!$D$8:$I$9,2,TRUE),"")))</f>
        <v>F</v>
      </c>
      <c r="M166" s="3">
        <f>IF(I166="EQ",VLOOKUP(K166,Tables!$A$16:$C$18,3,TRUE),IF(I166="EI",VLOOKUP(K166,Tables!$A$4:$C$6,3,TRUE),IF(I166="EO",VLOOKUP(K166,Tables!$A$10:$C$12,3,TRUE),"")))</f>
        <v>5</v>
      </c>
      <c r="N166" s="3" t="str">
        <f t="shared" si="14"/>
        <v>=Tables!F5</v>
      </c>
      <c r="O166" s="32" t="str">
        <f>Tables!F5</f>
        <v>A</v>
      </c>
      <c r="P166" s="6" t="str">
        <f t="shared" si="13"/>
        <v>EIA</v>
      </c>
      <c r="Q166" s="30"/>
      <c r="R166" s="34"/>
      <c r="S166" s="31"/>
      <c r="T166" s="31"/>
      <c r="U166" s="31"/>
      <c r="V166" s="3" t="str">
        <f>IF(S166="ILF",HLOOKUP(T166,Tables!$D$20:$I$21,2,TRUE),IF(S166="EIF",HLOOKUP(T166,Tables!$D$26:$I$27,2,TRUE),""))</f>
        <v/>
      </c>
      <c r="W166" s="3" t="str">
        <f>IF(S166="ILF",VLOOKUP(U166,Tables!$A$22:$C$24,3,TRUE),IF(S166="EIF",VLOOKUP(U166,Tables!$A$28:$C$30,3,TRUE),""))</f>
        <v/>
      </c>
      <c r="X166" s="3" t="str">
        <f t="shared" si="15"/>
        <v/>
      </c>
      <c r="Y166" s="1"/>
      <c r="Z166" s="32"/>
      <c r="AA166" s="6" t="str">
        <f t="shared" si="12"/>
        <v/>
      </c>
    </row>
    <row r="167" spans="1:27" customFormat="1" ht="33.75">
      <c r="A167" s="157" t="s">
        <v>689</v>
      </c>
      <c r="B167" s="157" t="s">
        <v>753</v>
      </c>
      <c r="C167" s="157"/>
      <c r="D167" s="157"/>
      <c r="E167" s="157" t="s">
        <v>563</v>
      </c>
      <c r="F167" s="157" t="s">
        <v>569</v>
      </c>
      <c r="G167" s="157" t="s">
        <v>28</v>
      </c>
      <c r="H167" s="157"/>
      <c r="I167" s="187" t="s">
        <v>379</v>
      </c>
      <c r="J167" s="187">
        <v>6</v>
      </c>
      <c r="K167" s="187">
        <v>3</v>
      </c>
      <c r="L167" s="3" t="str">
        <f>IF(I167="EQ",HLOOKUP(J167,Tables!$D$14:$I$15,2,TRUE),IF(I167="EI",HLOOKUP(J167,Tables!$D$2:$I$3,2,TRUE),IF(I167="EO",HLOOKUP(J167,Tables!$D$8:$I$9,2,TRUE),"")))</f>
        <v>F</v>
      </c>
      <c r="M167" s="3">
        <f>IF(I167="EQ",VLOOKUP(K167,Tables!$A$16:$C$18,3,TRUE),IF(I167="EI",VLOOKUP(K167,Tables!$A$4:$C$6,3,TRUE),IF(I167="EO",VLOOKUP(K167,Tables!$A$10:$C$12,3,TRUE),"")))</f>
        <v>17</v>
      </c>
      <c r="N167" s="3" t="str">
        <f t="shared" si="14"/>
        <v>=Tables!F17</v>
      </c>
      <c r="O167" s="32" t="str">
        <f>Tables!F17</f>
        <v>A</v>
      </c>
      <c r="P167" s="6" t="str">
        <f t="shared" si="13"/>
        <v>EQA</v>
      </c>
      <c r="Q167" s="30"/>
      <c r="R167" s="34"/>
      <c r="S167" s="31"/>
      <c r="T167" s="31"/>
      <c r="U167" s="31"/>
      <c r="V167" s="3" t="str">
        <f>IF(S167="ILF",HLOOKUP(T167,Tables!$D$20:$I$21,2,TRUE),IF(S167="EIF",HLOOKUP(T167,Tables!$D$26:$I$27,2,TRUE),""))</f>
        <v/>
      </c>
      <c r="W167" s="3" t="str">
        <f>IF(S167="ILF",VLOOKUP(U167,Tables!$A$22:$C$24,3,TRUE),IF(S167="EIF",VLOOKUP(U167,Tables!$A$28:$C$30,3,TRUE),""))</f>
        <v/>
      </c>
      <c r="X167" s="3" t="str">
        <f t="shared" si="15"/>
        <v/>
      </c>
      <c r="Y167" s="1"/>
      <c r="Z167" s="32"/>
      <c r="AA167" s="6" t="str">
        <f t="shared" si="12"/>
        <v/>
      </c>
    </row>
    <row r="168" spans="1:27" customFormat="1" ht="22.5">
      <c r="A168" s="157" t="s">
        <v>689</v>
      </c>
      <c r="B168" s="157" t="s">
        <v>753</v>
      </c>
      <c r="C168" s="157"/>
      <c r="D168" s="157" t="s">
        <v>842</v>
      </c>
      <c r="E168" s="157" t="s">
        <v>563</v>
      </c>
      <c r="F168" s="157" t="s">
        <v>564</v>
      </c>
      <c r="G168" s="157" t="s">
        <v>29</v>
      </c>
      <c r="H168" s="157"/>
      <c r="I168" s="187" t="s">
        <v>379</v>
      </c>
      <c r="J168" s="187">
        <v>24</v>
      </c>
      <c r="K168" s="187">
        <v>1</v>
      </c>
      <c r="L168" s="3" t="str">
        <f>IF(I168="EQ",HLOOKUP(J168,Tables!$D$14:$I$15,2,TRUE),IF(I168="EI",HLOOKUP(J168,Tables!$D$2:$I$3,2,TRUE),IF(I168="EO",HLOOKUP(J168,Tables!$D$8:$I$9,2,TRUE),"")))</f>
        <v>H</v>
      </c>
      <c r="M168" s="3">
        <f>IF(I168="EQ",VLOOKUP(K168,Tables!$A$16:$C$18,3,TRUE),IF(I168="EI",VLOOKUP(K168,Tables!$A$4:$C$6,3,TRUE),IF(I168="EO",VLOOKUP(K168,Tables!$A$10:$C$12,3,TRUE),"")))</f>
        <v>16</v>
      </c>
      <c r="N168" s="3" t="str">
        <f t="shared" si="14"/>
        <v>=Tables!H16</v>
      </c>
      <c r="O168" s="32" t="str">
        <f>Tables!H16</f>
        <v>A</v>
      </c>
      <c r="P168" s="6" t="str">
        <f t="shared" si="13"/>
        <v>EQA</v>
      </c>
      <c r="Q168" s="30"/>
      <c r="R168" s="34"/>
      <c r="S168" s="31"/>
      <c r="T168" s="31"/>
      <c r="U168" s="31"/>
      <c r="V168" s="3" t="str">
        <f>IF(S168="ILF",HLOOKUP(T168,Tables!$D$20:$I$21,2,TRUE),IF(S168="EIF",HLOOKUP(T168,Tables!$D$26:$I$27,2,TRUE),""))</f>
        <v/>
      </c>
      <c r="W168" s="3" t="str">
        <f>IF(S168="ILF",VLOOKUP(U168,Tables!$A$22:$C$24,3,TRUE),IF(S168="EIF",VLOOKUP(U168,Tables!$A$28:$C$30,3,TRUE),""))</f>
        <v/>
      </c>
      <c r="X168" s="3" t="str">
        <f t="shared" si="15"/>
        <v/>
      </c>
      <c r="Y168" s="1"/>
      <c r="Z168" s="32"/>
      <c r="AA168" s="6" t="str">
        <f t="shared" si="12"/>
        <v/>
      </c>
    </row>
    <row r="169" spans="1:27" customFormat="1" ht="56.25">
      <c r="A169" s="157" t="s">
        <v>689</v>
      </c>
      <c r="B169" s="157" t="s">
        <v>753</v>
      </c>
      <c r="C169" s="157"/>
      <c r="D169" s="157"/>
      <c r="E169" s="157" t="s">
        <v>563</v>
      </c>
      <c r="F169" s="157" t="s">
        <v>564</v>
      </c>
      <c r="G169" s="157" t="s">
        <v>30</v>
      </c>
      <c r="H169" s="157">
        <v>2</v>
      </c>
      <c r="I169" s="187" t="s">
        <v>379</v>
      </c>
      <c r="J169" s="187">
        <v>28</v>
      </c>
      <c r="K169" s="187">
        <v>2</v>
      </c>
      <c r="L169" s="3" t="str">
        <f>IF(I169="EQ",HLOOKUP(J169,Tables!$D$14:$I$15,2,TRUE),IF(I169="EI",HLOOKUP(J169,Tables!$D$2:$I$3,2,TRUE),IF(I169="EO",HLOOKUP(J169,Tables!$D$8:$I$9,2,TRUE),"")))</f>
        <v>H</v>
      </c>
      <c r="M169" s="3">
        <f>IF(I169="EQ",VLOOKUP(K169,Tables!$A$16:$C$18,3,TRUE),IF(I169="EI",VLOOKUP(K169,Tables!$A$4:$C$6,3,TRUE),IF(I169="EO",VLOOKUP(K169,Tables!$A$10:$C$12,3,TRUE),"")))</f>
        <v>17</v>
      </c>
      <c r="N169" s="3" t="str">
        <f t="shared" si="14"/>
        <v>=Tables!H17</v>
      </c>
      <c r="O169" s="32" t="str">
        <f>Tables!H17</f>
        <v>H</v>
      </c>
      <c r="P169" s="6" t="str">
        <f t="shared" si="13"/>
        <v>EQH</v>
      </c>
      <c r="Q169" s="30"/>
      <c r="R169" s="34"/>
      <c r="S169" s="31"/>
      <c r="T169" s="31"/>
      <c r="U169" s="31"/>
      <c r="V169" s="3" t="str">
        <f>IF(S169="ILF",HLOOKUP(T169,Tables!$D$20:$I$21,2,TRUE),IF(S169="EIF",HLOOKUP(T169,Tables!$D$26:$I$27,2,TRUE),""))</f>
        <v/>
      </c>
      <c r="W169" s="3" t="str">
        <f>IF(S169="ILF",VLOOKUP(U169,Tables!$A$22:$C$24,3,TRUE),IF(S169="EIF",VLOOKUP(U169,Tables!$A$28:$C$30,3,TRUE),""))</f>
        <v/>
      </c>
      <c r="X169" s="3" t="str">
        <f t="shared" si="15"/>
        <v/>
      </c>
      <c r="Y169" s="1"/>
      <c r="Z169" s="32"/>
      <c r="AA169" s="6" t="str">
        <f t="shared" si="12"/>
        <v/>
      </c>
    </row>
    <row r="170" spans="1:27" customFormat="1" ht="33.75">
      <c r="A170" s="157" t="s">
        <v>689</v>
      </c>
      <c r="B170" s="157" t="s">
        <v>753</v>
      </c>
      <c r="C170" s="157"/>
      <c r="D170" s="157"/>
      <c r="E170" s="157" t="s">
        <v>563</v>
      </c>
      <c r="F170" s="157" t="s">
        <v>564</v>
      </c>
      <c r="G170" s="157" t="s">
        <v>31</v>
      </c>
      <c r="H170" s="157"/>
      <c r="I170" s="187" t="s">
        <v>379</v>
      </c>
      <c r="J170" s="187">
        <v>59</v>
      </c>
      <c r="K170" s="187">
        <v>1</v>
      </c>
      <c r="L170" s="3" t="str">
        <f>IF(I170="EQ",HLOOKUP(J170,Tables!$D$14:$I$15,2,TRUE),IF(I170="EI",HLOOKUP(J170,Tables!$D$2:$I$3,2,TRUE),IF(I170="EO",HLOOKUP(J170,Tables!$D$8:$I$9,2,TRUE),"")))</f>
        <v>H</v>
      </c>
      <c r="M170" s="3">
        <f>IF(I170="EQ",VLOOKUP(K170,Tables!$A$16:$C$18,3,TRUE),IF(I170="EI",VLOOKUP(K170,Tables!$A$4:$C$6,3,TRUE),IF(I170="EO",VLOOKUP(K170,Tables!$A$10:$C$12,3,TRUE),"")))</f>
        <v>16</v>
      </c>
      <c r="N170" s="3" t="str">
        <f t="shared" si="14"/>
        <v>=Tables!H16</v>
      </c>
      <c r="O170" s="32" t="str">
        <f>Tables!H16</f>
        <v>A</v>
      </c>
      <c r="P170" s="6" t="str">
        <f t="shared" si="13"/>
        <v>EQA</v>
      </c>
      <c r="Q170" s="30"/>
      <c r="R170" s="34"/>
      <c r="S170" s="31"/>
      <c r="T170" s="31"/>
      <c r="U170" s="31"/>
      <c r="V170" s="3" t="str">
        <f>IF(S170="ILF",HLOOKUP(T170,Tables!$D$20:$I$21,2,TRUE),IF(S170="EIF",HLOOKUP(T170,Tables!$D$26:$I$27,2,TRUE),""))</f>
        <v/>
      </c>
      <c r="W170" s="3" t="str">
        <f>IF(S170="ILF",VLOOKUP(U170,Tables!$A$22:$C$24,3,TRUE),IF(S170="EIF",VLOOKUP(U170,Tables!$A$28:$C$30,3,TRUE),""))</f>
        <v/>
      </c>
      <c r="X170" s="3" t="str">
        <f t="shared" si="15"/>
        <v/>
      </c>
      <c r="Y170" s="1"/>
      <c r="Z170" s="32"/>
      <c r="AA170" s="6" t="str">
        <f t="shared" si="12"/>
        <v/>
      </c>
    </row>
    <row r="171" spans="1:27" customFormat="1" ht="33.75">
      <c r="A171" s="157" t="s">
        <v>689</v>
      </c>
      <c r="B171" s="157" t="s">
        <v>753</v>
      </c>
      <c r="C171" s="157"/>
      <c r="D171" s="157"/>
      <c r="E171" s="157" t="s">
        <v>563</v>
      </c>
      <c r="F171" s="157" t="s">
        <v>564</v>
      </c>
      <c r="G171" s="157" t="s">
        <v>144</v>
      </c>
      <c r="H171" s="157"/>
      <c r="I171" s="187" t="s">
        <v>379</v>
      </c>
      <c r="J171" s="187">
        <v>5</v>
      </c>
      <c r="K171" s="187">
        <v>3</v>
      </c>
      <c r="L171" s="3" t="str">
        <f>IF(I171="EQ",HLOOKUP(J171,Tables!$D$14:$I$15,2,TRUE),IF(I171="EI",HLOOKUP(J171,Tables!$D$2:$I$3,2,TRUE),IF(I171="EO",HLOOKUP(J171,Tables!$D$8:$I$9,2,TRUE),"")))</f>
        <v>D</v>
      </c>
      <c r="M171" s="3">
        <f>IF(I171="EQ",VLOOKUP(K171,Tables!$A$16:$C$18,3,TRUE),IF(I171="EI",VLOOKUP(K171,Tables!$A$4:$C$6,3,TRUE),IF(I171="EO",VLOOKUP(K171,Tables!$A$10:$C$12,3,TRUE),"")))</f>
        <v>17</v>
      </c>
      <c r="N171" s="3" t="str">
        <f t="shared" si="14"/>
        <v>=Tables!D17</v>
      </c>
      <c r="O171" s="32" t="str">
        <f>Tables!D17</f>
        <v>L</v>
      </c>
      <c r="P171" s="6" t="str">
        <f t="shared" si="13"/>
        <v>EQL</v>
      </c>
      <c r="Q171" s="30"/>
      <c r="R171" s="34"/>
      <c r="S171" s="31"/>
      <c r="T171" s="31"/>
      <c r="U171" s="31"/>
      <c r="V171" s="3" t="str">
        <f>IF(S171="ILF",HLOOKUP(T171,Tables!$D$20:$I$21,2,TRUE),IF(S171="EIF",HLOOKUP(T171,Tables!$D$26:$I$27,2,TRUE),""))</f>
        <v/>
      </c>
      <c r="W171" s="3" t="str">
        <f>IF(S171="ILF",VLOOKUP(U171,Tables!$A$22:$C$24,3,TRUE),IF(S171="EIF",VLOOKUP(U171,Tables!$A$28:$C$30,3,TRUE),""))</f>
        <v/>
      </c>
      <c r="X171" s="3" t="str">
        <f t="shared" si="15"/>
        <v/>
      </c>
      <c r="Y171" s="1"/>
      <c r="Z171" s="32"/>
      <c r="AA171" s="6" t="str">
        <f t="shared" si="12"/>
        <v/>
      </c>
    </row>
    <row r="172" spans="1:27" customFormat="1" ht="22.5">
      <c r="A172" s="157" t="s">
        <v>689</v>
      </c>
      <c r="B172" s="157" t="s">
        <v>753</v>
      </c>
      <c r="C172" s="157"/>
      <c r="D172" s="157"/>
      <c r="E172" s="157" t="s">
        <v>563</v>
      </c>
      <c r="F172" s="157" t="s">
        <v>564</v>
      </c>
      <c r="G172" s="157" t="s">
        <v>142</v>
      </c>
      <c r="H172" s="157"/>
      <c r="I172" s="187" t="s">
        <v>379</v>
      </c>
      <c r="J172" s="187">
        <v>27</v>
      </c>
      <c r="K172" s="187">
        <v>2</v>
      </c>
      <c r="L172" s="3" t="str">
        <f>IF(I172="EQ",HLOOKUP(J172,Tables!$D$14:$I$15,2,TRUE),IF(I172="EI",HLOOKUP(J172,Tables!$D$2:$I$3,2,TRUE),IF(I172="EO",HLOOKUP(J172,Tables!$D$8:$I$9,2,TRUE),"")))</f>
        <v>H</v>
      </c>
      <c r="M172" s="3">
        <f>IF(I172="EQ",VLOOKUP(K172,Tables!$A$16:$C$18,3,TRUE),IF(I172="EI",VLOOKUP(K172,Tables!$A$4:$C$6,3,TRUE),IF(I172="EO",VLOOKUP(K172,Tables!$A$10:$C$12,3,TRUE),"")))</f>
        <v>17</v>
      </c>
      <c r="N172" s="3" t="str">
        <f t="shared" si="14"/>
        <v>=Tables!H17</v>
      </c>
      <c r="O172" s="32" t="str">
        <f>Tables!H17</f>
        <v>H</v>
      </c>
      <c r="P172" s="6" t="str">
        <f t="shared" si="13"/>
        <v>EQH</v>
      </c>
      <c r="Q172" s="30"/>
      <c r="R172" s="34"/>
      <c r="S172" s="31"/>
      <c r="T172" s="31"/>
      <c r="U172" s="31"/>
      <c r="V172" s="3" t="str">
        <f>IF(S172="ILF",HLOOKUP(T172,Tables!$D$20:$I$21,2,TRUE),IF(S172="EIF",HLOOKUP(T172,Tables!$D$26:$I$27,2,TRUE),""))</f>
        <v/>
      </c>
      <c r="W172" s="3" t="str">
        <f>IF(S172="ILF",VLOOKUP(U172,Tables!$A$22:$C$24,3,TRUE),IF(S172="EIF",VLOOKUP(U172,Tables!$A$28:$C$30,3,TRUE),""))</f>
        <v/>
      </c>
      <c r="X172" s="3" t="str">
        <f t="shared" si="15"/>
        <v/>
      </c>
      <c r="Y172" s="1"/>
      <c r="Z172" s="32"/>
      <c r="AA172" s="6" t="str">
        <f t="shared" si="12"/>
        <v/>
      </c>
    </row>
    <row r="173" spans="1:27" customFormat="1" ht="56.25">
      <c r="A173" s="157" t="s">
        <v>689</v>
      </c>
      <c r="B173" s="157" t="s">
        <v>753</v>
      </c>
      <c r="C173" s="157"/>
      <c r="D173" s="157"/>
      <c r="E173" s="157" t="s">
        <v>563</v>
      </c>
      <c r="F173" s="157" t="s">
        <v>564</v>
      </c>
      <c r="G173" s="157" t="s">
        <v>32</v>
      </c>
      <c r="H173" s="157"/>
      <c r="I173" s="187" t="s">
        <v>379</v>
      </c>
      <c r="J173" s="187">
        <v>10</v>
      </c>
      <c r="K173" s="187">
        <v>2</v>
      </c>
      <c r="L173" s="3" t="str">
        <f>IF(I173="EQ",HLOOKUP(J173,Tables!$D$14:$I$15,2,TRUE),IF(I173="EI",HLOOKUP(J173,Tables!$D$2:$I$3,2,TRUE),IF(I173="EO",HLOOKUP(J173,Tables!$D$8:$I$9,2,TRUE),"")))</f>
        <v>F</v>
      </c>
      <c r="M173" s="3">
        <f>IF(I173="EQ",VLOOKUP(K173,Tables!$A$16:$C$18,3,TRUE),IF(I173="EI",VLOOKUP(K173,Tables!$A$4:$C$6,3,TRUE),IF(I173="EO",VLOOKUP(K173,Tables!$A$10:$C$12,3,TRUE),"")))</f>
        <v>17</v>
      </c>
      <c r="N173" s="3" t="str">
        <f t="shared" si="14"/>
        <v>=Tables!F17</v>
      </c>
      <c r="O173" s="32" t="str">
        <f>Tables!F17</f>
        <v>A</v>
      </c>
      <c r="P173" s="6" t="str">
        <f t="shared" si="13"/>
        <v>EQA</v>
      </c>
      <c r="Q173" s="30"/>
      <c r="R173" s="34"/>
      <c r="S173" s="31"/>
      <c r="T173" s="31"/>
      <c r="U173" s="31"/>
      <c r="V173" s="3" t="str">
        <f>IF(S173="ILF",HLOOKUP(T173,Tables!$D$20:$I$21,2,TRUE),IF(S173="EIF",HLOOKUP(T173,Tables!$D$26:$I$27,2,TRUE),""))</f>
        <v/>
      </c>
      <c r="W173" s="3" t="str">
        <f>IF(S173="ILF",VLOOKUP(U173,Tables!$A$22:$C$24,3,TRUE),IF(S173="EIF",VLOOKUP(U173,Tables!$A$28:$C$30,3,TRUE),""))</f>
        <v/>
      </c>
      <c r="X173" s="3" t="str">
        <f t="shared" si="15"/>
        <v/>
      </c>
      <c r="Y173" s="1"/>
      <c r="Z173" s="32"/>
      <c r="AA173" s="6" t="str">
        <f t="shared" si="12"/>
        <v/>
      </c>
    </row>
    <row r="174" spans="1:27" customFormat="1" ht="22.5">
      <c r="A174" s="157" t="s">
        <v>689</v>
      </c>
      <c r="B174" s="157" t="s">
        <v>753</v>
      </c>
      <c r="C174" s="157"/>
      <c r="D174" s="157"/>
      <c r="E174" s="157" t="s">
        <v>563</v>
      </c>
      <c r="F174" s="157" t="s">
        <v>569</v>
      </c>
      <c r="G174" s="157" t="s">
        <v>143</v>
      </c>
      <c r="H174" s="157"/>
      <c r="I174" s="187" t="s">
        <v>379</v>
      </c>
      <c r="J174" s="187">
        <v>13</v>
      </c>
      <c r="K174" s="187">
        <v>4</v>
      </c>
      <c r="L174" s="3" t="str">
        <f>IF(I174="EQ",HLOOKUP(J174,Tables!$D$14:$I$15,2,TRUE),IF(I174="EI",HLOOKUP(J174,Tables!$D$2:$I$3,2,TRUE),IF(I174="EO",HLOOKUP(J174,Tables!$D$8:$I$9,2,TRUE),"")))</f>
        <v>F</v>
      </c>
      <c r="M174" s="3">
        <f>IF(I174="EQ",VLOOKUP(K174,Tables!$A$16:$C$18,3,TRUE),IF(I174="EI",VLOOKUP(K174,Tables!$A$4:$C$6,3,TRUE),IF(I174="EO",VLOOKUP(K174,Tables!$A$10:$C$12,3,TRUE),"")))</f>
        <v>18</v>
      </c>
      <c r="N174" s="3" t="str">
        <f t="shared" si="14"/>
        <v>=Tables!F18</v>
      </c>
      <c r="O174" s="32" t="str">
        <f>Tables!F18</f>
        <v>H</v>
      </c>
      <c r="P174" s="6" t="str">
        <f t="shared" si="13"/>
        <v>EQH</v>
      </c>
      <c r="Q174" s="30"/>
      <c r="R174" s="34"/>
      <c r="S174" s="31"/>
      <c r="T174" s="31"/>
      <c r="U174" s="31"/>
      <c r="V174" s="3" t="str">
        <f>IF(S174="ILF",HLOOKUP(T174,Tables!$D$20:$I$21,2,TRUE),IF(S174="EIF",HLOOKUP(T174,Tables!$D$26:$I$27,2,TRUE),""))</f>
        <v/>
      </c>
      <c r="W174" s="3" t="str">
        <f>IF(S174="ILF",VLOOKUP(U174,Tables!$A$22:$C$24,3,TRUE),IF(S174="EIF",VLOOKUP(U174,Tables!$A$28:$C$30,3,TRUE),""))</f>
        <v/>
      </c>
      <c r="X174" s="3" t="str">
        <f t="shared" si="15"/>
        <v/>
      </c>
      <c r="Y174" s="1"/>
      <c r="Z174" s="32"/>
      <c r="AA174" s="6" t="str">
        <f t="shared" si="12"/>
        <v/>
      </c>
    </row>
    <row r="175" spans="1:27" customFormat="1" ht="22.5">
      <c r="A175" s="157" t="s">
        <v>689</v>
      </c>
      <c r="B175" s="157" t="s">
        <v>753</v>
      </c>
      <c r="C175" s="157"/>
      <c r="D175" s="157" t="s">
        <v>148</v>
      </c>
      <c r="E175" s="157" t="s">
        <v>615</v>
      </c>
      <c r="F175" s="157" t="s">
        <v>564</v>
      </c>
      <c r="G175" s="157" t="s">
        <v>156</v>
      </c>
      <c r="H175" s="157"/>
      <c r="I175" s="187"/>
      <c r="J175" s="187"/>
      <c r="K175" s="187"/>
      <c r="L175" s="3" t="str">
        <f>IF(I175="EQ",HLOOKUP(J175,Tables!$D$14:$I$15,2,TRUE),IF(I175="EI",HLOOKUP(J175,Tables!$D$2:$I$3,2,TRUE),IF(I175="EO",HLOOKUP(J175,Tables!$D$8:$I$9,2,TRUE),"")))</f>
        <v/>
      </c>
      <c r="M175" s="3" t="str">
        <f>IF(I175="EQ",VLOOKUP(K175,Tables!$A$16:$C$18,3,TRUE),IF(I175="EI",VLOOKUP(K175,Tables!$A$4:$C$6,3,TRUE),IF(I175="EO",VLOOKUP(K175,Tables!$A$10:$C$12,3,TRUE),"")))</f>
        <v/>
      </c>
      <c r="N175" s="3" t="str">
        <f t="shared" si="14"/>
        <v/>
      </c>
      <c r="O175" s="32"/>
      <c r="P175" s="6" t="str">
        <f t="shared" si="13"/>
        <v/>
      </c>
      <c r="Q175" s="30"/>
      <c r="R175" s="34"/>
      <c r="S175" s="31"/>
      <c r="T175" s="31"/>
      <c r="U175" s="31"/>
      <c r="V175" s="3" t="str">
        <f>IF(S175="ILF",HLOOKUP(T175,Tables!$D$20:$I$21,2,TRUE),IF(S175="EIF",HLOOKUP(T175,Tables!$D$26:$I$27,2,TRUE),""))</f>
        <v/>
      </c>
      <c r="W175" s="3" t="str">
        <f>IF(S175="ILF",VLOOKUP(U175,Tables!$A$22:$C$24,3,TRUE),IF(S175="EIF",VLOOKUP(U175,Tables!$A$28:$C$30,3,TRUE),""))</f>
        <v/>
      </c>
      <c r="X175" s="3" t="str">
        <f t="shared" si="15"/>
        <v/>
      </c>
      <c r="Y175" s="1"/>
      <c r="Z175" s="32"/>
      <c r="AA175" s="6" t="str">
        <f t="shared" si="12"/>
        <v/>
      </c>
    </row>
    <row r="176" spans="1:27" customFormat="1" ht="33.75">
      <c r="A176" s="157" t="s">
        <v>689</v>
      </c>
      <c r="B176" s="157" t="s">
        <v>753</v>
      </c>
      <c r="C176" s="157"/>
      <c r="D176" s="157"/>
      <c r="E176" s="157" t="s">
        <v>615</v>
      </c>
      <c r="F176" s="157" t="s">
        <v>564</v>
      </c>
      <c r="G176" s="157" t="s">
        <v>154</v>
      </c>
      <c r="H176" s="157"/>
      <c r="I176" s="187"/>
      <c r="J176" s="187"/>
      <c r="K176" s="187"/>
      <c r="L176" s="3" t="str">
        <f>IF(I176="EQ",HLOOKUP(J176,Tables!$D$14:$I$15,2,TRUE),IF(I176="EI",HLOOKUP(J176,Tables!$D$2:$I$3,2,TRUE),IF(I176="EO",HLOOKUP(J176,Tables!$D$8:$I$9,2,TRUE),"")))</f>
        <v/>
      </c>
      <c r="M176" s="3" t="str">
        <f>IF(I176="EQ",VLOOKUP(K176,Tables!$A$16:$C$18,3,TRUE),IF(I176="EI",VLOOKUP(K176,Tables!$A$4:$C$6,3,TRUE),IF(I176="EO",VLOOKUP(K176,Tables!$A$10:$C$12,3,TRUE),"")))</f>
        <v/>
      </c>
      <c r="N176" s="3" t="str">
        <f t="shared" si="14"/>
        <v/>
      </c>
      <c r="O176" s="32"/>
      <c r="P176" s="6" t="str">
        <f t="shared" si="13"/>
        <v/>
      </c>
      <c r="Q176" s="30"/>
      <c r="R176" s="34"/>
      <c r="S176" s="31"/>
      <c r="T176" s="31"/>
      <c r="U176" s="31"/>
      <c r="V176" s="3" t="str">
        <f>IF(S176="ILF",HLOOKUP(T176,Tables!$D$20:$I$21,2,TRUE),IF(S176="EIF",HLOOKUP(T176,Tables!$D$26:$I$27,2,TRUE),""))</f>
        <v/>
      </c>
      <c r="W176" s="3" t="str">
        <f>IF(S176="ILF",VLOOKUP(U176,Tables!$A$22:$C$24,3,TRUE),IF(S176="EIF",VLOOKUP(U176,Tables!$A$28:$C$30,3,TRUE),""))</f>
        <v/>
      </c>
      <c r="X176" s="3" t="str">
        <f t="shared" si="15"/>
        <v/>
      </c>
      <c r="Y176" s="1"/>
      <c r="Z176" s="32"/>
      <c r="AA176" s="6" t="str">
        <f t="shared" si="12"/>
        <v/>
      </c>
    </row>
    <row r="177" spans="1:27" customFormat="1" ht="45">
      <c r="A177" s="157" t="s">
        <v>689</v>
      </c>
      <c r="B177" s="157" t="s">
        <v>753</v>
      </c>
      <c r="C177" s="157"/>
      <c r="D177" s="157"/>
      <c r="E177" s="157" t="s">
        <v>615</v>
      </c>
      <c r="F177" s="157" t="s">
        <v>564</v>
      </c>
      <c r="G177" s="157" t="s">
        <v>153</v>
      </c>
      <c r="H177" s="157"/>
      <c r="I177" s="187"/>
      <c r="J177" s="187"/>
      <c r="K177" s="187"/>
      <c r="L177" s="3" t="str">
        <f>IF(I177="EQ",HLOOKUP(J177,Tables!$D$14:$I$15,2,TRUE),IF(I177="EI",HLOOKUP(J177,Tables!$D$2:$I$3,2,TRUE),IF(I177="EO",HLOOKUP(J177,Tables!$D$8:$I$9,2,TRUE),"")))</f>
        <v/>
      </c>
      <c r="M177" s="3" t="str">
        <f>IF(I177="EQ",VLOOKUP(K177,Tables!$A$16:$C$18,3,TRUE),IF(I177="EI",VLOOKUP(K177,Tables!$A$4:$C$6,3,TRUE),IF(I177="EO",VLOOKUP(K177,Tables!$A$10:$C$12,3,TRUE),"")))</f>
        <v/>
      </c>
      <c r="N177" s="3" t="str">
        <f t="shared" si="14"/>
        <v/>
      </c>
      <c r="O177" s="32"/>
      <c r="P177" s="6" t="str">
        <f t="shared" si="13"/>
        <v/>
      </c>
      <c r="Q177" s="30"/>
      <c r="R177" s="34"/>
      <c r="S177" s="31"/>
      <c r="T177" s="31"/>
      <c r="U177" s="31"/>
      <c r="V177" s="3" t="str">
        <f>IF(S177="ILF",HLOOKUP(T177,Tables!$D$20:$I$21,2,TRUE),IF(S177="EIF",HLOOKUP(T177,Tables!$D$26:$I$27,2,TRUE),""))</f>
        <v/>
      </c>
      <c r="W177" s="3" t="str">
        <f>IF(S177="ILF",VLOOKUP(U177,Tables!$A$22:$C$24,3,TRUE),IF(S177="EIF",VLOOKUP(U177,Tables!$A$28:$C$30,3,TRUE),""))</f>
        <v/>
      </c>
      <c r="X177" s="3" t="str">
        <f t="shared" si="15"/>
        <v/>
      </c>
      <c r="Y177" s="1"/>
      <c r="Z177" s="32"/>
      <c r="AA177" s="6" t="str">
        <f t="shared" si="12"/>
        <v/>
      </c>
    </row>
    <row r="178" spans="1:27" customFormat="1" ht="33.75">
      <c r="A178" s="157" t="s">
        <v>689</v>
      </c>
      <c r="B178" s="157" t="s">
        <v>753</v>
      </c>
      <c r="C178" s="157"/>
      <c r="D178" s="157"/>
      <c r="E178" s="157" t="s">
        <v>615</v>
      </c>
      <c r="F178" s="157" t="s">
        <v>564</v>
      </c>
      <c r="G178" s="157" t="s">
        <v>155</v>
      </c>
      <c r="H178" s="157"/>
      <c r="I178" s="187"/>
      <c r="J178" s="187"/>
      <c r="K178" s="187"/>
      <c r="L178" s="3" t="str">
        <f>IF(I178="EQ",HLOOKUP(J178,Tables!$D$14:$I$15,2,TRUE),IF(I178="EI",HLOOKUP(J178,Tables!$D$2:$I$3,2,TRUE),IF(I178="EO",HLOOKUP(J178,Tables!$D$8:$I$9,2,TRUE),"")))</f>
        <v/>
      </c>
      <c r="M178" s="3" t="str">
        <f>IF(I178="EQ",VLOOKUP(K178,Tables!$A$16:$C$18,3,TRUE),IF(I178="EI",VLOOKUP(K178,Tables!$A$4:$C$6,3,TRUE),IF(I178="EO",VLOOKUP(K178,Tables!$A$10:$C$12,3,TRUE),"")))</f>
        <v/>
      </c>
      <c r="N178" s="3" t="str">
        <f t="shared" si="14"/>
        <v/>
      </c>
      <c r="O178" s="32"/>
      <c r="P178" s="6" t="str">
        <f t="shared" si="13"/>
        <v/>
      </c>
      <c r="Q178" s="30"/>
      <c r="R178" s="34"/>
      <c r="S178" s="31"/>
      <c r="T178" s="31"/>
      <c r="U178" s="31"/>
      <c r="V178" s="3" t="str">
        <f>IF(S178="ILF",HLOOKUP(T178,Tables!$D$20:$I$21,2,TRUE),IF(S178="EIF",HLOOKUP(T178,Tables!$D$26:$I$27,2,TRUE),""))</f>
        <v/>
      </c>
      <c r="W178" s="3" t="str">
        <f>IF(S178="ILF",VLOOKUP(U178,Tables!$A$22:$C$24,3,TRUE),IF(S178="EIF",VLOOKUP(U178,Tables!$A$28:$C$30,3,TRUE),""))</f>
        <v/>
      </c>
      <c r="X178" s="3" t="str">
        <f t="shared" si="15"/>
        <v/>
      </c>
      <c r="Y178" s="1"/>
      <c r="Z178" s="32"/>
      <c r="AA178" s="6" t="str">
        <f t="shared" si="12"/>
        <v/>
      </c>
    </row>
    <row r="179" spans="1:27" customFormat="1" ht="56.25">
      <c r="A179" s="157" t="s">
        <v>689</v>
      </c>
      <c r="B179" s="157" t="s">
        <v>753</v>
      </c>
      <c r="C179" s="157"/>
      <c r="D179" s="157"/>
      <c r="E179" s="157" t="s">
        <v>563</v>
      </c>
      <c r="F179" s="157" t="s">
        <v>564</v>
      </c>
      <c r="G179" s="157" t="s">
        <v>33</v>
      </c>
      <c r="H179" s="157">
        <v>2</v>
      </c>
      <c r="I179" s="187" t="s">
        <v>379</v>
      </c>
      <c r="J179" s="187">
        <v>45</v>
      </c>
      <c r="K179" s="187">
        <v>2</v>
      </c>
      <c r="L179" s="3" t="str">
        <f>IF(I179="EQ",HLOOKUP(J179,Tables!$D$14:$I$15,2,TRUE),IF(I179="EI",HLOOKUP(J179,Tables!$D$2:$I$3,2,TRUE),IF(I179="EO",HLOOKUP(J179,Tables!$D$8:$I$9,2,TRUE),"")))</f>
        <v>H</v>
      </c>
      <c r="M179" s="3">
        <f>IF(I179="EQ",VLOOKUP(K179,Tables!$A$16:$C$18,3,TRUE),IF(I179="EI",VLOOKUP(K179,Tables!$A$4:$C$6,3,TRUE),IF(I179="EO",VLOOKUP(K179,Tables!$A$10:$C$12,3,TRUE),"")))</f>
        <v>17</v>
      </c>
      <c r="N179" s="3" t="str">
        <f t="shared" si="14"/>
        <v>=Tables!H17</v>
      </c>
      <c r="O179" s="32" t="str">
        <f>Tables!H17</f>
        <v>H</v>
      </c>
      <c r="P179" s="6" t="str">
        <f t="shared" si="13"/>
        <v>EQH</v>
      </c>
      <c r="Q179" s="30"/>
      <c r="R179" s="34"/>
      <c r="S179" s="31"/>
      <c r="T179" s="31"/>
      <c r="U179" s="31"/>
      <c r="V179" s="3" t="str">
        <f>IF(S179="ILF",HLOOKUP(T179,Tables!$D$20:$I$21,2,TRUE),IF(S179="EIF",HLOOKUP(T179,Tables!$D$26:$I$27,2,TRUE),""))</f>
        <v/>
      </c>
      <c r="W179" s="3" t="str">
        <f>IF(S179="ILF",VLOOKUP(U179,Tables!$A$22:$C$24,3,TRUE),IF(S179="EIF",VLOOKUP(U179,Tables!$A$28:$C$30,3,TRUE),""))</f>
        <v/>
      </c>
      <c r="X179" s="3" t="str">
        <f t="shared" si="15"/>
        <v/>
      </c>
      <c r="Y179" s="1"/>
      <c r="Z179" s="32"/>
      <c r="AA179" s="6" t="str">
        <f t="shared" si="12"/>
        <v/>
      </c>
    </row>
    <row r="180" spans="1:27" customFormat="1" ht="22.5">
      <c r="A180" s="157" t="s">
        <v>689</v>
      </c>
      <c r="B180" s="157" t="s">
        <v>753</v>
      </c>
      <c r="C180" s="157"/>
      <c r="D180" s="157"/>
      <c r="E180" s="157" t="s">
        <v>563</v>
      </c>
      <c r="F180" s="157" t="s">
        <v>564</v>
      </c>
      <c r="G180" s="157" t="s">
        <v>150</v>
      </c>
      <c r="H180" s="157"/>
      <c r="I180" s="187" t="s">
        <v>379</v>
      </c>
      <c r="J180" s="187">
        <v>69</v>
      </c>
      <c r="K180" s="187">
        <v>1</v>
      </c>
      <c r="L180" s="3" t="str">
        <f>IF(I180="EQ",HLOOKUP(J180,Tables!$D$14:$I$15,2,TRUE),IF(I180="EI",HLOOKUP(J180,Tables!$D$2:$I$3,2,TRUE),IF(I180="EO",HLOOKUP(J180,Tables!$D$8:$I$9,2,TRUE),"")))</f>
        <v>H</v>
      </c>
      <c r="M180" s="3">
        <f>IF(I180="EQ",VLOOKUP(K180,Tables!$A$16:$C$18,3,TRUE),IF(I180="EI",VLOOKUP(K180,Tables!$A$4:$C$6,3,TRUE),IF(I180="EO",VLOOKUP(K180,Tables!$A$10:$C$12,3,TRUE),"")))</f>
        <v>16</v>
      </c>
      <c r="N180" s="3" t="str">
        <f t="shared" si="14"/>
        <v>=Tables!H16</v>
      </c>
      <c r="O180" s="32" t="str">
        <f>Tables!H16</f>
        <v>A</v>
      </c>
      <c r="P180" s="6" t="str">
        <f t="shared" si="13"/>
        <v>EQA</v>
      </c>
      <c r="Q180" s="30"/>
      <c r="R180" s="34"/>
      <c r="S180" s="31"/>
      <c r="T180" s="31"/>
      <c r="U180" s="31"/>
      <c r="V180" s="3" t="str">
        <f>IF(S180="ILF",HLOOKUP(T180,Tables!$D$20:$I$21,2,TRUE),IF(S180="EIF",HLOOKUP(T180,Tables!$D$26:$I$27,2,TRUE),""))</f>
        <v/>
      </c>
      <c r="W180" s="3" t="str">
        <f>IF(S180="ILF",VLOOKUP(U180,Tables!$A$22:$C$24,3,TRUE),IF(S180="EIF",VLOOKUP(U180,Tables!$A$28:$C$30,3,TRUE),""))</f>
        <v/>
      </c>
      <c r="X180" s="3" t="str">
        <f t="shared" si="15"/>
        <v/>
      </c>
      <c r="Y180" s="1"/>
      <c r="Z180" s="32"/>
      <c r="AA180" s="6" t="str">
        <f t="shared" si="12"/>
        <v/>
      </c>
    </row>
    <row r="181" spans="1:27" customFormat="1" ht="22.5">
      <c r="A181" s="157" t="s">
        <v>689</v>
      </c>
      <c r="B181" s="157" t="s">
        <v>753</v>
      </c>
      <c r="C181" s="157"/>
      <c r="D181" s="157"/>
      <c r="E181" s="157" t="s">
        <v>563</v>
      </c>
      <c r="F181" s="157" t="s">
        <v>564</v>
      </c>
      <c r="G181" s="157" t="s">
        <v>157</v>
      </c>
      <c r="H181" s="157"/>
      <c r="I181" s="187" t="s">
        <v>379</v>
      </c>
      <c r="J181" s="187">
        <v>73</v>
      </c>
      <c r="K181" s="187">
        <v>2</v>
      </c>
      <c r="L181" s="3" t="str">
        <f>IF(I181="EQ",HLOOKUP(J181,Tables!$D$14:$I$15,2,TRUE),IF(I181="EI",HLOOKUP(J181,Tables!$D$2:$I$3,2,TRUE),IF(I181="EO",HLOOKUP(J181,Tables!$D$8:$I$9,2,TRUE),"")))</f>
        <v>H</v>
      </c>
      <c r="M181" s="3">
        <f>IF(I181="EQ",VLOOKUP(K181,Tables!$A$16:$C$18,3,TRUE),IF(I181="EI",VLOOKUP(K181,Tables!$A$4:$C$6,3,TRUE),IF(I181="EO",VLOOKUP(K181,Tables!$A$10:$C$12,3,TRUE),"")))</f>
        <v>17</v>
      </c>
      <c r="N181" s="3" t="str">
        <f t="shared" si="14"/>
        <v>=Tables!H17</v>
      </c>
      <c r="O181" s="32" t="str">
        <f>Tables!H17</f>
        <v>H</v>
      </c>
      <c r="P181" s="6" t="str">
        <f t="shared" si="13"/>
        <v>EQH</v>
      </c>
      <c r="Q181" s="30"/>
      <c r="R181" s="34"/>
      <c r="S181" s="31"/>
      <c r="T181" s="31"/>
      <c r="U181" s="31"/>
      <c r="V181" s="3" t="str">
        <f>IF(S181="ILF",HLOOKUP(T181,Tables!$D$20:$I$21,2,TRUE),IF(S181="EIF",HLOOKUP(T181,Tables!$D$26:$I$27,2,TRUE),""))</f>
        <v/>
      </c>
      <c r="W181" s="3" t="str">
        <f>IF(S181="ILF",VLOOKUP(U181,Tables!$A$22:$C$24,3,TRUE),IF(S181="EIF",VLOOKUP(U181,Tables!$A$28:$C$30,3,TRUE),""))</f>
        <v/>
      </c>
      <c r="X181" s="3" t="str">
        <f t="shared" si="15"/>
        <v/>
      </c>
      <c r="Y181" s="1"/>
      <c r="Z181" s="32"/>
      <c r="AA181" s="6" t="str">
        <f t="shared" si="12"/>
        <v/>
      </c>
    </row>
    <row r="182" spans="1:27" customFormat="1" ht="22.5">
      <c r="A182" s="157" t="s">
        <v>689</v>
      </c>
      <c r="B182" s="157" t="s">
        <v>753</v>
      </c>
      <c r="C182" s="157"/>
      <c r="D182" s="157"/>
      <c r="E182" s="157" t="s">
        <v>563</v>
      </c>
      <c r="F182" s="157" t="s">
        <v>564</v>
      </c>
      <c r="G182" s="157" t="s">
        <v>158</v>
      </c>
      <c r="H182" s="157"/>
      <c r="I182" s="187" t="s">
        <v>373</v>
      </c>
      <c r="J182" s="187">
        <v>55</v>
      </c>
      <c r="K182" s="187">
        <v>1</v>
      </c>
      <c r="L182" s="3" t="str">
        <f>IF(I182="EQ",HLOOKUP(J182,Tables!$D$14:$I$15,2,TRUE),IF(I182="EI",HLOOKUP(J182,Tables!$D$2:$I$3,2,TRUE),IF(I182="EO",HLOOKUP(J182,Tables!$D$8:$I$9,2,TRUE),"")))</f>
        <v>H</v>
      </c>
      <c r="M182" s="3">
        <f>IF(I182="EQ",VLOOKUP(K182,Tables!$A$16:$C$18,3,TRUE),IF(I182="EI",VLOOKUP(K182,Tables!$A$4:$C$6,3,TRUE),IF(I182="EO",VLOOKUP(K182,Tables!$A$10:$C$12,3,TRUE),"")))</f>
        <v>4</v>
      </c>
      <c r="N182" s="3" t="str">
        <f t="shared" si="14"/>
        <v>=Tables!H4</v>
      </c>
      <c r="O182" s="32" t="str">
        <f>Tables!H4</f>
        <v>A</v>
      </c>
      <c r="P182" s="6" t="str">
        <f t="shared" si="13"/>
        <v>EIA</v>
      </c>
      <c r="Q182" s="30"/>
      <c r="R182" s="34"/>
      <c r="S182" s="31"/>
      <c r="T182" s="31"/>
      <c r="U182" s="31"/>
      <c r="V182" s="3" t="str">
        <f>IF(S182="ILF",HLOOKUP(T182,Tables!$D$20:$I$21,2,TRUE),IF(S182="EIF",HLOOKUP(T182,Tables!$D$26:$I$27,2,TRUE),""))</f>
        <v/>
      </c>
      <c r="W182" s="3" t="str">
        <f>IF(S182="ILF",VLOOKUP(U182,Tables!$A$22:$C$24,3,TRUE),IF(S182="EIF",VLOOKUP(U182,Tables!$A$28:$C$30,3,TRUE),""))</f>
        <v/>
      </c>
      <c r="X182" s="3" t="str">
        <f t="shared" si="15"/>
        <v/>
      </c>
      <c r="Y182" s="1"/>
      <c r="Z182" s="32"/>
      <c r="AA182" s="6" t="str">
        <f t="shared" si="12"/>
        <v/>
      </c>
    </row>
    <row r="183" spans="1:27" customFormat="1" ht="22.5">
      <c r="A183" s="157" t="s">
        <v>689</v>
      </c>
      <c r="B183" s="157" t="s">
        <v>753</v>
      </c>
      <c r="C183" s="157"/>
      <c r="D183" s="157"/>
      <c r="E183" s="157" t="s">
        <v>563</v>
      </c>
      <c r="F183" s="157" t="s">
        <v>569</v>
      </c>
      <c r="G183" s="157" t="s">
        <v>149</v>
      </c>
      <c r="H183" s="157"/>
      <c r="I183" s="187" t="s">
        <v>373</v>
      </c>
      <c r="J183" s="187">
        <v>43</v>
      </c>
      <c r="K183" s="187">
        <v>2</v>
      </c>
      <c r="L183" s="3" t="str">
        <f>IF(I183="EQ",HLOOKUP(J183,Tables!$D$14:$I$15,2,TRUE),IF(I183="EI",HLOOKUP(J183,Tables!$D$2:$I$3,2,TRUE),IF(I183="EO",HLOOKUP(J183,Tables!$D$8:$I$9,2,TRUE),"")))</f>
        <v>H</v>
      </c>
      <c r="M183" s="3">
        <f>IF(I183="EQ",VLOOKUP(K183,Tables!$A$16:$C$18,3,TRUE),IF(I183="EI",VLOOKUP(K183,Tables!$A$4:$C$6,3,TRUE),IF(I183="EO",VLOOKUP(K183,Tables!$A$10:$C$12,3,TRUE),"")))</f>
        <v>5</v>
      </c>
      <c r="N183" s="3" t="str">
        <f t="shared" si="14"/>
        <v>=Tables!H5</v>
      </c>
      <c r="O183" s="32" t="str">
        <f>Tables!H5</f>
        <v>H</v>
      </c>
      <c r="P183" s="6" t="str">
        <f t="shared" si="13"/>
        <v>EIH</v>
      </c>
      <c r="Q183" s="30"/>
      <c r="R183" s="34"/>
      <c r="S183" s="31"/>
      <c r="T183" s="31"/>
      <c r="U183" s="31"/>
      <c r="V183" s="3" t="str">
        <f>IF(S183="ILF",HLOOKUP(T183,Tables!$D$20:$I$21,2,TRUE),IF(S183="EIF",HLOOKUP(T183,Tables!$D$26:$I$27,2,TRUE),""))</f>
        <v/>
      </c>
      <c r="W183" s="3" t="str">
        <f>IF(S183="ILF",VLOOKUP(U183,Tables!$A$22:$C$24,3,TRUE),IF(S183="EIF",VLOOKUP(U183,Tables!$A$28:$C$30,3,TRUE),""))</f>
        <v/>
      </c>
      <c r="X183" s="3" t="str">
        <f t="shared" si="15"/>
        <v/>
      </c>
      <c r="Y183" s="1"/>
      <c r="Z183" s="32"/>
      <c r="AA183" s="6" t="str">
        <f t="shared" si="12"/>
        <v/>
      </c>
    </row>
    <row r="184" spans="1:27" customFormat="1" ht="22.5">
      <c r="A184" s="157" t="s">
        <v>689</v>
      </c>
      <c r="B184" s="157" t="s">
        <v>753</v>
      </c>
      <c r="C184" s="157"/>
      <c r="D184" s="157"/>
      <c r="E184" s="157" t="s">
        <v>563</v>
      </c>
      <c r="F184" s="157" t="s">
        <v>569</v>
      </c>
      <c r="G184" s="157" t="s">
        <v>151</v>
      </c>
      <c r="H184" s="157"/>
      <c r="I184" s="187" t="s">
        <v>379</v>
      </c>
      <c r="J184" s="187">
        <v>55</v>
      </c>
      <c r="K184" s="187">
        <v>4</v>
      </c>
      <c r="L184" s="3" t="str">
        <f>IF(I184="EQ",HLOOKUP(J184,Tables!$D$14:$I$15,2,TRUE),IF(I184="EI",HLOOKUP(J184,Tables!$D$2:$I$3,2,TRUE),IF(I184="EO",HLOOKUP(J184,Tables!$D$8:$I$9,2,TRUE),"")))</f>
        <v>H</v>
      </c>
      <c r="M184" s="3">
        <f>IF(I184="EQ",VLOOKUP(K184,Tables!$A$16:$C$18,3,TRUE),IF(I184="EI",VLOOKUP(K184,Tables!$A$4:$C$6,3,TRUE),IF(I184="EO",VLOOKUP(K184,Tables!$A$10:$C$12,3,TRUE),"")))</f>
        <v>18</v>
      </c>
      <c r="N184" s="3" t="str">
        <f t="shared" si="14"/>
        <v>=Tables!H18</v>
      </c>
      <c r="O184" s="32" t="str">
        <f>Tables!H18</f>
        <v>H</v>
      </c>
      <c r="P184" s="6" t="str">
        <f t="shared" si="13"/>
        <v>EQH</v>
      </c>
      <c r="Q184" s="30"/>
      <c r="R184" s="34"/>
      <c r="S184" s="31"/>
      <c r="T184" s="31"/>
      <c r="U184" s="31"/>
      <c r="V184" s="3" t="str">
        <f>IF(S184="ILF",HLOOKUP(T184,Tables!$D$20:$I$21,2,TRUE),IF(S184="EIF",HLOOKUP(T184,Tables!$D$26:$I$27,2,TRUE),""))</f>
        <v/>
      </c>
      <c r="W184" s="3" t="str">
        <f>IF(S184="ILF",VLOOKUP(U184,Tables!$A$22:$C$24,3,TRUE),IF(S184="EIF",VLOOKUP(U184,Tables!$A$28:$C$30,3,TRUE),""))</f>
        <v/>
      </c>
      <c r="X184" s="3" t="str">
        <f t="shared" si="15"/>
        <v/>
      </c>
      <c r="Y184" s="1"/>
      <c r="Z184" s="32"/>
      <c r="AA184" s="6" t="str">
        <f t="shared" si="12"/>
        <v/>
      </c>
    </row>
    <row r="185" spans="1:27" customFormat="1" ht="22.5">
      <c r="A185" s="157" t="s">
        <v>689</v>
      </c>
      <c r="B185" s="157" t="s">
        <v>753</v>
      </c>
      <c r="C185" s="157"/>
      <c r="D185" s="157" t="s">
        <v>159</v>
      </c>
      <c r="E185" s="157" t="s">
        <v>615</v>
      </c>
      <c r="F185" s="157" t="s">
        <v>564</v>
      </c>
      <c r="G185" s="157" t="s">
        <v>34</v>
      </c>
      <c r="H185" s="157"/>
      <c r="I185" s="187"/>
      <c r="J185" s="187"/>
      <c r="K185" s="187"/>
      <c r="L185" s="3" t="str">
        <f>IF(I185="EQ",HLOOKUP(J185,Tables!$D$14:$I$15,2,TRUE),IF(I185="EI",HLOOKUP(J185,Tables!$D$2:$I$3,2,TRUE),IF(I185="EO",HLOOKUP(J185,Tables!$D$8:$I$9,2,TRUE),"")))</f>
        <v/>
      </c>
      <c r="M185" s="3" t="str">
        <f>IF(I185="EQ",VLOOKUP(K185,Tables!$A$16:$C$18,3,TRUE),IF(I185="EI",VLOOKUP(K185,Tables!$A$4:$C$6,3,TRUE),IF(I185="EO",VLOOKUP(K185,Tables!$A$10:$C$12,3,TRUE),"")))</f>
        <v/>
      </c>
      <c r="N185" s="3" t="str">
        <f t="shared" si="14"/>
        <v/>
      </c>
      <c r="O185" s="32"/>
      <c r="P185" s="6" t="str">
        <f t="shared" si="13"/>
        <v/>
      </c>
      <c r="Q185" s="30"/>
      <c r="R185" s="34"/>
      <c r="S185" s="31"/>
      <c r="T185" s="31"/>
      <c r="U185" s="31"/>
      <c r="V185" s="3" t="str">
        <f>IF(S185="ILF",HLOOKUP(T185,Tables!$D$20:$I$21,2,TRUE),IF(S185="EIF",HLOOKUP(T185,Tables!$D$26:$I$27,2,TRUE),""))</f>
        <v/>
      </c>
      <c r="W185" s="3" t="str">
        <f>IF(S185="ILF",VLOOKUP(U185,Tables!$A$22:$C$24,3,TRUE),IF(S185="EIF",VLOOKUP(U185,Tables!$A$28:$C$30,3,TRUE),""))</f>
        <v/>
      </c>
      <c r="X185" s="3" t="str">
        <f t="shared" si="15"/>
        <v/>
      </c>
      <c r="Y185" s="1"/>
      <c r="Z185" s="32"/>
      <c r="AA185" s="6" t="str">
        <f t="shared" si="12"/>
        <v/>
      </c>
    </row>
    <row r="186" spans="1:27" customFormat="1" ht="22.5">
      <c r="A186" s="157" t="s">
        <v>689</v>
      </c>
      <c r="B186" s="157" t="s">
        <v>753</v>
      </c>
      <c r="C186" s="157"/>
      <c r="D186" s="157"/>
      <c r="E186" s="157" t="s">
        <v>615</v>
      </c>
      <c r="F186" s="157" t="s">
        <v>564</v>
      </c>
      <c r="G186" s="157" t="s">
        <v>35</v>
      </c>
      <c r="H186" s="157"/>
      <c r="I186" s="187"/>
      <c r="J186" s="187"/>
      <c r="K186" s="187"/>
      <c r="L186" s="3" t="str">
        <f>IF(I186="EQ",HLOOKUP(J186,Tables!$D$14:$I$15,2,TRUE),IF(I186="EI",HLOOKUP(J186,Tables!$D$2:$I$3,2,TRUE),IF(I186="EO",HLOOKUP(J186,Tables!$D$8:$I$9,2,TRUE),"")))</f>
        <v/>
      </c>
      <c r="M186" s="3" t="str">
        <f>IF(I186="EQ",VLOOKUP(K186,Tables!$A$16:$C$18,3,TRUE),IF(I186="EI",VLOOKUP(K186,Tables!$A$4:$C$6,3,TRUE),IF(I186="EO",VLOOKUP(K186,Tables!$A$10:$C$12,3,TRUE),"")))</f>
        <v/>
      </c>
      <c r="N186" s="3" t="str">
        <f t="shared" si="14"/>
        <v/>
      </c>
      <c r="O186" s="32"/>
      <c r="P186" s="6" t="str">
        <f t="shared" si="13"/>
        <v/>
      </c>
      <c r="Q186" s="30"/>
      <c r="R186" s="34"/>
      <c r="S186" s="31"/>
      <c r="T186" s="31"/>
      <c r="U186" s="31"/>
      <c r="V186" s="3" t="str">
        <f>IF(S186="ILF",HLOOKUP(T186,Tables!$D$20:$I$21,2,TRUE),IF(S186="EIF",HLOOKUP(T186,Tables!$D$26:$I$27,2,TRUE),""))</f>
        <v/>
      </c>
      <c r="W186" s="3" t="str">
        <f>IF(S186="ILF",VLOOKUP(U186,Tables!$A$22:$C$24,3,TRUE),IF(S186="EIF",VLOOKUP(U186,Tables!$A$28:$C$30,3,TRUE),""))</f>
        <v/>
      </c>
      <c r="X186" s="3" t="str">
        <f t="shared" si="15"/>
        <v/>
      </c>
      <c r="Y186" s="1"/>
      <c r="Z186" s="32"/>
      <c r="AA186" s="6" t="str">
        <f t="shared" si="12"/>
        <v/>
      </c>
    </row>
    <row r="187" spans="1:27" customFormat="1" ht="33.75">
      <c r="A187" s="157" t="s">
        <v>689</v>
      </c>
      <c r="B187" s="157" t="s">
        <v>753</v>
      </c>
      <c r="C187" s="157"/>
      <c r="D187" s="157"/>
      <c r="E187" s="157" t="s">
        <v>615</v>
      </c>
      <c r="F187" s="157" t="s">
        <v>564</v>
      </c>
      <c r="G187" s="157" t="s">
        <v>36</v>
      </c>
      <c r="H187" s="157"/>
      <c r="I187" s="187"/>
      <c r="J187" s="187"/>
      <c r="K187" s="187"/>
      <c r="L187" s="3" t="str">
        <f>IF(I187="EQ",HLOOKUP(J187,Tables!$D$14:$I$15,2,TRUE),IF(I187="EI",HLOOKUP(J187,Tables!$D$2:$I$3,2,TRUE),IF(I187="EO",HLOOKUP(J187,Tables!$D$8:$I$9,2,TRUE),"")))</f>
        <v/>
      </c>
      <c r="M187" s="3" t="str">
        <f>IF(I187="EQ",VLOOKUP(K187,Tables!$A$16:$C$18,3,TRUE),IF(I187="EI",VLOOKUP(K187,Tables!$A$4:$C$6,3,TRUE),IF(I187="EO",VLOOKUP(K187,Tables!$A$10:$C$12,3,TRUE),"")))</f>
        <v/>
      </c>
      <c r="N187" s="3" t="str">
        <f t="shared" si="14"/>
        <v/>
      </c>
      <c r="O187" s="32"/>
      <c r="P187" s="6" t="str">
        <f t="shared" si="13"/>
        <v/>
      </c>
      <c r="Q187" s="30"/>
      <c r="R187" s="34"/>
      <c r="S187" s="31"/>
      <c r="T187" s="31"/>
      <c r="U187" s="31"/>
      <c r="V187" s="3" t="str">
        <f>IF(S187="ILF",HLOOKUP(T187,Tables!$D$20:$I$21,2,TRUE),IF(S187="EIF",HLOOKUP(T187,Tables!$D$26:$I$27,2,TRUE),""))</f>
        <v/>
      </c>
      <c r="W187" s="3" t="str">
        <f>IF(S187="ILF",VLOOKUP(U187,Tables!$A$22:$C$24,3,TRUE),IF(S187="EIF",VLOOKUP(U187,Tables!$A$28:$C$30,3,TRUE),""))</f>
        <v/>
      </c>
      <c r="X187" s="3" t="str">
        <f t="shared" si="15"/>
        <v/>
      </c>
      <c r="Y187" s="1"/>
      <c r="Z187" s="32"/>
      <c r="AA187" s="6" t="str">
        <f t="shared" si="12"/>
        <v/>
      </c>
    </row>
    <row r="188" spans="1:27" customFormat="1" ht="45">
      <c r="A188" s="157" t="s">
        <v>689</v>
      </c>
      <c r="B188" s="157" t="s">
        <v>753</v>
      </c>
      <c r="C188" s="157"/>
      <c r="D188" s="157"/>
      <c r="E188" s="157" t="s">
        <v>615</v>
      </c>
      <c r="F188" s="157" t="s">
        <v>564</v>
      </c>
      <c r="G188" s="157" t="s">
        <v>37</v>
      </c>
      <c r="H188" s="157"/>
      <c r="I188" s="187"/>
      <c r="J188" s="187"/>
      <c r="K188" s="187"/>
      <c r="L188" s="3" t="str">
        <f>IF(I188="EQ",HLOOKUP(J188,Tables!$D$14:$I$15,2,TRUE),IF(I188="EI",HLOOKUP(J188,Tables!$D$2:$I$3,2,TRUE),IF(I188="EO",HLOOKUP(J188,Tables!$D$8:$I$9,2,TRUE),"")))</f>
        <v/>
      </c>
      <c r="M188" s="3" t="str">
        <f>IF(I188="EQ",VLOOKUP(K188,Tables!$A$16:$C$18,3,TRUE),IF(I188="EI",VLOOKUP(K188,Tables!$A$4:$C$6,3,TRUE),IF(I188="EO",VLOOKUP(K188,Tables!$A$10:$C$12,3,TRUE),"")))</f>
        <v/>
      </c>
      <c r="N188" s="3" t="str">
        <f t="shared" si="14"/>
        <v/>
      </c>
      <c r="O188" s="32"/>
      <c r="P188" s="6" t="str">
        <f t="shared" si="13"/>
        <v/>
      </c>
      <c r="Q188" s="30"/>
      <c r="R188" s="34"/>
      <c r="S188" s="31"/>
      <c r="T188" s="31"/>
      <c r="U188" s="31"/>
      <c r="V188" s="3" t="str">
        <f>IF(S188="ILF",HLOOKUP(T188,Tables!$D$20:$I$21,2,TRUE),IF(S188="EIF",HLOOKUP(T188,Tables!$D$26:$I$27,2,TRUE),""))</f>
        <v/>
      </c>
      <c r="W188" s="3" t="str">
        <f>IF(S188="ILF",VLOOKUP(U188,Tables!$A$22:$C$24,3,TRUE),IF(S188="EIF",VLOOKUP(U188,Tables!$A$28:$C$30,3,TRUE),""))</f>
        <v/>
      </c>
      <c r="X188" s="3" t="str">
        <f t="shared" si="15"/>
        <v/>
      </c>
      <c r="Y188" s="1"/>
      <c r="Z188" s="32"/>
      <c r="AA188" s="6" t="str">
        <f t="shared" si="12"/>
        <v/>
      </c>
    </row>
    <row r="189" spans="1:27" customFormat="1" ht="33.75">
      <c r="A189" s="157" t="s">
        <v>689</v>
      </c>
      <c r="B189" s="157" t="s">
        <v>753</v>
      </c>
      <c r="C189" s="157"/>
      <c r="D189" s="157"/>
      <c r="E189" s="157" t="s">
        <v>615</v>
      </c>
      <c r="F189" s="157" t="s">
        <v>564</v>
      </c>
      <c r="G189" s="157" t="s">
        <v>38</v>
      </c>
      <c r="H189" s="157"/>
      <c r="I189" s="187"/>
      <c r="J189" s="187"/>
      <c r="K189" s="187"/>
      <c r="L189" s="3" t="str">
        <f>IF(I189="EQ",HLOOKUP(J189,Tables!$D$14:$I$15,2,TRUE),IF(I189="EI",HLOOKUP(J189,Tables!$D$2:$I$3,2,TRUE),IF(I189="EO",HLOOKUP(J189,Tables!$D$8:$I$9,2,TRUE),"")))</f>
        <v/>
      </c>
      <c r="M189" s="3" t="str">
        <f>IF(I189="EQ",VLOOKUP(K189,Tables!$A$16:$C$18,3,TRUE),IF(I189="EI",VLOOKUP(K189,Tables!$A$4:$C$6,3,TRUE),IF(I189="EO",VLOOKUP(K189,Tables!$A$10:$C$12,3,TRUE),"")))</f>
        <v/>
      </c>
      <c r="N189" s="3" t="str">
        <f t="shared" si="14"/>
        <v/>
      </c>
      <c r="O189" s="32"/>
      <c r="P189" s="6" t="str">
        <f t="shared" si="13"/>
        <v/>
      </c>
      <c r="Q189" s="30"/>
      <c r="R189" s="34"/>
      <c r="S189" s="31"/>
      <c r="T189" s="31"/>
      <c r="U189" s="31"/>
      <c r="V189" s="3" t="str">
        <f>IF(S189="ILF",HLOOKUP(T189,Tables!$D$20:$I$21,2,TRUE),IF(S189="EIF",HLOOKUP(T189,Tables!$D$26:$I$27,2,TRUE),""))</f>
        <v/>
      </c>
      <c r="W189" s="3" t="str">
        <f>IF(S189="ILF",VLOOKUP(U189,Tables!$A$22:$C$24,3,TRUE),IF(S189="EIF",VLOOKUP(U189,Tables!$A$28:$C$30,3,TRUE),""))</f>
        <v/>
      </c>
      <c r="X189" s="3" t="str">
        <f t="shared" si="15"/>
        <v/>
      </c>
      <c r="Y189" s="1"/>
      <c r="Z189" s="32"/>
      <c r="AA189" s="6" t="str">
        <f t="shared" si="12"/>
        <v/>
      </c>
    </row>
    <row r="190" spans="1:27" customFormat="1" ht="22.5">
      <c r="A190" s="157" t="s">
        <v>689</v>
      </c>
      <c r="B190" s="157" t="s">
        <v>753</v>
      </c>
      <c r="C190" s="157"/>
      <c r="D190" s="157"/>
      <c r="E190" s="157" t="s">
        <v>563</v>
      </c>
      <c r="F190" s="157" t="s">
        <v>564</v>
      </c>
      <c r="G190" s="157" t="s">
        <v>39</v>
      </c>
      <c r="H190" s="157"/>
      <c r="I190" s="187" t="s">
        <v>379</v>
      </c>
      <c r="J190" s="187">
        <v>50</v>
      </c>
      <c r="K190" s="187">
        <v>2</v>
      </c>
      <c r="L190" s="3" t="str">
        <f>IF(I190="EQ",HLOOKUP(J190,Tables!$D$14:$I$15,2,TRUE),IF(I190="EI",HLOOKUP(J190,Tables!$D$2:$I$3,2,TRUE),IF(I190="EO",HLOOKUP(J190,Tables!$D$8:$I$9,2,TRUE),"")))</f>
        <v>H</v>
      </c>
      <c r="M190" s="3">
        <f>IF(I190="EQ",VLOOKUP(K190,Tables!$A$16:$C$18,3,TRUE),IF(I190="EI",VLOOKUP(K190,Tables!$A$4:$C$6,3,TRUE),IF(I190="EO",VLOOKUP(K190,Tables!$A$10:$C$12,3,TRUE),"")))</f>
        <v>17</v>
      </c>
      <c r="N190" s="3" t="str">
        <f t="shared" si="14"/>
        <v>=Tables!H17</v>
      </c>
      <c r="O190" s="32" t="str">
        <f>Tables!H17</f>
        <v>H</v>
      </c>
      <c r="P190" s="6" t="str">
        <f t="shared" si="13"/>
        <v>EQH</v>
      </c>
      <c r="Q190" s="30"/>
      <c r="R190" s="34"/>
      <c r="S190" s="31"/>
      <c r="T190" s="31"/>
      <c r="U190" s="31"/>
      <c r="V190" s="3" t="str">
        <f>IF(S190="ILF",HLOOKUP(T190,Tables!$D$20:$I$21,2,TRUE),IF(S190="EIF",HLOOKUP(T190,Tables!$D$26:$I$27,2,TRUE),""))</f>
        <v/>
      </c>
      <c r="W190" s="3" t="str">
        <f>IF(S190="ILF",VLOOKUP(U190,Tables!$A$22:$C$24,3,TRUE),IF(S190="EIF",VLOOKUP(U190,Tables!$A$28:$C$30,3,TRUE),""))</f>
        <v/>
      </c>
      <c r="X190" s="3" t="str">
        <f t="shared" si="15"/>
        <v/>
      </c>
      <c r="Y190" s="1"/>
      <c r="Z190" s="32"/>
      <c r="AA190" s="6" t="str">
        <f t="shared" si="12"/>
        <v/>
      </c>
    </row>
    <row r="191" spans="1:27" customFormat="1" ht="22.5">
      <c r="A191" s="157" t="s">
        <v>689</v>
      </c>
      <c r="B191" s="157" t="s">
        <v>753</v>
      </c>
      <c r="C191" s="157"/>
      <c r="D191" s="157"/>
      <c r="E191" s="157" t="s">
        <v>563</v>
      </c>
      <c r="F191" s="157" t="s">
        <v>564</v>
      </c>
      <c r="G191" s="157" t="s">
        <v>40</v>
      </c>
      <c r="H191" s="157"/>
      <c r="I191" s="187" t="s">
        <v>379</v>
      </c>
      <c r="J191" s="187">
        <v>40</v>
      </c>
      <c r="K191" s="187">
        <v>1</v>
      </c>
      <c r="L191" s="3" t="str">
        <f>IF(I191="EQ",HLOOKUP(J191,Tables!$D$14:$I$15,2,TRUE),IF(I191="EI",HLOOKUP(J191,Tables!$D$2:$I$3,2,TRUE),IF(I191="EO",HLOOKUP(J191,Tables!$D$8:$I$9,2,TRUE),"")))</f>
        <v>H</v>
      </c>
      <c r="M191" s="3">
        <f>IF(I191="EQ",VLOOKUP(K191,Tables!$A$16:$C$18,3,TRUE),IF(I191="EI",VLOOKUP(K191,Tables!$A$4:$C$6,3,TRUE),IF(I191="EO",VLOOKUP(K191,Tables!$A$10:$C$12,3,TRUE),"")))</f>
        <v>16</v>
      </c>
      <c r="N191" s="3" t="str">
        <f t="shared" si="14"/>
        <v>=Tables!H16</v>
      </c>
      <c r="O191" s="32" t="str">
        <f>Tables!H16</f>
        <v>A</v>
      </c>
      <c r="P191" s="6" t="str">
        <f t="shared" si="13"/>
        <v>EQA</v>
      </c>
      <c r="Q191" s="30"/>
      <c r="R191" s="34"/>
      <c r="S191" s="31"/>
      <c r="T191" s="31"/>
      <c r="U191" s="31"/>
      <c r="V191" s="3" t="str">
        <f>IF(S191="ILF",HLOOKUP(T191,Tables!$D$20:$I$21,2,TRUE),IF(S191="EIF",HLOOKUP(T191,Tables!$D$26:$I$27,2,TRUE),""))</f>
        <v/>
      </c>
      <c r="W191" s="3" t="str">
        <f>IF(S191="ILF",VLOOKUP(U191,Tables!$A$22:$C$24,3,TRUE),IF(S191="EIF",VLOOKUP(U191,Tables!$A$28:$C$30,3,TRUE),""))</f>
        <v/>
      </c>
      <c r="X191" s="3" t="str">
        <f t="shared" si="15"/>
        <v/>
      </c>
      <c r="Y191" s="1"/>
      <c r="Z191" s="32"/>
      <c r="AA191" s="6" t="str">
        <f t="shared" si="12"/>
        <v/>
      </c>
    </row>
    <row r="192" spans="1:27" customFormat="1" ht="45">
      <c r="A192" s="157" t="s">
        <v>689</v>
      </c>
      <c r="B192" s="157" t="s">
        <v>753</v>
      </c>
      <c r="C192" s="157"/>
      <c r="D192" s="157"/>
      <c r="E192" s="157" t="s">
        <v>563</v>
      </c>
      <c r="F192" s="157" t="s">
        <v>564</v>
      </c>
      <c r="G192" s="157" t="s">
        <v>41</v>
      </c>
      <c r="H192" s="157"/>
      <c r="I192" s="187" t="s">
        <v>379</v>
      </c>
      <c r="J192" s="187">
        <v>34</v>
      </c>
      <c r="K192" s="187">
        <v>2</v>
      </c>
      <c r="L192" s="3" t="str">
        <f>IF(I192="EQ",HLOOKUP(J192,Tables!$D$14:$I$15,2,TRUE),IF(I192="EI",HLOOKUP(J192,Tables!$D$2:$I$3,2,TRUE),IF(I192="EO",HLOOKUP(J192,Tables!$D$8:$I$9,2,TRUE),"")))</f>
        <v>H</v>
      </c>
      <c r="M192" s="3">
        <f>IF(I192="EQ",VLOOKUP(K192,Tables!$A$16:$C$18,3,TRUE),IF(I192="EI",VLOOKUP(K192,Tables!$A$4:$C$6,3,TRUE),IF(I192="EO",VLOOKUP(K192,Tables!$A$10:$C$12,3,TRUE),"")))</f>
        <v>17</v>
      </c>
      <c r="N192" s="3" t="str">
        <f t="shared" si="14"/>
        <v>=Tables!H17</v>
      </c>
      <c r="O192" s="32" t="str">
        <f>Tables!H17</f>
        <v>H</v>
      </c>
      <c r="P192" s="6" t="str">
        <f t="shared" si="13"/>
        <v>EQH</v>
      </c>
      <c r="Q192" s="30"/>
      <c r="R192" s="34"/>
      <c r="S192" s="31"/>
      <c r="T192" s="31"/>
      <c r="U192" s="31"/>
      <c r="V192" s="3" t="str">
        <f>IF(S192="ILF",HLOOKUP(T192,Tables!$D$20:$I$21,2,TRUE),IF(S192="EIF",HLOOKUP(T192,Tables!$D$26:$I$27,2,TRUE),""))</f>
        <v/>
      </c>
      <c r="W192" s="3" t="str">
        <f>IF(S192="ILF",VLOOKUP(U192,Tables!$A$22:$C$24,3,TRUE),IF(S192="EIF",VLOOKUP(U192,Tables!$A$28:$C$30,3,TRUE),""))</f>
        <v/>
      </c>
      <c r="X192" s="3" t="str">
        <f t="shared" si="15"/>
        <v/>
      </c>
      <c r="Y192" s="1"/>
      <c r="Z192" s="32"/>
      <c r="AA192" s="6" t="str">
        <f t="shared" si="12"/>
        <v/>
      </c>
    </row>
    <row r="193" spans="1:27" customFormat="1" ht="22.5">
      <c r="A193" s="157" t="s">
        <v>689</v>
      </c>
      <c r="B193" s="157" t="s">
        <v>753</v>
      </c>
      <c r="C193" s="157"/>
      <c r="D193" s="157"/>
      <c r="E193" s="157" t="s">
        <v>563</v>
      </c>
      <c r="F193" s="157" t="s">
        <v>564</v>
      </c>
      <c r="G193" s="157" t="s">
        <v>851</v>
      </c>
      <c r="H193" s="157"/>
      <c r="I193" s="187" t="s">
        <v>373</v>
      </c>
      <c r="J193" s="187">
        <v>38</v>
      </c>
      <c r="K193" s="187">
        <v>1</v>
      </c>
      <c r="L193" s="3" t="str">
        <f>IF(I193="EQ",HLOOKUP(J193,Tables!$D$14:$I$15,2,TRUE),IF(I193="EI",HLOOKUP(J193,Tables!$D$2:$I$3,2,TRUE),IF(I193="EO",HLOOKUP(J193,Tables!$D$8:$I$9,2,TRUE),"")))</f>
        <v>H</v>
      </c>
      <c r="M193" s="3">
        <f>IF(I193="EQ",VLOOKUP(K193,Tables!$A$16:$C$18,3,TRUE),IF(I193="EI",VLOOKUP(K193,Tables!$A$4:$C$6,3,TRUE),IF(I193="EO",VLOOKUP(K193,Tables!$A$10:$C$12,3,TRUE),"")))</f>
        <v>4</v>
      </c>
      <c r="N193" s="3" t="str">
        <f t="shared" si="14"/>
        <v>=Tables!H4</v>
      </c>
      <c r="O193" s="32" t="str">
        <f>Tables!H4</f>
        <v>A</v>
      </c>
      <c r="P193" s="6" t="str">
        <f t="shared" si="13"/>
        <v>EIA</v>
      </c>
      <c r="Q193" s="30"/>
      <c r="R193" s="34"/>
      <c r="S193" s="31"/>
      <c r="T193" s="31"/>
      <c r="U193" s="31"/>
      <c r="V193" s="3" t="str">
        <f>IF(S193="ILF",HLOOKUP(T193,Tables!$D$20:$I$21,2,TRUE),IF(S193="EIF",HLOOKUP(T193,Tables!$D$26:$I$27,2,TRUE),""))</f>
        <v/>
      </c>
      <c r="W193" s="3" t="str">
        <f>IF(S193="ILF",VLOOKUP(U193,Tables!$A$22:$C$24,3,TRUE),IF(S193="EIF",VLOOKUP(U193,Tables!$A$28:$C$30,3,TRUE),""))</f>
        <v/>
      </c>
      <c r="X193" s="3" t="str">
        <f t="shared" si="15"/>
        <v/>
      </c>
      <c r="Y193" s="1"/>
      <c r="Z193" s="32"/>
      <c r="AA193" s="6" t="str">
        <f t="shared" si="12"/>
        <v/>
      </c>
    </row>
    <row r="194" spans="1:27" customFormat="1" ht="22.5">
      <c r="A194" s="157" t="s">
        <v>689</v>
      </c>
      <c r="B194" s="157" t="s">
        <v>753</v>
      </c>
      <c r="C194" s="157"/>
      <c r="D194" s="157"/>
      <c r="E194" s="157" t="s">
        <v>563</v>
      </c>
      <c r="F194" s="157" t="s">
        <v>569</v>
      </c>
      <c r="G194" s="157" t="s">
        <v>43</v>
      </c>
      <c r="H194" s="157"/>
      <c r="I194" s="187" t="s">
        <v>379</v>
      </c>
      <c r="J194" s="187">
        <v>35</v>
      </c>
      <c r="K194" s="187">
        <v>3</v>
      </c>
      <c r="L194" s="3" t="str">
        <f>IF(I194="EQ",HLOOKUP(J194,Tables!$D$14:$I$15,2,TRUE),IF(I194="EI",HLOOKUP(J194,Tables!$D$2:$I$3,2,TRUE),IF(I194="EO",HLOOKUP(J194,Tables!$D$8:$I$9,2,TRUE),"")))</f>
        <v>H</v>
      </c>
      <c r="M194" s="3">
        <f>IF(I194="EQ",VLOOKUP(K194,Tables!$A$16:$C$18,3,TRUE),IF(I194="EI",VLOOKUP(K194,Tables!$A$4:$C$6,3,TRUE),IF(I194="EO",VLOOKUP(K194,Tables!$A$10:$C$12,3,TRUE),"")))</f>
        <v>17</v>
      </c>
      <c r="N194" s="3" t="str">
        <f t="shared" si="14"/>
        <v>=Tables!H17</v>
      </c>
      <c r="O194" s="32" t="str">
        <f>Tables!H17</f>
        <v>H</v>
      </c>
      <c r="P194" s="6" t="str">
        <f t="shared" si="13"/>
        <v>EQH</v>
      </c>
      <c r="Q194" s="30"/>
      <c r="R194" s="34"/>
      <c r="S194" s="31"/>
      <c r="T194" s="31"/>
      <c r="U194" s="31"/>
      <c r="V194" s="3" t="str">
        <f>IF(S194="ILF",HLOOKUP(T194,Tables!$D$20:$I$21,2,TRUE),IF(S194="EIF",HLOOKUP(T194,Tables!$D$26:$I$27,2,TRUE),""))</f>
        <v/>
      </c>
      <c r="W194" s="3" t="str">
        <f>IF(S194="ILF",VLOOKUP(U194,Tables!$A$22:$C$24,3,TRUE),IF(S194="EIF",VLOOKUP(U194,Tables!$A$28:$C$30,3,TRUE),""))</f>
        <v/>
      </c>
      <c r="X194" s="3" t="str">
        <f t="shared" si="15"/>
        <v/>
      </c>
      <c r="Y194" s="1"/>
      <c r="Z194" s="32"/>
      <c r="AA194" s="6" t="str">
        <f t="shared" si="12"/>
        <v/>
      </c>
    </row>
    <row r="195" spans="1:27" customFormat="1" ht="33.75">
      <c r="A195" s="157" t="s">
        <v>689</v>
      </c>
      <c r="B195" s="157" t="s">
        <v>753</v>
      </c>
      <c r="C195" s="157"/>
      <c r="D195" s="157" t="s">
        <v>170</v>
      </c>
      <c r="E195" s="157" t="s">
        <v>615</v>
      </c>
      <c r="F195" s="157" t="s">
        <v>564</v>
      </c>
      <c r="G195" s="157" t="s">
        <v>44</v>
      </c>
      <c r="H195" s="157"/>
      <c r="I195" s="187"/>
      <c r="J195" s="187"/>
      <c r="K195" s="187"/>
      <c r="L195" s="3" t="str">
        <f>IF(I195="EQ",HLOOKUP(J195,Tables!$D$14:$I$15,2,TRUE),IF(I195="EI",HLOOKUP(J195,Tables!$D$2:$I$3,2,TRUE),IF(I195="EO",HLOOKUP(J195,Tables!$D$8:$I$9,2,TRUE),"")))</f>
        <v/>
      </c>
      <c r="M195" s="3" t="str">
        <f>IF(I195="EQ",VLOOKUP(K195,Tables!$A$16:$C$18,3,TRUE),IF(I195="EI",VLOOKUP(K195,Tables!$A$4:$C$6,3,TRUE),IF(I195="EO",VLOOKUP(K195,Tables!$A$10:$C$12,3,TRUE),"")))</f>
        <v/>
      </c>
      <c r="N195" s="3" t="str">
        <f t="shared" si="14"/>
        <v/>
      </c>
      <c r="O195" s="32"/>
      <c r="P195" s="6" t="str">
        <f t="shared" si="13"/>
        <v/>
      </c>
      <c r="Q195" s="30"/>
      <c r="R195" s="34"/>
      <c r="S195" s="31"/>
      <c r="T195" s="31"/>
      <c r="U195" s="31"/>
      <c r="V195" s="3" t="str">
        <f>IF(S195="ILF",HLOOKUP(T195,Tables!$D$20:$I$21,2,TRUE),IF(S195="EIF",HLOOKUP(T195,Tables!$D$26:$I$27,2,TRUE),""))</f>
        <v/>
      </c>
      <c r="W195" s="3" t="str">
        <f>IF(S195="ILF",VLOOKUP(U195,Tables!$A$22:$C$24,3,TRUE),IF(S195="EIF",VLOOKUP(U195,Tables!$A$28:$C$30,3,TRUE),""))</f>
        <v/>
      </c>
      <c r="X195" s="3" t="str">
        <f t="shared" si="15"/>
        <v/>
      </c>
      <c r="Y195" s="1"/>
      <c r="Z195" s="32"/>
      <c r="AA195" s="6" t="str">
        <f t="shared" si="12"/>
        <v/>
      </c>
    </row>
    <row r="196" spans="1:27" customFormat="1" ht="45">
      <c r="A196" s="157" t="s">
        <v>689</v>
      </c>
      <c r="B196" s="157" t="s">
        <v>753</v>
      </c>
      <c r="C196" s="157"/>
      <c r="D196" s="157"/>
      <c r="E196" s="157" t="s">
        <v>615</v>
      </c>
      <c r="F196" s="157" t="s">
        <v>564</v>
      </c>
      <c r="G196" s="157" t="s">
        <v>45</v>
      </c>
      <c r="H196" s="157"/>
      <c r="I196" s="187"/>
      <c r="J196" s="187"/>
      <c r="K196" s="187"/>
      <c r="L196" s="3" t="str">
        <f>IF(I196="EQ",HLOOKUP(J196,Tables!$D$14:$I$15,2,TRUE),IF(I196="EI",HLOOKUP(J196,Tables!$D$2:$I$3,2,TRUE),IF(I196="EO",HLOOKUP(J196,Tables!$D$8:$I$9,2,TRUE),"")))</f>
        <v/>
      </c>
      <c r="M196" s="3" t="str">
        <f>IF(I196="EQ",VLOOKUP(K196,Tables!$A$16:$C$18,3,TRUE),IF(I196="EI",VLOOKUP(K196,Tables!$A$4:$C$6,3,TRUE),IF(I196="EO",VLOOKUP(K196,Tables!$A$10:$C$12,3,TRUE),"")))</f>
        <v/>
      </c>
      <c r="N196" s="3" t="str">
        <f t="shared" si="14"/>
        <v/>
      </c>
      <c r="O196" s="32"/>
      <c r="P196" s="6" t="str">
        <f t="shared" si="13"/>
        <v/>
      </c>
      <c r="Q196" s="30"/>
      <c r="R196" s="34"/>
      <c r="S196" s="31"/>
      <c r="T196" s="31"/>
      <c r="U196" s="31"/>
      <c r="V196" s="3" t="str">
        <f>IF(S196="ILF",HLOOKUP(T196,Tables!$D$20:$I$21,2,TRUE),IF(S196="EIF",HLOOKUP(T196,Tables!$D$26:$I$27,2,TRUE),""))</f>
        <v/>
      </c>
      <c r="W196" s="3" t="str">
        <f>IF(S196="ILF",VLOOKUP(U196,Tables!$A$22:$C$24,3,TRUE),IF(S196="EIF",VLOOKUP(U196,Tables!$A$28:$C$30,3,TRUE),""))</f>
        <v/>
      </c>
      <c r="X196" s="3" t="str">
        <f t="shared" si="15"/>
        <v/>
      </c>
      <c r="Y196" s="1"/>
      <c r="Z196" s="32"/>
      <c r="AA196" s="6" t="str">
        <f t="shared" ref="AA196:AA259" si="16">S196&amp;Z196</f>
        <v/>
      </c>
    </row>
    <row r="197" spans="1:27" customFormat="1" ht="33.75">
      <c r="A197" s="157" t="s">
        <v>689</v>
      </c>
      <c r="B197" s="157" t="s">
        <v>753</v>
      </c>
      <c r="C197" s="157"/>
      <c r="D197" s="157"/>
      <c r="E197" s="157" t="s">
        <v>615</v>
      </c>
      <c r="F197" s="157" t="s">
        <v>564</v>
      </c>
      <c r="G197" s="157" t="s">
        <v>46</v>
      </c>
      <c r="H197" s="157"/>
      <c r="I197" s="187"/>
      <c r="J197" s="187"/>
      <c r="K197" s="187"/>
      <c r="L197" s="3" t="str">
        <f>IF(I197="EQ",HLOOKUP(J197,Tables!$D$14:$I$15,2,TRUE),IF(I197="EI",HLOOKUP(J197,Tables!$D$2:$I$3,2,TRUE),IF(I197="EO",HLOOKUP(J197,Tables!$D$8:$I$9,2,TRUE),"")))</f>
        <v/>
      </c>
      <c r="M197" s="3" t="str">
        <f>IF(I197="EQ",VLOOKUP(K197,Tables!$A$16:$C$18,3,TRUE),IF(I197="EI",VLOOKUP(K197,Tables!$A$4:$C$6,3,TRUE),IF(I197="EO",VLOOKUP(K197,Tables!$A$10:$C$12,3,TRUE),"")))</f>
        <v/>
      </c>
      <c r="N197" s="3" t="str">
        <f t="shared" si="14"/>
        <v/>
      </c>
      <c r="O197" s="32"/>
      <c r="P197" s="6" t="str">
        <f t="shared" ref="P197:P260" si="17">I197&amp;O197</f>
        <v/>
      </c>
      <c r="Q197" s="30"/>
      <c r="R197" s="34"/>
      <c r="S197" s="31"/>
      <c r="T197" s="31"/>
      <c r="U197" s="31"/>
      <c r="V197" s="3" t="str">
        <f>IF(S197="ILF",HLOOKUP(T197,Tables!$D$20:$I$21,2,TRUE),IF(S197="EIF",HLOOKUP(T197,Tables!$D$26:$I$27,2,TRUE),""))</f>
        <v/>
      </c>
      <c r="W197" s="3" t="str">
        <f>IF(S197="ILF",VLOOKUP(U197,Tables!$A$22:$C$24,3,TRUE),IF(S197="EIF",VLOOKUP(U197,Tables!$A$28:$C$30,3,TRUE),""))</f>
        <v/>
      </c>
      <c r="X197" s="3" t="str">
        <f t="shared" si="15"/>
        <v/>
      </c>
      <c r="Y197" s="1"/>
      <c r="Z197" s="32"/>
      <c r="AA197" s="6" t="str">
        <f t="shared" si="16"/>
        <v/>
      </c>
    </row>
    <row r="198" spans="1:27" customFormat="1" ht="22.5">
      <c r="A198" s="157" t="s">
        <v>689</v>
      </c>
      <c r="B198" s="157" t="s">
        <v>753</v>
      </c>
      <c r="C198" s="157"/>
      <c r="D198" s="157"/>
      <c r="E198" s="157" t="s">
        <v>563</v>
      </c>
      <c r="F198" s="157" t="s">
        <v>564</v>
      </c>
      <c r="G198" s="157" t="s">
        <v>47</v>
      </c>
      <c r="H198" s="157"/>
      <c r="I198" s="187" t="s">
        <v>379</v>
      </c>
      <c r="J198" s="187">
        <v>32</v>
      </c>
      <c r="K198" s="187">
        <v>4</v>
      </c>
      <c r="L198" s="3" t="str">
        <f>IF(I198="EQ",HLOOKUP(J198,Tables!$D$14:$I$15,2,TRUE),IF(I198="EI",HLOOKUP(J198,Tables!$D$2:$I$3,2,TRUE),IF(I198="EO",HLOOKUP(J198,Tables!$D$8:$I$9,2,TRUE),"")))</f>
        <v>H</v>
      </c>
      <c r="M198" s="3">
        <f>IF(I198="EQ",VLOOKUP(K198,Tables!$A$16:$C$18,3,TRUE),IF(I198="EI",VLOOKUP(K198,Tables!$A$4:$C$6,3,TRUE),IF(I198="EO",VLOOKUP(K198,Tables!$A$10:$C$12,3,TRUE),"")))</f>
        <v>18</v>
      </c>
      <c r="N198" s="3" t="str">
        <f t="shared" ref="N198:N261" si="18">IF(I198&lt;&gt;"","=Tables!" &amp;L198&amp;M198,"")</f>
        <v>=Tables!H18</v>
      </c>
      <c r="O198" s="32" t="str">
        <f>Tables!H18</f>
        <v>H</v>
      </c>
      <c r="P198" s="6" t="str">
        <f t="shared" si="17"/>
        <v>EQH</v>
      </c>
      <c r="Q198" s="30"/>
      <c r="R198" s="34"/>
      <c r="S198" s="31"/>
      <c r="T198" s="31"/>
      <c r="U198" s="31"/>
      <c r="V198" s="3" t="str">
        <f>IF(S198="ILF",HLOOKUP(T198,Tables!$D$20:$I$21,2,TRUE),IF(S198="EIF",HLOOKUP(T198,Tables!$D$26:$I$27,2,TRUE),""))</f>
        <v/>
      </c>
      <c r="W198" s="3" t="str">
        <f>IF(S198="ILF",VLOOKUP(U198,Tables!$A$22:$C$24,3,TRUE),IF(S198="EIF",VLOOKUP(U198,Tables!$A$28:$C$30,3,TRUE),""))</f>
        <v/>
      </c>
      <c r="X198" s="3" t="str">
        <f t="shared" ref="X198:X261" si="19">IF(S198&lt;&gt;"","=Tables!" &amp;V198&amp;W198,"")</f>
        <v/>
      </c>
      <c r="Y198" s="1"/>
      <c r="Z198" s="32"/>
      <c r="AA198" s="6" t="str">
        <f t="shared" si="16"/>
        <v/>
      </c>
    </row>
    <row r="199" spans="1:27" customFormat="1" ht="33.75">
      <c r="A199" s="157" t="s">
        <v>689</v>
      </c>
      <c r="B199" s="157" t="s">
        <v>753</v>
      </c>
      <c r="C199" s="157"/>
      <c r="D199" s="157"/>
      <c r="E199" s="157" t="s">
        <v>563</v>
      </c>
      <c r="F199" s="157" t="s">
        <v>564</v>
      </c>
      <c r="G199" s="157" t="s">
        <v>48</v>
      </c>
      <c r="H199" s="157"/>
      <c r="I199" s="187" t="s">
        <v>379</v>
      </c>
      <c r="J199" s="187">
        <v>56</v>
      </c>
      <c r="K199" s="187">
        <v>3</v>
      </c>
      <c r="L199" s="3" t="str">
        <f>IF(I199="EQ",HLOOKUP(J199,Tables!$D$14:$I$15,2,TRUE),IF(I199="EI",HLOOKUP(J199,Tables!$D$2:$I$3,2,TRUE),IF(I199="EO",HLOOKUP(J199,Tables!$D$8:$I$9,2,TRUE),"")))</f>
        <v>H</v>
      </c>
      <c r="M199" s="3">
        <f>IF(I199="EQ",VLOOKUP(K199,Tables!$A$16:$C$18,3,TRUE),IF(I199="EI",VLOOKUP(K199,Tables!$A$4:$C$6,3,TRUE),IF(I199="EO",VLOOKUP(K199,Tables!$A$10:$C$12,3,TRUE),"")))</f>
        <v>17</v>
      </c>
      <c r="N199" s="3" t="str">
        <f t="shared" si="18"/>
        <v>=Tables!H17</v>
      </c>
      <c r="O199" s="32" t="str">
        <f>Tables!H17</f>
        <v>H</v>
      </c>
      <c r="P199" s="6" t="str">
        <f t="shared" si="17"/>
        <v>EQH</v>
      </c>
      <c r="Q199" s="30"/>
      <c r="R199" s="34"/>
      <c r="S199" s="31"/>
      <c r="T199" s="31"/>
      <c r="U199" s="31"/>
      <c r="V199" s="3" t="str">
        <f>IF(S199="ILF",HLOOKUP(T199,Tables!$D$20:$I$21,2,TRUE),IF(S199="EIF",HLOOKUP(T199,Tables!$D$26:$I$27,2,TRUE),""))</f>
        <v/>
      </c>
      <c r="W199" s="3" t="str">
        <f>IF(S199="ILF",VLOOKUP(U199,Tables!$A$22:$C$24,3,TRUE),IF(S199="EIF",VLOOKUP(U199,Tables!$A$28:$C$30,3,TRUE),""))</f>
        <v/>
      </c>
      <c r="X199" s="3" t="str">
        <f t="shared" si="19"/>
        <v/>
      </c>
      <c r="Y199" s="1"/>
      <c r="Z199" s="32"/>
      <c r="AA199" s="6" t="str">
        <f t="shared" si="16"/>
        <v/>
      </c>
    </row>
    <row r="200" spans="1:27" customFormat="1" ht="33.75">
      <c r="A200" s="157" t="s">
        <v>689</v>
      </c>
      <c r="B200" s="157" t="s">
        <v>753</v>
      </c>
      <c r="C200" s="157"/>
      <c r="D200" s="157"/>
      <c r="E200" s="157" t="s">
        <v>563</v>
      </c>
      <c r="F200" s="157" t="s">
        <v>564</v>
      </c>
      <c r="G200" s="157" t="s">
        <v>49</v>
      </c>
      <c r="H200" s="157"/>
      <c r="I200" s="187" t="s">
        <v>379</v>
      </c>
      <c r="J200" s="187">
        <v>15</v>
      </c>
      <c r="K200" s="187">
        <v>4</v>
      </c>
      <c r="L200" s="3" t="str">
        <f>IF(I200="EQ",HLOOKUP(J200,Tables!$D$14:$I$15,2,TRUE),IF(I200="EI",HLOOKUP(J200,Tables!$D$2:$I$3,2,TRUE),IF(I200="EO",HLOOKUP(J200,Tables!$D$8:$I$9,2,TRUE),"")))</f>
        <v>F</v>
      </c>
      <c r="M200" s="3">
        <f>IF(I200="EQ",VLOOKUP(K200,Tables!$A$16:$C$18,3,TRUE),IF(I200="EI",VLOOKUP(K200,Tables!$A$4:$C$6,3,TRUE),IF(I200="EO",VLOOKUP(K200,Tables!$A$10:$C$12,3,TRUE),"")))</f>
        <v>18</v>
      </c>
      <c r="N200" s="3" t="str">
        <f t="shared" si="18"/>
        <v>=Tables!F18</v>
      </c>
      <c r="O200" s="32" t="str">
        <f>Tables!F18</f>
        <v>H</v>
      </c>
      <c r="P200" s="6" t="str">
        <f t="shared" si="17"/>
        <v>EQH</v>
      </c>
      <c r="Q200" s="30"/>
      <c r="R200" s="34"/>
      <c r="S200" s="31"/>
      <c r="T200" s="31"/>
      <c r="U200" s="31"/>
      <c r="V200" s="3" t="str">
        <f>IF(S200="ILF",HLOOKUP(T200,Tables!$D$20:$I$21,2,TRUE),IF(S200="EIF",HLOOKUP(T200,Tables!$D$26:$I$27,2,TRUE),""))</f>
        <v/>
      </c>
      <c r="W200" s="3" t="str">
        <f>IF(S200="ILF",VLOOKUP(U200,Tables!$A$22:$C$24,3,TRUE),IF(S200="EIF",VLOOKUP(U200,Tables!$A$28:$C$30,3,TRUE),""))</f>
        <v/>
      </c>
      <c r="X200" s="3" t="str">
        <f t="shared" si="19"/>
        <v/>
      </c>
      <c r="Y200" s="1"/>
      <c r="Z200" s="32"/>
      <c r="AA200" s="6" t="str">
        <f t="shared" si="16"/>
        <v/>
      </c>
    </row>
    <row r="201" spans="1:27" customFormat="1" ht="33.75">
      <c r="A201" s="157" t="s">
        <v>689</v>
      </c>
      <c r="B201" s="157" t="s">
        <v>753</v>
      </c>
      <c r="C201" s="157"/>
      <c r="D201" s="157"/>
      <c r="E201" s="157" t="s">
        <v>563</v>
      </c>
      <c r="F201" s="157" t="s">
        <v>564</v>
      </c>
      <c r="G201" s="157" t="s">
        <v>50</v>
      </c>
      <c r="H201" s="157"/>
      <c r="I201" s="187" t="s">
        <v>379</v>
      </c>
      <c r="J201" s="187">
        <v>52</v>
      </c>
      <c r="K201" s="187">
        <v>1</v>
      </c>
      <c r="L201" s="3" t="str">
        <f>IF(I201="EQ",HLOOKUP(J201,Tables!$D$14:$I$15,2,TRUE),IF(I201="EI",HLOOKUP(J201,Tables!$D$2:$I$3,2,TRUE),IF(I201="EO",HLOOKUP(J201,Tables!$D$8:$I$9,2,TRUE),"")))</f>
        <v>H</v>
      </c>
      <c r="M201" s="3">
        <f>IF(I201="EQ",VLOOKUP(K201,Tables!$A$16:$C$18,3,TRUE),IF(I201="EI",VLOOKUP(K201,Tables!$A$4:$C$6,3,TRUE),IF(I201="EO",VLOOKUP(K201,Tables!$A$10:$C$12,3,TRUE),"")))</f>
        <v>16</v>
      </c>
      <c r="N201" s="3" t="str">
        <f t="shared" si="18"/>
        <v>=Tables!H16</v>
      </c>
      <c r="O201" s="32" t="str">
        <f>Tables!H16</f>
        <v>A</v>
      </c>
      <c r="P201" s="6" t="str">
        <f t="shared" si="17"/>
        <v>EQA</v>
      </c>
      <c r="Q201" s="30"/>
      <c r="R201" s="34"/>
      <c r="S201" s="31"/>
      <c r="T201" s="31"/>
      <c r="U201" s="31"/>
      <c r="V201" s="3" t="str">
        <f>IF(S201="ILF",HLOOKUP(T201,Tables!$D$20:$I$21,2,TRUE),IF(S201="EIF",HLOOKUP(T201,Tables!$D$26:$I$27,2,TRUE),""))</f>
        <v/>
      </c>
      <c r="W201" s="3" t="str">
        <f>IF(S201="ILF",VLOOKUP(U201,Tables!$A$22:$C$24,3,TRUE),IF(S201="EIF",VLOOKUP(U201,Tables!$A$28:$C$30,3,TRUE),""))</f>
        <v/>
      </c>
      <c r="X201" s="3" t="str">
        <f t="shared" si="19"/>
        <v/>
      </c>
      <c r="Y201" s="1"/>
      <c r="Z201" s="32"/>
      <c r="AA201" s="6" t="str">
        <f t="shared" si="16"/>
        <v/>
      </c>
    </row>
    <row r="202" spans="1:27" customFormat="1" ht="33.75">
      <c r="A202" s="157" t="s">
        <v>689</v>
      </c>
      <c r="B202" s="157" t="s">
        <v>753</v>
      </c>
      <c r="C202" s="157"/>
      <c r="D202" s="157"/>
      <c r="E202" s="157" t="s">
        <v>563</v>
      </c>
      <c r="F202" s="157" t="s">
        <v>564</v>
      </c>
      <c r="G202" s="157" t="s">
        <v>51</v>
      </c>
      <c r="H202" s="157"/>
      <c r="I202" s="187" t="s">
        <v>379</v>
      </c>
      <c r="J202" s="187">
        <v>30</v>
      </c>
      <c r="K202" s="187">
        <v>2</v>
      </c>
      <c r="L202" s="3" t="str">
        <f>IF(I202="EQ",HLOOKUP(J202,Tables!$D$14:$I$15,2,TRUE),IF(I202="EI",HLOOKUP(J202,Tables!$D$2:$I$3,2,TRUE),IF(I202="EO",HLOOKUP(J202,Tables!$D$8:$I$9,2,TRUE),"")))</f>
        <v>H</v>
      </c>
      <c r="M202" s="3">
        <f>IF(I202="EQ",VLOOKUP(K202,Tables!$A$16:$C$18,3,TRUE),IF(I202="EI",VLOOKUP(K202,Tables!$A$4:$C$6,3,TRUE),IF(I202="EO",VLOOKUP(K202,Tables!$A$10:$C$12,3,TRUE),"")))</f>
        <v>17</v>
      </c>
      <c r="N202" s="3" t="str">
        <f t="shared" si="18"/>
        <v>=Tables!H17</v>
      </c>
      <c r="O202" s="32" t="str">
        <f>Tables!H17</f>
        <v>H</v>
      </c>
      <c r="P202" s="6" t="str">
        <f t="shared" si="17"/>
        <v>EQH</v>
      </c>
      <c r="Q202" s="30"/>
      <c r="R202" s="34"/>
      <c r="S202" s="31"/>
      <c r="T202" s="31"/>
      <c r="U202" s="31"/>
      <c r="V202" s="3" t="str">
        <f>IF(S202="ILF",HLOOKUP(T202,Tables!$D$20:$I$21,2,TRUE),IF(S202="EIF",HLOOKUP(T202,Tables!$D$26:$I$27,2,TRUE),""))</f>
        <v/>
      </c>
      <c r="W202" s="3" t="str">
        <f>IF(S202="ILF",VLOOKUP(U202,Tables!$A$22:$C$24,3,TRUE),IF(S202="EIF",VLOOKUP(U202,Tables!$A$28:$C$30,3,TRUE),""))</f>
        <v/>
      </c>
      <c r="X202" s="3" t="str">
        <f t="shared" si="19"/>
        <v/>
      </c>
      <c r="Y202" s="1"/>
      <c r="Z202" s="32"/>
      <c r="AA202" s="6" t="str">
        <f t="shared" si="16"/>
        <v/>
      </c>
    </row>
    <row r="203" spans="1:27" customFormat="1" ht="33.75">
      <c r="A203" s="157" t="s">
        <v>689</v>
      </c>
      <c r="B203" s="157" t="s">
        <v>753</v>
      </c>
      <c r="C203" s="157"/>
      <c r="D203" s="157"/>
      <c r="E203" s="157" t="s">
        <v>563</v>
      </c>
      <c r="F203" s="157" t="s">
        <v>564</v>
      </c>
      <c r="G203" s="157" t="s">
        <v>52</v>
      </c>
      <c r="H203" s="157"/>
      <c r="I203" s="187" t="s">
        <v>379</v>
      </c>
      <c r="J203" s="187">
        <v>62</v>
      </c>
      <c r="K203" s="187">
        <v>3</v>
      </c>
      <c r="L203" s="3" t="str">
        <f>IF(I203="EQ",HLOOKUP(J203,Tables!$D$14:$I$15,2,TRUE),IF(I203="EI",HLOOKUP(J203,Tables!$D$2:$I$3,2,TRUE),IF(I203="EO",HLOOKUP(J203,Tables!$D$8:$I$9,2,TRUE),"")))</f>
        <v>H</v>
      </c>
      <c r="M203" s="3">
        <f>IF(I203="EQ",VLOOKUP(K203,Tables!$A$16:$C$18,3,TRUE),IF(I203="EI",VLOOKUP(K203,Tables!$A$4:$C$6,3,TRUE),IF(I203="EO",VLOOKUP(K203,Tables!$A$10:$C$12,3,TRUE),"")))</f>
        <v>17</v>
      </c>
      <c r="N203" s="3" t="str">
        <f t="shared" si="18"/>
        <v>=Tables!H17</v>
      </c>
      <c r="O203" s="32" t="str">
        <f>Tables!H17</f>
        <v>H</v>
      </c>
      <c r="P203" s="6" t="str">
        <f t="shared" si="17"/>
        <v>EQH</v>
      </c>
      <c r="Q203" s="30"/>
      <c r="R203" s="34"/>
      <c r="S203" s="31"/>
      <c r="T203" s="31"/>
      <c r="U203" s="31"/>
      <c r="V203" s="3" t="str">
        <f>IF(S203="ILF",HLOOKUP(T203,Tables!$D$20:$I$21,2,TRUE),IF(S203="EIF",HLOOKUP(T203,Tables!$D$26:$I$27,2,TRUE),""))</f>
        <v/>
      </c>
      <c r="W203" s="3" t="str">
        <f>IF(S203="ILF",VLOOKUP(U203,Tables!$A$22:$C$24,3,TRUE),IF(S203="EIF",VLOOKUP(U203,Tables!$A$28:$C$30,3,TRUE),""))</f>
        <v/>
      </c>
      <c r="X203" s="3" t="str">
        <f t="shared" si="19"/>
        <v/>
      </c>
      <c r="Y203" s="1"/>
      <c r="Z203" s="32"/>
      <c r="AA203" s="6" t="str">
        <f t="shared" si="16"/>
        <v/>
      </c>
    </row>
    <row r="204" spans="1:27" customFormat="1" ht="22.5">
      <c r="A204" s="157" t="s">
        <v>689</v>
      </c>
      <c r="B204" s="157" t="s">
        <v>753</v>
      </c>
      <c r="C204" s="157"/>
      <c r="D204" s="157"/>
      <c r="E204" s="157" t="s">
        <v>563</v>
      </c>
      <c r="F204" s="157" t="s">
        <v>564</v>
      </c>
      <c r="G204" s="157" t="s">
        <v>42</v>
      </c>
      <c r="H204" s="157"/>
      <c r="I204" s="187" t="s">
        <v>373</v>
      </c>
      <c r="J204" s="187">
        <v>14</v>
      </c>
      <c r="K204" s="187">
        <v>2</v>
      </c>
      <c r="L204" s="3" t="str">
        <f>IF(I204="EQ",HLOOKUP(J204,Tables!$D$14:$I$15,2,TRUE),IF(I204="EI",HLOOKUP(J204,Tables!$D$2:$I$3,2,TRUE),IF(I204="EO",HLOOKUP(J204,Tables!$D$8:$I$9,2,TRUE),"")))</f>
        <v>F</v>
      </c>
      <c r="M204" s="3">
        <f>IF(I204="EQ",VLOOKUP(K204,Tables!$A$16:$C$18,3,TRUE),IF(I204="EI",VLOOKUP(K204,Tables!$A$4:$C$6,3,TRUE),IF(I204="EO",VLOOKUP(K204,Tables!$A$10:$C$12,3,TRUE),"")))</f>
        <v>5</v>
      </c>
      <c r="N204" s="3" t="str">
        <f t="shared" si="18"/>
        <v>=Tables!F5</v>
      </c>
      <c r="O204" s="32" t="str">
        <f>Tables!F5</f>
        <v>A</v>
      </c>
      <c r="P204" s="6" t="str">
        <f t="shared" si="17"/>
        <v>EIA</v>
      </c>
      <c r="Q204" s="30"/>
      <c r="R204" s="34"/>
      <c r="S204" s="31"/>
      <c r="T204" s="31"/>
      <c r="U204" s="31"/>
      <c r="V204" s="3" t="str">
        <f>IF(S204="ILF",HLOOKUP(T204,Tables!$D$20:$I$21,2,TRUE),IF(S204="EIF",HLOOKUP(T204,Tables!$D$26:$I$27,2,TRUE),""))</f>
        <v/>
      </c>
      <c r="W204" s="3" t="str">
        <f>IF(S204="ILF",VLOOKUP(U204,Tables!$A$22:$C$24,3,TRUE),IF(S204="EIF",VLOOKUP(U204,Tables!$A$28:$C$30,3,TRUE),""))</f>
        <v/>
      </c>
      <c r="X204" s="3" t="str">
        <f t="shared" si="19"/>
        <v/>
      </c>
      <c r="Y204" s="1"/>
      <c r="Z204" s="32"/>
      <c r="AA204" s="6" t="str">
        <f t="shared" si="16"/>
        <v/>
      </c>
    </row>
    <row r="205" spans="1:27" customFormat="1" ht="56.25">
      <c r="A205" s="157" t="s">
        <v>689</v>
      </c>
      <c r="B205" s="157" t="s">
        <v>753</v>
      </c>
      <c r="C205" s="157"/>
      <c r="D205" s="157"/>
      <c r="E205" s="157" t="s">
        <v>563</v>
      </c>
      <c r="F205" s="157" t="s">
        <v>564</v>
      </c>
      <c r="G205" s="157" t="s">
        <v>53</v>
      </c>
      <c r="H205" s="157"/>
      <c r="I205" s="187" t="s">
        <v>379</v>
      </c>
      <c r="J205" s="187">
        <v>26</v>
      </c>
      <c r="K205" s="187">
        <v>3</v>
      </c>
      <c r="L205" s="3" t="str">
        <f>IF(I205="EQ",HLOOKUP(J205,Tables!$D$14:$I$15,2,TRUE),IF(I205="EI",HLOOKUP(J205,Tables!$D$2:$I$3,2,TRUE),IF(I205="EO",HLOOKUP(J205,Tables!$D$8:$I$9,2,TRUE),"")))</f>
        <v>H</v>
      </c>
      <c r="M205" s="3">
        <f>IF(I205="EQ",VLOOKUP(K205,Tables!$A$16:$C$18,3,TRUE),IF(I205="EI",VLOOKUP(K205,Tables!$A$4:$C$6,3,TRUE),IF(I205="EO",VLOOKUP(K205,Tables!$A$10:$C$12,3,TRUE),"")))</f>
        <v>17</v>
      </c>
      <c r="N205" s="3" t="str">
        <f t="shared" si="18"/>
        <v>=Tables!H17</v>
      </c>
      <c r="O205" s="32" t="str">
        <f>Tables!H17</f>
        <v>H</v>
      </c>
      <c r="P205" s="6" t="str">
        <f t="shared" si="17"/>
        <v>EQH</v>
      </c>
      <c r="Q205" s="30"/>
      <c r="R205" s="34"/>
      <c r="S205" s="31"/>
      <c r="T205" s="31"/>
      <c r="U205" s="31"/>
      <c r="V205" s="3" t="str">
        <f>IF(S205="ILF",HLOOKUP(T205,Tables!$D$20:$I$21,2,TRUE),IF(S205="EIF",HLOOKUP(T205,Tables!$D$26:$I$27,2,TRUE),""))</f>
        <v/>
      </c>
      <c r="W205" s="3" t="str">
        <f>IF(S205="ILF",VLOOKUP(U205,Tables!$A$22:$C$24,3,TRUE),IF(S205="EIF",VLOOKUP(U205,Tables!$A$28:$C$30,3,TRUE),""))</f>
        <v/>
      </c>
      <c r="X205" s="3" t="str">
        <f t="shared" si="19"/>
        <v/>
      </c>
      <c r="Y205" s="1"/>
      <c r="Z205" s="32"/>
      <c r="AA205" s="6" t="str">
        <f t="shared" si="16"/>
        <v/>
      </c>
    </row>
    <row r="206" spans="1:27" customFormat="1" ht="33.75">
      <c r="A206" s="157" t="s">
        <v>689</v>
      </c>
      <c r="B206" s="157" t="s">
        <v>753</v>
      </c>
      <c r="C206" s="157"/>
      <c r="D206" s="157"/>
      <c r="E206" s="157" t="s">
        <v>563</v>
      </c>
      <c r="F206" s="157" t="s">
        <v>569</v>
      </c>
      <c r="G206" s="157" t="s">
        <v>54</v>
      </c>
      <c r="H206" s="157"/>
      <c r="I206" s="187" t="s">
        <v>379</v>
      </c>
      <c r="J206" s="187">
        <v>11</v>
      </c>
      <c r="K206" s="187">
        <v>1</v>
      </c>
      <c r="L206" s="3" t="str">
        <f>IF(I206="EQ",HLOOKUP(J206,Tables!$D$14:$I$15,2,TRUE),IF(I206="EI",HLOOKUP(J206,Tables!$D$2:$I$3,2,TRUE),IF(I206="EO",HLOOKUP(J206,Tables!$D$8:$I$9,2,TRUE),"")))</f>
        <v>F</v>
      </c>
      <c r="M206" s="3">
        <f>IF(I206="EQ",VLOOKUP(K206,Tables!$A$16:$C$18,3,TRUE),IF(I206="EI",VLOOKUP(K206,Tables!$A$4:$C$6,3,TRUE),IF(I206="EO",VLOOKUP(K206,Tables!$A$10:$C$12,3,TRUE),"")))</f>
        <v>16</v>
      </c>
      <c r="N206" s="3" t="str">
        <f t="shared" si="18"/>
        <v>=Tables!F16</v>
      </c>
      <c r="O206" s="32" t="str">
        <f>Tables!F16</f>
        <v>L</v>
      </c>
      <c r="P206" s="6" t="str">
        <f t="shared" si="17"/>
        <v>EQL</v>
      </c>
      <c r="Q206" s="30"/>
      <c r="R206" s="34"/>
      <c r="S206" s="31"/>
      <c r="T206" s="31"/>
      <c r="U206" s="31"/>
      <c r="V206" s="3" t="str">
        <f>IF(S206="ILF",HLOOKUP(T206,Tables!$D$20:$I$21,2,TRUE),IF(S206="EIF",HLOOKUP(T206,Tables!$D$26:$I$27,2,TRUE),""))</f>
        <v/>
      </c>
      <c r="W206" s="3" t="str">
        <f>IF(S206="ILF",VLOOKUP(U206,Tables!$A$22:$C$24,3,TRUE),IF(S206="EIF",VLOOKUP(U206,Tables!$A$28:$C$30,3,TRUE),""))</f>
        <v/>
      </c>
      <c r="X206" s="3" t="str">
        <f t="shared" si="19"/>
        <v/>
      </c>
      <c r="Y206" s="1"/>
      <c r="Z206" s="32"/>
      <c r="AA206" s="6" t="str">
        <f t="shared" si="16"/>
        <v/>
      </c>
    </row>
    <row r="207" spans="1:27" customFormat="1" ht="33.75">
      <c r="A207" s="157" t="s">
        <v>689</v>
      </c>
      <c r="B207" s="157" t="s">
        <v>753</v>
      </c>
      <c r="C207" s="157"/>
      <c r="D207" s="157"/>
      <c r="E207" s="157" t="s">
        <v>563</v>
      </c>
      <c r="F207" s="157" t="s">
        <v>569</v>
      </c>
      <c r="G207" s="157" t="s">
        <v>55</v>
      </c>
      <c r="H207" s="157"/>
      <c r="I207" s="187" t="s">
        <v>379</v>
      </c>
      <c r="J207" s="187">
        <v>3</v>
      </c>
      <c r="K207" s="187">
        <v>1</v>
      </c>
      <c r="L207" s="3" t="str">
        <f>IF(I207="EQ",HLOOKUP(J207,Tables!$D$14:$I$15,2,TRUE),IF(I207="EI",HLOOKUP(J207,Tables!$D$2:$I$3,2,TRUE),IF(I207="EO",HLOOKUP(J207,Tables!$D$8:$I$9,2,TRUE),"")))</f>
        <v>D</v>
      </c>
      <c r="M207" s="3">
        <f>IF(I207="EQ",VLOOKUP(K207,Tables!$A$16:$C$18,3,TRUE),IF(I207="EI",VLOOKUP(K207,Tables!$A$4:$C$6,3,TRUE),IF(I207="EO",VLOOKUP(K207,Tables!$A$10:$C$12,3,TRUE),"")))</f>
        <v>16</v>
      </c>
      <c r="N207" s="3" t="str">
        <f t="shared" si="18"/>
        <v>=Tables!D16</v>
      </c>
      <c r="O207" s="32" t="str">
        <f>Tables!D16</f>
        <v>L</v>
      </c>
      <c r="P207" s="6" t="str">
        <f t="shared" si="17"/>
        <v>EQL</v>
      </c>
      <c r="Q207" s="30"/>
      <c r="R207" s="34"/>
      <c r="S207" s="31"/>
      <c r="T207" s="31"/>
      <c r="U207" s="31"/>
      <c r="V207" s="3" t="str">
        <f>IF(S207="ILF",HLOOKUP(T207,Tables!$D$20:$I$21,2,TRUE),IF(S207="EIF",HLOOKUP(T207,Tables!$D$26:$I$27,2,TRUE),""))</f>
        <v/>
      </c>
      <c r="W207" s="3" t="str">
        <f>IF(S207="ILF",VLOOKUP(U207,Tables!$A$22:$C$24,3,TRUE),IF(S207="EIF",VLOOKUP(U207,Tables!$A$28:$C$30,3,TRUE),""))</f>
        <v/>
      </c>
      <c r="X207" s="3" t="str">
        <f t="shared" si="19"/>
        <v/>
      </c>
      <c r="Y207" s="1"/>
      <c r="Z207" s="32"/>
      <c r="AA207" s="6" t="str">
        <f t="shared" si="16"/>
        <v/>
      </c>
    </row>
    <row r="208" spans="1:27" customFormat="1" ht="45">
      <c r="A208" s="157" t="s">
        <v>689</v>
      </c>
      <c r="B208" s="157" t="s">
        <v>753</v>
      </c>
      <c r="C208" s="157" t="s">
        <v>888</v>
      </c>
      <c r="D208" s="157" t="s">
        <v>196</v>
      </c>
      <c r="E208" s="157" t="s">
        <v>615</v>
      </c>
      <c r="F208" s="157" t="s">
        <v>564</v>
      </c>
      <c r="G208" s="157" t="s">
        <v>202</v>
      </c>
      <c r="H208" s="157"/>
      <c r="I208" s="187"/>
      <c r="J208" s="187"/>
      <c r="K208" s="187"/>
      <c r="L208" s="3" t="str">
        <f>IF(I208="EQ",HLOOKUP(J208,Tables!$D$14:$I$15,2,TRUE),IF(I208="EI",HLOOKUP(J208,Tables!$D$2:$I$3,2,TRUE),IF(I208="EO",HLOOKUP(J208,Tables!$D$8:$I$9,2,TRUE),"")))</f>
        <v/>
      </c>
      <c r="M208" s="3" t="str">
        <f>IF(I208="EQ",VLOOKUP(K208,Tables!$A$16:$C$18,3,TRUE),IF(I208="EI",VLOOKUP(K208,Tables!$A$4:$C$6,3,TRUE),IF(I208="EO",VLOOKUP(K208,Tables!$A$10:$C$12,3,TRUE),"")))</f>
        <v/>
      </c>
      <c r="N208" s="3" t="str">
        <f t="shared" si="18"/>
        <v/>
      </c>
      <c r="O208" s="32"/>
      <c r="P208" s="6" t="str">
        <f t="shared" si="17"/>
        <v/>
      </c>
      <c r="Q208" s="30"/>
      <c r="R208" s="34"/>
      <c r="S208" s="31"/>
      <c r="T208" s="31"/>
      <c r="U208" s="31"/>
      <c r="V208" s="3" t="str">
        <f>IF(S208="ILF",HLOOKUP(T208,Tables!$D$20:$I$21,2,TRUE),IF(S208="EIF",HLOOKUP(T208,Tables!$D$26:$I$27,2,TRUE),""))</f>
        <v/>
      </c>
      <c r="W208" s="3" t="str">
        <f>IF(S208="ILF",VLOOKUP(U208,Tables!$A$22:$C$24,3,TRUE),IF(S208="EIF",VLOOKUP(U208,Tables!$A$28:$C$30,3,TRUE),""))</f>
        <v/>
      </c>
      <c r="X208" s="3" t="str">
        <f t="shared" si="19"/>
        <v/>
      </c>
      <c r="Y208" s="1"/>
      <c r="Z208" s="32"/>
      <c r="AA208" s="6" t="str">
        <f t="shared" si="16"/>
        <v/>
      </c>
    </row>
    <row r="209" spans="1:27" customFormat="1" ht="22.5">
      <c r="A209" s="157" t="s">
        <v>689</v>
      </c>
      <c r="B209" s="157" t="s">
        <v>753</v>
      </c>
      <c r="C209" s="157"/>
      <c r="D209" s="157"/>
      <c r="E209" s="157" t="s">
        <v>563</v>
      </c>
      <c r="F209" s="157" t="s">
        <v>564</v>
      </c>
      <c r="G209" s="157" t="s">
        <v>197</v>
      </c>
      <c r="H209" s="157"/>
      <c r="I209" s="187" t="s">
        <v>379</v>
      </c>
      <c r="J209" s="187">
        <v>32</v>
      </c>
      <c r="K209" s="187">
        <v>3</v>
      </c>
      <c r="L209" s="3" t="str">
        <f>IF(I209="EQ",HLOOKUP(J209,Tables!$D$14:$I$15,2,TRUE),IF(I209="EI",HLOOKUP(J209,Tables!$D$2:$I$3,2,TRUE),IF(I209="EO",HLOOKUP(J209,Tables!$D$8:$I$9,2,TRUE),"")))</f>
        <v>H</v>
      </c>
      <c r="M209" s="3">
        <f>IF(I209="EQ",VLOOKUP(K209,Tables!$A$16:$C$18,3,TRUE),IF(I209="EI",VLOOKUP(K209,Tables!$A$4:$C$6,3,TRUE),IF(I209="EO",VLOOKUP(K209,Tables!$A$10:$C$12,3,TRUE),"")))</f>
        <v>17</v>
      </c>
      <c r="N209" s="3" t="str">
        <f t="shared" si="18"/>
        <v>=Tables!H17</v>
      </c>
      <c r="O209" s="32" t="str">
        <f>Tables!H17</f>
        <v>H</v>
      </c>
      <c r="P209" s="6" t="str">
        <f t="shared" si="17"/>
        <v>EQH</v>
      </c>
      <c r="Q209" s="30"/>
      <c r="R209" s="34"/>
      <c r="S209" s="31"/>
      <c r="T209" s="31"/>
      <c r="U209" s="31"/>
      <c r="V209" s="3" t="str">
        <f>IF(S209="ILF",HLOOKUP(T209,Tables!$D$20:$I$21,2,TRUE),IF(S209="EIF",HLOOKUP(T209,Tables!$D$26:$I$27,2,TRUE),""))</f>
        <v/>
      </c>
      <c r="W209" s="3" t="str">
        <f>IF(S209="ILF",VLOOKUP(U209,Tables!$A$22:$C$24,3,TRUE),IF(S209="EIF",VLOOKUP(U209,Tables!$A$28:$C$30,3,TRUE),""))</f>
        <v/>
      </c>
      <c r="X209" s="3" t="str">
        <f t="shared" si="19"/>
        <v/>
      </c>
      <c r="Y209" s="1"/>
      <c r="Z209" s="32"/>
      <c r="AA209" s="6" t="str">
        <f t="shared" si="16"/>
        <v/>
      </c>
    </row>
    <row r="210" spans="1:27" customFormat="1" ht="33.75">
      <c r="A210" s="157" t="s">
        <v>689</v>
      </c>
      <c r="B210" s="157" t="s">
        <v>753</v>
      </c>
      <c r="C210" s="157"/>
      <c r="D210" s="157"/>
      <c r="E210" s="157" t="s">
        <v>563</v>
      </c>
      <c r="F210" s="157" t="s">
        <v>564</v>
      </c>
      <c r="G210" s="157" t="s">
        <v>198</v>
      </c>
      <c r="H210" s="157"/>
      <c r="I210" s="187" t="s">
        <v>379</v>
      </c>
      <c r="J210" s="187">
        <v>33</v>
      </c>
      <c r="K210" s="187">
        <v>3</v>
      </c>
      <c r="L210" s="3" t="str">
        <f>IF(I210="EQ",HLOOKUP(J210,Tables!$D$14:$I$15,2,TRUE),IF(I210="EI",HLOOKUP(J210,Tables!$D$2:$I$3,2,TRUE),IF(I210="EO",HLOOKUP(J210,Tables!$D$8:$I$9,2,TRUE),"")))</f>
        <v>H</v>
      </c>
      <c r="M210" s="3">
        <f>IF(I210="EQ",VLOOKUP(K210,Tables!$A$16:$C$18,3,TRUE),IF(I210="EI",VLOOKUP(K210,Tables!$A$4:$C$6,3,TRUE),IF(I210="EO",VLOOKUP(K210,Tables!$A$10:$C$12,3,TRUE),"")))</f>
        <v>17</v>
      </c>
      <c r="N210" s="3" t="str">
        <f t="shared" si="18"/>
        <v>=Tables!H17</v>
      </c>
      <c r="O210" s="32" t="str">
        <f>Tables!H17</f>
        <v>H</v>
      </c>
      <c r="P210" s="6" t="str">
        <f t="shared" si="17"/>
        <v>EQH</v>
      </c>
      <c r="Q210" s="30"/>
      <c r="R210" s="34"/>
      <c r="S210" s="31"/>
      <c r="T210" s="31"/>
      <c r="U210" s="31"/>
      <c r="V210" s="3" t="str">
        <f>IF(S210="ILF",HLOOKUP(T210,Tables!$D$20:$I$21,2,TRUE),IF(S210="EIF",HLOOKUP(T210,Tables!$D$26:$I$27,2,TRUE),""))</f>
        <v/>
      </c>
      <c r="W210" s="3" t="str">
        <f>IF(S210="ILF",VLOOKUP(U210,Tables!$A$22:$C$24,3,TRUE),IF(S210="EIF",VLOOKUP(U210,Tables!$A$28:$C$30,3,TRUE),""))</f>
        <v/>
      </c>
      <c r="X210" s="3" t="str">
        <f t="shared" si="19"/>
        <v/>
      </c>
      <c r="Y210" s="1"/>
      <c r="Z210" s="32"/>
      <c r="AA210" s="6" t="str">
        <f t="shared" si="16"/>
        <v/>
      </c>
    </row>
    <row r="211" spans="1:27" customFormat="1" ht="33.75">
      <c r="A211" s="157" t="s">
        <v>689</v>
      </c>
      <c r="B211" s="157" t="s">
        <v>753</v>
      </c>
      <c r="C211" s="157"/>
      <c r="D211" s="157"/>
      <c r="E211" s="157" t="s">
        <v>563</v>
      </c>
      <c r="F211" s="157" t="s">
        <v>564</v>
      </c>
      <c r="G211" s="157" t="s">
        <v>200</v>
      </c>
      <c r="H211" s="157"/>
      <c r="I211" s="187" t="s">
        <v>379</v>
      </c>
      <c r="J211" s="187">
        <v>70</v>
      </c>
      <c r="K211" s="187">
        <v>4</v>
      </c>
      <c r="L211" s="3" t="str">
        <f>IF(I211="EQ",HLOOKUP(J211,Tables!$D$14:$I$15,2,TRUE),IF(I211="EI",HLOOKUP(J211,Tables!$D$2:$I$3,2,TRUE),IF(I211="EO",HLOOKUP(J211,Tables!$D$8:$I$9,2,TRUE),"")))</f>
        <v>H</v>
      </c>
      <c r="M211" s="3">
        <f>IF(I211="EQ",VLOOKUP(K211,Tables!$A$16:$C$18,3,TRUE),IF(I211="EI",VLOOKUP(K211,Tables!$A$4:$C$6,3,TRUE),IF(I211="EO",VLOOKUP(K211,Tables!$A$10:$C$12,3,TRUE),"")))</f>
        <v>18</v>
      </c>
      <c r="N211" s="3" t="str">
        <f t="shared" si="18"/>
        <v>=Tables!H18</v>
      </c>
      <c r="O211" s="32" t="str">
        <f>Tables!H18</f>
        <v>H</v>
      </c>
      <c r="P211" s="6" t="str">
        <f t="shared" si="17"/>
        <v>EQH</v>
      </c>
      <c r="Q211" s="30"/>
      <c r="R211" s="34"/>
      <c r="S211" s="31"/>
      <c r="T211" s="31"/>
      <c r="U211" s="31"/>
      <c r="V211" s="3" t="str">
        <f>IF(S211="ILF",HLOOKUP(T211,Tables!$D$20:$I$21,2,TRUE),IF(S211="EIF",HLOOKUP(T211,Tables!$D$26:$I$27,2,TRUE),""))</f>
        <v/>
      </c>
      <c r="W211" s="3" t="str">
        <f>IF(S211="ILF",VLOOKUP(U211,Tables!$A$22:$C$24,3,TRUE),IF(S211="EIF",VLOOKUP(U211,Tables!$A$28:$C$30,3,TRUE),""))</f>
        <v/>
      </c>
      <c r="X211" s="3" t="str">
        <f t="shared" si="19"/>
        <v/>
      </c>
      <c r="Y211" s="1"/>
      <c r="Z211" s="32"/>
      <c r="AA211" s="6" t="str">
        <f t="shared" si="16"/>
        <v/>
      </c>
    </row>
    <row r="212" spans="1:27" customFormat="1" ht="22.5">
      <c r="A212" s="157" t="s">
        <v>689</v>
      </c>
      <c r="B212" s="157" t="s">
        <v>753</v>
      </c>
      <c r="C212" s="157"/>
      <c r="D212" s="157"/>
      <c r="E212" s="157" t="s">
        <v>563</v>
      </c>
      <c r="F212" s="157" t="s">
        <v>566</v>
      </c>
      <c r="G212" s="157" t="s">
        <v>199</v>
      </c>
      <c r="H212" s="157"/>
      <c r="I212" s="187" t="s">
        <v>373</v>
      </c>
      <c r="J212" s="187">
        <v>72</v>
      </c>
      <c r="K212" s="187">
        <v>3</v>
      </c>
      <c r="L212" s="3" t="str">
        <f>IF(I212="EQ",HLOOKUP(J212,Tables!$D$14:$I$15,2,TRUE),IF(I212="EI",HLOOKUP(J212,Tables!$D$2:$I$3,2,TRUE),IF(I212="EO",HLOOKUP(J212,Tables!$D$8:$I$9,2,TRUE),"")))</f>
        <v>H</v>
      </c>
      <c r="M212" s="3">
        <f>IF(I212="EQ",VLOOKUP(K212,Tables!$A$16:$C$18,3,TRUE),IF(I212="EI",VLOOKUP(K212,Tables!$A$4:$C$6,3,TRUE),IF(I212="EO",VLOOKUP(K212,Tables!$A$10:$C$12,3,TRUE),"")))</f>
        <v>6</v>
      </c>
      <c r="N212" s="3" t="str">
        <f t="shared" si="18"/>
        <v>=Tables!H6</v>
      </c>
      <c r="O212" s="32" t="str">
        <f>Tables!H6</f>
        <v>H</v>
      </c>
      <c r="P212" s="6" t="str">
        <f t="shared" si="17"/>
        <v>EIH</v>
      </c>
      <c r="Q212" s="30"/>
      <c r="R212" s="34"/>
      <c r="S212" s="31"/>
      <c r="T212" s="31"/>
      <c r="U212" s="31"/>
      <c r="V212" s="3" t="str">
        <f>IF(S212="ILF",HLOOKUP(T212,Tables!$D$20:$I$21,2,TRUE),IF(S212="EIF",HLOOKUP(T212,Tables!$D$26:$I$27,2,TRUE),""))</f>
        <v/>
      </c>
      <c r="W212" s="3" t="str">
        <f>IF(S212="ILF",VLOOKUP(U212,Tables!$A$22:$C$24,3,TRUE),IF(S212="EIF",VLOOKUP(U212,Tables!$A$28:$C$30,3,TRUE),""))</f>
        <v/>
      </c>
      <c r="X212" s="3" t="str">
        <f t="shared" si="19"/>
        <v/>
      </c>
      <c r="Y212" s="1"/>
      <c r="Z212" s="32"/>
      <c r="AA212" s="6" t="str">
        <f t="shared" si="16"/>
        <v/>
      </c>
    </row>
    <row r="213" spans="1:27" customFormat="1" ht="22.5">
      <c r="A213" s="157" t="s">
        <v>689</v>
      </c>
      <c r="B213" s="157" t="s">
        <v>753</v>
      </c>
      <c r="C213" s="157"/>
      <c r="D213" s="157"/>
      <c r="E213" s="157" t="s">
        <v>563</v>
      </c>
      <c r="F213" s="157" t="s">
        <v>569</v>
      </c>
      <c r="G213" s="157" t="s">
        <v>201</v>
      </c>
      <c r="H213" s="157"/>
      <c r="I213" s="187" t="s">
        <v>379</v>
      </c>
      <c r="J213" s="187">
        <v>74</v>
      </c>
      <c r="K213" s="187">
        <v>2</v>
      </c>
      <c r="L213" s="3" t="str">
        <f>IF(I213="EQ",HLOOKUP(J213,Tables!$D$14:$I$15,2,TRUE),IF(I213="EI",HLOOKUP(J213,Tables!$D$2:$I$3,2,TRUE),IF(I213="EO",HLOOKUP(J213,Tables!$D$8:$I$9,2,TRUE),"")))</f>
        <v>H</v>
      </c>
      <c r="M213" s="3">
        <f>IF(I213="EQ",VLOOKUP(K213,Tables!$A$16:$C$18,3,TRUE),IF(I213="EI",VLOOKUP(K213,Tables!$A$4:$C$6,3,TRUE),IF(I213="EO",VLOOKUP(K213,Tables!$A$10:$C$12,3,TRUE),"")))</f>
        <v>17</v>
      </c>
      <c r="N213" s="3" t="str">
        <f t="shared" si="18"/>
        <v>=Tables!H17</v>
      </c>
      <c r="O213" s="32" t="str">
        <f>Tables!H17</f>
        <v>H</v>
      </c>
      <c r="P213" s="6" t="str">
        <f t="shared" si="17"/>
        <v>EQH</v>
      </c>
      <c r="Q213" s="30"/>
      <c r="R213" s="34"/>
      <c r="S213" s="31"/>
      <c r="T213" s="31"/>
      <c r="U213" s="31"/>
      <c r="V213" s="3" t="str">
        <f>IF(S213="ILF",HLOOKUP(T213,Tables!$D$20:$I$21,2,TRUE),IF(S213="EIF",HLOOKUP(T213,Tables!$D$26:$I$27,2,TRUE),""))</f>
        <v/>
      </c>
      <c r="W213" s="3" t="str">
        <f>IF(S213="ILF",VLOOKUP(U213,Tables!$A$22:$C$24,3,TRUE),IF(S213="EIF",VLOOKUP(U213,Tables!$A$28:$C$30,3,TRUE),""))</f>
        <v/>
      </c>
      <c r="X213" s="3" t="str">
        <f t="shared" si="19"/>
        <v/>
      </c>
      <c r="Y213" s="1"/>
      <c r="Z213" s="32"/>
      <c r="AA213" s="6" t="str">
        <f t="shared" si="16"/>
        <v/>
      </c>
    </row>
    <row r="214" spans="1:27" customFormat="1" ht="33.75">
      <c r="A214" s="157" t="s">
        <v>689</v>
      </c>
      <c r="B214" s="157" t="s">
        <v>753</v>
      </c>
      <c r="C214" s="157"/>
      <c r="D214" s="157"/>
      <c r="E214" s="157" t="s">
        <v>615</v>
      </c>
      <c r="F214" s="157" t="s">
        <v>564</v>
      </c>
      <c r="G214" s="157" t="s">
        <v>908</v>
      </c>
      <c r="H214" s="157"/>
      <c r="I214" s="187"/>
      <c r="J214" s="187"/>
      <c r="K214" s="187"/>
      <c r="L214" s="3" t="str">
        <f>IF(I214="EQ",HLOOKUP(J214,Tables!$D$14:$I$15,2,TRUE),IF(I214="EI",HLOOKUP(J214,Tables!$D$2:$I$3,2,TRUE),IF(I214="EO",HLOOKUP(J214,Tables!$D$8:$I$9,2,TRUE),"")))</f>
        <v/>
      </c>
      <c r="M214" s="3" t="str">
        <f>IF(I214="EQ",VLOOKUP(K214,Tables!$A$16:$C$18,3,TRUE),IF(I214="EI",VLOOKUP(K214,Tables!$A$4:$C$6,3,TRUE),IF(I214="EO",VLOOKUP(K214,Tables!$A$10:$C$12,3,TRUE),"")))</f>
        <v/>
      </c>
      <c r="N214" s="3" t="str">
        <f t="shared" si="18"/>
        <v/>
      </c>
      <c r="O214" s="32"/>
      <c r="P214" s="6" t="str">
        <f t="shared" si="17"/>
        <v/>
      </c>
      <c r="Q214" s="30"/>
      <c r="R214" s="34"/>
      <c r="S214" s="31"/>
      <c r="T214" s="31"/>
      <c r="U214" s="31"/>
      <c r="V214" s="3" t="str">
        <f>IF(S214="ILF",HLOOKUP(T214,Tables!$D$20:$I$21,2,TRUE),IF(S214="EIF",HLOOKUP(T214,Tables!$D$26:$I$27,2,TRUE),""))</f>
        <v/>
      </c>
      <c r="W214" s="3" t="str">
        <f>IF(S214="ILF",VLOOKUP(U214,Tables!$A$22:$C$24,3,TRUE),IF(S214="EIF",VLOOKUP(U214,Tables!$A$28:$C$30,3,TRUE),""))</f>
        <v/>
      </c>
      <c r="X214" s="3" t="str">
        <f t="shared" si="19"/>
        <v/>
      </c>
      <c r="Y214" s="1"/>
      <c r="Z214" s="32"/>
      <c r="AA214" s="6" t="str">
        <f t="shared" si="16"/>
        <v/>
      </c>
    </row>
    <row r="215" spans="1:27" customFormat="1" ht="22.5">
      <c r="A215" s="157" t="s">
        <v>689</v>
      </c>
      <c r="B215" s="157" t="s">
        <v>753</v>
      </c>
      <c r="C215" s="157"/>
      <c r="D215" s="157"/>
      <c r="E215" s="157" t="s">
        <v>615</v>
      </c>
      <c r="F215" s="157" t="s">
        <v>564</v>
      </c>
      <c r="G215" s="157" t="s">
        <v>907</v>
      </c>
      <c r="H215" s="157"/>
      <c r="I215" s="187"/>
      <c r="J215" s="187"/>
      <c r="K215" s="187"/>
      <c r="L215" s="3" t="str">
        <f>IF(I215="EQ",HLOOKUP(J215,Tables!$D$14:$I$15,2,TRUE),IF(I215="EI",HLOOKUP(J215,Tables!$D$2:$I$3,2,TRUE),IF(I215="EO",HLOOKUP(J215,Tables!$D$8:$I$9,2,TRUE),"")))</f>
        <v/>
      </c>
      <c r="M215" s="3" t="str">
        <f>IF(I215="EQ",VLOOKUP(K215,Tables!$A$16:$C$18,3,TRUE),IF(I215="EI",VLOOKUP(K215,Tables!$A$4:$C$6,3,TRUE),IF(I215="EO",VLOOKUP(K215,Tables!$A$10:$C$12,3,TRUE),"")))</f>
        <v/>
      </c>
      <c r="N215" s="3" t="str">
        <f t="shared" si="18"/>
        <v/>
      </c>
      <c r="O215" s="32"/>
      <c r="P215" s="6" t="str">
        <f t="shared" si="17"/>
        <v/>
      </c>
      <c r="Q215" s="30"/>
      <c r="R215" s="34"/>
      <c r="S215" s="31"/>
      <c r="T215" s="31"/>
      <c r="U215" s="31"/>
      <c r="V215" s="3" t="str">
        <f>IF(S215="ILF",HLOOKUP(T215,Tables!$D$20:$I$21,2,TRUE),IF(S215="EIF",HLOOKUP(T215,Tables!$D$26:$I$27,2,TRUE),""))</f>
        <v/>
      </c>
      <c r="W215" s="3" t="str">
        <f>IF(S215="ILF",VLOOKUP(U215,Tables!$A$22:$C$24,3,TRUE),IF(S215="EIF",VLOOKUP(U215,Tables!$A$28:$C$30,3,TRUE),""))</f>
        <v/>
      </c>
      <c r="X215" s="3" t="str">
        <f t="shared" si="19"/>
        <v/>
      </c>
      <c r="Y215" s="1"/>
      <c r="Z215" s="32"/>
      <c r="AA215" s="6" t="str">
        <f t="shared" si="16"/>
        <v/>
      </c>
    </row>
    <row r="216" spans="1:27" customFormat="1" ht="33.75">
      <c r="A216" s="157" t="s">
        <v>689</v>
      </c>
      <c r="B216" s="157" t="s">
        <v>753</v>
      </c>
      <c r="C216" s="157"/>
      <c r="D216" s="157"/>
      <c r="E216" s="157" t="s">
        <v>615</v>
      </c>
      <c r="F216" s="157" t="s">
        <v>564</v>
      </c>
      <c r="G216" s="157" t="s">
        <v>914</v>
      </c>
      <c r="H216" s="157"/>
      <c r="I216" s="187"/>
      <c r="J216" s="187"/>
      <c r="K216" s="187"/>
      <c r="L216" s="3" t="str">
        <f>IF(I216="EQ",HLOOKUP(J216,Tables!$D$14:$I$15,2,TRUE),IF(I216="EI",HLOOKUP(J216,Tables!$D$2:$I$3,2,TRUE),IF(I216="EO",HLOOKUP(J216,Tables!$D$8:$I$9,2,TRUE),"")))</f>
        <v/>
      </c>
      <c r="M216" s="3" t="str">
        <f>IF(I216="EQ",VLOOKUP(K216,Tables!$A$16:$C$18,3,TRUE),IF(I216="EI",VLOOKUP(K216,Tables!$A$4:$C$6,3,TRUE),IF(I216="EO",VLOOKUP(K216,Tables!$A$10:$C$12,3,TRUE),"")))</f>
        <v/>
      </c>
      <c r="N216" s="3" t="str">
        <f t="shared" si="18"/>
        <v/>
      </c>
      <c r="O216" s="32"/>
      <c r="P216" s="6" t="str">
        <f t="shared" si="17"/>
        <v/>
      </c>
      <c r="Q216" s="30"/>
      <c r="R216" s="34"/>
      <c r="S216" s="31"/>
      <c r="T216" s="31"/>
      <c r="U216" s="31"/>
      <c r="V216" s="3" t="str">
        <f>IF(S216="ILF",HLOOKUP(T216,Tables!$D$20:$I$21,2,TRUE),IF(S216="EIF",HLOOKUP(T216,Tables!$D$26:$I$27,2,TRUE),""))</f>
        <v/>
      </c>
      <c r="W216" s="3" t="str">
        <f>IF(S216="ILF",VLOOKUP(U216,Tables!$A$22:$C$24,3,TRUE),IF(S216="EIF",VLOOKUP(U216,Tables!$A$28:$C$30,3,TRUE),""))</f>
        <v/>
      </c>
      <c r="X216" s="3" t="str">
        <f t="shared" si="19"/>
        <v/>
      </c>
      <c r="Y216" s="1"/>
      <c r="Z216" s="32"/>
      <c r="AA216" s="6" t="str">
        <f t="shared" si="16"/>
        <v/>
      </c>
    </row>
    <row r="217" spans="1:27" customFormat="1" ht="22.5">
      <c r="A217" s="157" t="s">
        <v>689</v>
      </c>
      <c r="B217" s="157" t="s">
        <v>753</v>
      </c>
      <c r="C217" s="157"/>
      <c r="D217" s="157"/>
      <c r="E217" s="157" t="s">
        <v>615</v>
      </c>
      <c r="F217" s="157" t="s">
        <v>564</v>
      </c>
      <c r="G217" s="157" t="s">
        <v>915</v>
      </c>
      <c r="H217" s="157"/>
      <c r="I217" s="187"/>
      <c r="J217" s="187"/>
      <c r="K217" s="187"/>
      <c r="L217" s="3" t="str">
        <f>IF(I217="EQ",HLOOKUP(J217,Tables!$D$14:$I$15,2,TRUE),IF(I217="EI",HLOOKUP(J217,Tables!$D$2:$I$3,2,TRUE),IF(I217="EO",HLOOKUP(J217,Tables!$D$8:$I$9,2,TRUE),"")))</f>
        <v/>
      </c>
      <c r="M217" s="3" t="str">
        <f>IF(I217="EQ",VLOOKUP(K217,Tables!$A$16:$C$18,3,TRUE),IF(I217="EI",VLOOKUP(K217,Tables!$A$4:$C$6,3,TRUE),IF(I217="EO",VLOOKUP(K217,Tables!$A$10:$C$12,3,TRUE),"")))</f>
        <v/>
      </c>
      <c r="N217" s="3" t="str">
        <f t="shared" si="18"/>
        <v/>
      </c>
      <c r="O217" s="32"/>
      <c r="P217" s="6" t="str">
        <f t="shared" si="17"/>
        <v/>
      </c>
      <c r="Q217" s="30"/>
      <c r="R217" s="34"/>
      <c r="S217" s="31"/>
      <c r="T217" s="31"/>
      <c r="U217" s="31"/>
      <c r="V217" s="3" t="str">
        <f>IF(S217="ILF",HLOOKUP(T217,Tables!$D$20:$I$21,2,TRUE),IF(S217="EIF",HLOOKUP(T217,Tables!$D$26:$I$27,2,TRUE),""))</f>
        <v/>
      </c>
      <c r="W217" s="3" t="str">
        <f>IF(S217="ILF",VLOOKUP(U217,Tables!$A$22:$C$24,3,TRUE),IF(S217="EIF",VLOOKUP(U217,Tables!$A$28:$C$30,3,TRUE),""))</f>
        <v/>
      </c>
      <c r="X217" s="3" t="str">
        <f t="shared" si="19"/>
        <v/>
      </c>
      <c r="Y217" s="1"/>
      <c r="Z217" s="32"/>
      <c r="AA217" s="6" t="str">
        <f t="shared" si="16"/>
        <v/>
      </c>
    </row>
    <row r="218" spans="1:27" customFormat="1" ht="33.75">
      <c r="A218" s="157" t="s">
        <v>689</v>
      </c>
      <c r="B218" s="157" t="s">
        <v>753</v>
      </c>
      <c r="C218" s="157"/>
      <c r="D218" s="157"/>
      <c r="E218" s="157" t="s">
        <v>615</v>
      </c>
      <c r="F218" s="157" t="s">
        <v>564</v>
      </c>
      <c r="G218" s="157" t="s">
        <v>182</v>
      </c>
      <c r="H218" s="157"/>
      <c r="I218" s="187"/>
      <c r="J218" s="187"/>
      <c r="K218" s="187"/>
      <c r="L218" s="3" t="str">
        <f>IF(I218="EQ",HLOOKUP(J218,Tables!$D$14:$I$15,2,TRUE),IF(I218="EI",HLOOKUP(J218,Tables!$D$2:$I$3,2,TRUE),IF(I218="EO",HLOOKUP(J218,Tables!$D$8:$I$9,2,TRUE),"")))</f>
        <v/>
      </c>
      <c r="M218" s="3" t="str">
        <f>IF(I218="EQ",VLOOKUP(K218,Tables!$A$16:$C$18,3,TRUE),IF(I218="EI",VLOOKUP(K218,Tables!$A$4:$C$6,3,TRUE),IF(I218="EO",VLOOKUP(K218,Tables!$A$10:$C$12,3,TRUE),"")))</f>
        <v/>
      </c>
      <c r="N218" s="3" t="str">
        <f t="shared" si="18"/>
        <v/>
      </c>
      <c r="O218" s="32"/>
      <c r="P218" s="6" t="str">
        <f t="shared" si="17"/>
        <v/>
      </c>
      <c r="Q218" s="30"/>
      <c r="R218" s="34"/>
      <c r="S218" s="31"/>
      <c r="T218" s="31"/>
      <c r="U218" s="31"/>
      <c r="V218" s="3" t="str">
        <f>IF(S218="ILF",HLOOKUP(T218,Tables!$D$20:$I$21,2,TRUE),IF(S218="EIF",HLOOKUP(T218,Tables!$D$26:$I$27,2,TRUE),""))</f>
        <v/>
      </c>
      <c r="W218" s="3" t="str">
        <f>IF(S218="ILF",VLOOKUP(U218,Tables!$A$22:$C$24,3,TRUE),IF(S218="EIF",VLOOKUP(U218,Tables!$A$28:$C$30,3,TRUE),""))</f>
        <v/>
      </c>
      <c r="X218" s="3" t="str">
        <f t="shared" si="19"/>
        <v/>
      </c>
      <c r="Y218" s="1"/>
      <c r="Z218" s="32"/>
      <c r="AA218" s="6" t="str">
        <f t="shared" si="16"/>
        <v/>
      </c>
    </row>
    <row r="219" spans="1:27" customFormat="1" ht="45">
      <c r="A219" s="157" t="s">
        <v>689</v>
      </c>
      <c r="B219" s="157" t="s">
        <v>753</v>
      </c>
      <c r="C219" s="157"/>
      <c r="D219" s="157"/>
      <c r="E219" s="157" t="s">
        <v>615</v>
      </c>
      <c r="F219" s="157" t="s">
        <v>564</v>
      </c>
      <c r="G219" s="157" t="s">
        <v>181</v>
      </c>
      <c r="H219" s="157"/>
      <c r="I219" s="187"/>
      <c r="J219" s="187"/>
      <c r="K219" s="187"/>
      <c r="L219" s="3" t="str">
        <f>IF(I219="EQ",HLOOKUP(J219,Tables!$D$14:$I$15,2,TRUE),IF(I219="EI",HLOOKUP(J219,Tables!$D$2:$I$3,2,TRUE),IF(I219="EO",HLOOKUP(J219,Tables!$D$8:$I$9,2,TRUE),"")))</f>
        <v/>
      </c>
      <c r="M219" s="3" t="str">
        <f>IF(I219="EQ",VLOOKUP(K219,Tables!$A$16:$C$18,3,TRUE),IF(I219="EI",VLOOKUP(K219,Tables!$A$4:$C$6,3,TRUE),IF(I219="EO",VLOOKUP(K219,Tables!$A$10:$C$12,3,TRUE),"")))</f>
        <v/>
      </c>
      <c r="N219" s="3" t="str">
        <f t="shared" si="18"/>
        <v/>
      </c>
      <c r="O219" s="32"/>
      <c r="P219" s="6" t="str">
        <f t="shared" si="17"/>
        <v/>
      </c>
      <c r="Q219" s="30"/>
      <c r="R219" s="34"/>
      <c r="S219" s="31"/>
      <c r="T219" s="31"/>
      <c r="U219" s="31"/>
      <c r="V219" s="3" t="str">
        <f>IF(S219="ILF",HLOOKUP(T219,Tables!$D$20:$I$21,2,TRUE),IF(S219="EIF",HLOOKUP(T219,Tables!$D$26:$I$27,2,TRUE),""))</f>
        <v/>
      </c>
      <c r="W219" s="3" t="str">
        <f>IF(S219="ILF",VLOOKUP(U219,Tables!$A$22:$C$24,3,TRUE),IF(S219="EIF",VLOOKUP(U219,Tables!$A$28:$C$30,3,TRUE),""))</f>
        <v/>
      </c>
      <c r="X219" s="3" t="str">
        <f t="shared" si="19"/>
        <v/>
      </c>
      <c r="Y219" s="1"/>
      <c r="Z219" s="32"/>
      <c r="AA219" s="6" t="str">
        <f t="shared" si="16"/>
        <v/>
      </c>
    </row>
    <row r="220" spans="1:27" customFormat="1" ht="22.5">
      <c r="A220" s="157" t="s">
        <v>689</v>
      </c>
      <c r="B220" s="157" t="s">
        <v>753</v>
      </c>
      <c r="C220" s="157"/>
      <c r="D220" s="157"/>
      <c r="E220" s="157" t="s">
        <v>615</v>
      </c>
      <c r="F220" s="157" t="s">
        <v>564</v>
      </c>
      <c r="G220" s="157" t="s">
        <v>183</v>
      </c>
      <c r="H220" s="157"/>
      <c r="I220" s="187"/>
      <c r="J220" s="187"/>
      <c r="K220" s="187"/>
      <c r="L220" s="3" t="str">
        <f>IF(I220="EQ",HLOOKUP(J220,Tables!$D$14:$I$15,2,TRUE),IF(I220="EI",HLOOKUP(J220,Tables!$D$2:$I$3,2,TRUE),IF(I220="EO",HLOOKUP(J220,Tables!$D$8:$I$9,2,TRUE),"")))</f>
        <v/>
      </c>
      <c r="M220" s="3" t="str">
        <f>IF(I220="EQ",VLOOKUP(K220,Tables!$A$16:$C$18,3,TRUE),IF(I220="EI",VLOOKUP(K220,Tables!$A$4:$C$6,3,TRUE),IF(I220="EO",VLOOKUP(K220,Tables!$A$10:$C$12,3,TRUE),"")))</f>
        <v/>
      </c>
      <c r="N220" s="3" t="str">
        <f t="shared" si="18"/>
        <v/>
      </c>
      <c r="O220" s="32"/>
      <c r="P220" s="6" t="str">
        <f t="shared" si="17"/>
        <v/>
      </c>
      <c r="Q220" s="30"/>
      <c r="R220" s="34"/>
      <c r="S220" s="31"/>
      <c r="T220" s="31"/>
      <c r="U220" s="31"/>
      <c r="V220" s="3" t="str">
        <f>IF(S220="ILF",HLOOKUP(T220,Tables!$D$20:$I$21,2,TRUE),IF(S220="EIF",HLOOKUP(T220,Tables!$D$26:$I$27,2,TRUE),""))</f>
        <v/>
      </c>
      <c r="W220" s="3" t="str">
        <f>IF(S220="ILF",VLOOKUP(U220,Tables!$A$22:$C$24,3,TRUE),IF(S220="EIF",VLOOKUP(U220,Tables!$A$28:$C$30,3,TRUE),""))</f>
        <v/>
      </c>
      <c r="X220" s="3" t="str">
        <f t="shared" si="19"/>
        <v/>
      </c>
      <c r="Y220" s="1"/>
      <c r="Z220" s="32"/>
      <c r="AA220" s="6" t="str">
        <f t="shared" si="16"/>
        <v/>
      </c>
    </row>
    <row r="221" spans="1:27" customFormat="1" ht="33.75">
      <c r="A221" s="157" t="s">
        <v>689</v>
      </c>
      <c r="B221" s="157" t="s">
        <v>753</v>
      </c>
      <c r="C221" s="157"/>
      <c r="D221" s="157"/>
      <c r="E221" s="157" t="s">
        <v>615</v>
      </c>
      <c r="F221" s="157" t="s">
        <v>564</v>
      </c>
      <c r="G221" s="157" t="s">
        <v>186</v>
      </c>
      <c r="H221" s="157"/>
      <c r="I221" s="187"/>
      <c r="J221" s="187"/>
      <c r="K221" s="187"/>
      <c r="L221" s="3" t="str">
        <f>IF(I221="EQ",HLOOKUP(J221,Tables!$D$14:$I$15,2,TRUE),IF(I221="EI",HLOOKUP(J221,Tables!$D$2:$I$3,2,TRUE),IF(I221="EO",HLOOKUP(J221,Tables!$D$8:$I$9,2,TRUE),"")))</f>
        <v/>
      </c>
      <c r="M221" s="3" t="str">
        <f>IF(I221="EQ",VLOOKUP(K221,Tables!$A$16:$C$18,3,TRUE),IF(I221="EI",VLOOKUP(K221,Tables!$A$4:$C$6,3,TRUE),IF(I221="EO",VLOOKUP(K221,Tables!$A$10:$C$12,3,TRUE),"")))</f>
        <v/>
      </c>
      <c r="N221" s="3" t="str">
        <f t="shared" si="18"/>
        <v/>
      </c>
      <c r="O221" s="32"/>
      <c r="P221" s="6" t="str">
        <f t="shared" si="17"/>
        <v/>
      </c>
      <c r="Q221" s="30"/>
      <c r="R221" s="34"/>
      <c r="S221" s="31"/>
      <c r="T221" s="31"/>
      <c r="U221" s="31"/>
      <c r="V221" s="3" t="str">
        <f>IF(S221="ILF",HLOOKUP(T221,Tables!$D$20:$I$21,2,TRUE),IF(S221="EIF",HLOOKUP(T221,Tables!$D$26:$I$27,2,TRUE),""))</f>
        <v/>
      </c>
      <c r="W221" s="3" t="str">
        <f>IF(S221="ILF",VLOOKUP(U221,Tables!$A$22:$C$24,3,TRUE),IF(S221="EIF",VLOOKUP(U221,Tables!$A$28:$C$30,3,TRUE),""))</f>
        <v/>
      </c>
      <c r="X221" s="3" t="str">
        <f t="shared" si="19"/>
        <v/>
      </c>
      <c r="Y221" s="1"/>
      <c r="Z221" s="32"/>
      <c r="AA221" s="6" t="str">
        <f t="shared" si="16"/>
        <v/>
      </c>
    </row>
    <row r="222" spans="1:27" customFormat="1" ht="22.5">
      <c r="A222" s="157" t="s">
        <v>689</v>
      </c>
      <c r="B222" s="157" t="s">
        <v>753</v>
      </c>
      <c r="C222" s="157"/>
      <c r="D222" s="157"/>
      <c r="E222" s="157" t="s">
        <v>563</v>
      </c>
      <c r="F222" s="157" t="s">
        <v>564</v>
      </c>
      <c r="G222" s="157" t="s">
        <v>901</v>
      </c>
      <c r="H222" s="157"/>
      <c r="I222" s="187" t="s">
        <v>373</v>
      </c>
      <c r="J222" s="187">
        <v>62</v>
      </c>
      <c r="K222" s="187">
        <v>1</v>
      </c>
      <c r="L222" s="3" t="str">
        <f>IF(I222="EQ",HLOOKUP(J222,Tables!$D$14:$I$15,2,TRUE),IF(I222="EI",HLOOKUP(J222,Tables!$D$2:$I$3,2,TRUE),IF(I222="EO",HLOOKUP(J222,Tables!$D$8:$I$9,2,TRUE),"")))</f>
        <v>H</v>
      </c>
      <c r="M222" s="3">
        <f>IF(I222="EQ",VLOOKUP(K222,Tables!$A$16:$C$18,3,TRUE),IF(I222="EI",VLOOKUP(K222,Tables!$A$4:$C$6,3,TRUE),IF(I222="EO",VLOOKUP(K222,Tables!$A$10:$C$12,3,TRUE),"")))</f>
        <v>4</v>
      </c>
      <c r="N222" s="3" t="str">
        <f t="shared" si="18"/>
        <v>=Tables!H4</v>
      </c>
      <c r="O222" s="32" t="str">
        <f>Tables!H4</f>
        <v>A</v>
      </c>
      <c r="P222" s="6" t="str">
        <f t="shared" si="17"/>
        <v>EIA</v>
      </c>
      <c r="Q222" s="30"/>
      <c r="R222" s="34"/>
      <c r="S222" s="31"/>
      <c r="T222" s="31"/>
      <c r="U222" s="31"/>
      <c r="V222" s="3" t="str">
        <f>IF(S222="ILF",HLOOKUP(T222,Tables!$D$20:$I$21,2,TRUE),IF(S222="EIF",HLOOKUP(T222,Tables!$D$26:$I$27,2,TRUE),""))</f>
        <v/>
      </c>
      <c r="W222" s="3" t="str">
        <f>IF(S222="ILF",VLOOKUP(U222,Tables!$A$22:$C$24,3,TRUE),IF(S222="EIF",VLOOKUP(U222,Tables!$A$28:$C$30,3,TRUE),""))</f>
        <v/>
      </c>
      <c r="X222" s="3" t="str">
        <f t="shared" si="19"/>
        <v/>
      </c>
      <c r="Y222" s="1"/>
      <c r="Z222" s="32"/>
      <c r="AA222" s="6" t="str">
        <f t="shared" si="16"/>
        <v/>
      </c>
    </row>
    <row r="223" spans="1:27" customFormat="1" ht="22.5">
      <c r="A223" s="157" t="s">
        <v>689</v>
      </c>
      <c r="B223" s="157" t="s">
        <v>753</v>
      </c>
      <c r="C223" s="157"/>
      <c r="D223" s="157"/>
      <c r="E223" s="157" t="s">
        <v>563</v>
      </c>
      <c r="F223" s="157" t="s">
        <v>564</v>
      </c>
      <c r="G223" s="157" t="s">
        <v>892</v>
      </c>
      <c r="H223" s="157"/>
      <c r="I223" s="187" t="s">
        <v>373</v>
      </c>
      <c r="J223" s="187">
        <v>30</v>
      </c>
      <c r="K223" s="187">
        <v>2</v>
      </c>
      <c r="L223" s="3" t="str">
        <f>IF(I223="EQ",HLOOKUP(J223,Tables!$D$14:$I$15,2,TRUE),IF(I223="EI",HLOOKUP(J223,Tables!$D$2:$I$3,2,TRUE),IF(I223="EO",HLOOKUP(J223,Tables!$D$8:$I$9,2,TRUE),"")))</f>
        <v>H</v>
      </c>
      <c r="M223" s="3">
        <f>IF(I223="EQ",VLOOKUP(K223,Tables!$A$16:$C$18,3,TRUE),IF(I223="EI",VLOOKUP(K223,Tables!$A$4:$C$6,3,TRUE),IF(I223="EO",VLOOKUP(K223,Tables!$A$10:$C$12,3,TRUE),"")))</f>
        <v>5</v>
      </c>
      <c r="N223" s="3" t="str">
        <f t="shared" si="18"/>
        <v>=Tables!H5</v>
      </c>
      <c r="O223" s="32" t="str">
        <f>Tables!H5</f>
        <v>H</v>
      </c>
      <c r="P223" s="6" t="str">
        <f t="shared" si="17"/>
        <v>EIH</v>
      </c>
      <c r="Q223" s="30"/>
      <c r="R223" s="34"/>
      <c r="S223" s="31"/>
      <c r="T223" s="31"/>
      <c r="U223" s="31"/>
      <c r="V223" s="3" t="str">
        <f>IF(S223="ILF",HLOOKUP(T223,Tables!$D$20:$I$21,2,TRUE),IF(S223="EIF",HLOOKUP(T223,Tables!$D$26:$I$27,2,TRUE),""))</f>
        <v/>
      </c>
      <c r="W223" s="3" t="str">
        <f>IF(S223="ILF",VLOOKUP(U223,Tables!$A$22:$C$24,3,TRUE),IF(S223="EIF",VLOOKUP(U223,Tables!$A$28:$C$30,3,TRUE),""))</f>
        <v/>
      </c>
      <c r="X223" s="3" t="str">
        <f t="shared" si="19"/>
        <v/>
      </c>
      <c r="Y223" s="1"/>
      <c r="Z223" s="32"/>
      <c r="AA223" s="6" t="str">
        <f t="shared" si="16"/>
        <v/>
      </c>
    </row>
    <row r="224" spans="1:27" customFormat="1" ht="22.5">
      <c r="A224" s="157" t="s">
        <v>689</v>
      </c>
      <c r="B224" s="157" t="s">
        <v>753</v>
      </c>
      <c r="C224" s="157"/>
      <c r="D224" s="157"/>
      <c r="E224" s="157" t="s">
        <v>563</v>
      </c>
      <c r="F224" s="157" t="s">
        <v>564</v>
      </c>
      <c r="G224" s="157" t="s">
        <v>900</v>
      </c>
      <c r="H224" s="157"/>
      <c r="I224" s="187" t="s">
        <v>373</v>
      </c>
      <c r="J224" s="187">
        <v>67</v>
      </c>
      <c r="K224" s="187">
        <v>3</v>
      </c>
      <c r="L224" s="3" t="str">
        <f>IF(I224="EQ",HLOOKUP(J224,Tables!$D$14:$I$15,2,TRUE),IF(I224="EI",HLOOKUP(J224,Tables!$D$2:$I$3,2,TRUE),IF(I224="EO",HLOOKUP(J224,Tables!$D$8:$I$9,2,TRUE),"")))</f>
        <v>H</v>
      </c>
      <c r="M224" s="3">
        <f>IF(I224="EQ",VLOOKUP(K224,Tables!$A$16:$C$18,3,TRUE),IF(I224="EI",VLOOKUP(K224,Tables!$A$4:$C$6,3,TRUE),IF(I224="EO",VLOOKUP(K224,Tables!$A$10:$C$12,3,TRUE),"")))</f>
        <v>6</v>
      </c>
      <c r="N224" s="3" t="str">
        <f t="shared" si="18"/>
        <v>=Tables!H6</v>
      </c>
      <c r="O224" s="32" t="str">
        <f>Tables!H6</f>
        <v>H</v>
      </c>
      <c r="P224" s="6" t="str">
        <f t="shared" si="17"/>
        <v>EIH</v>
      </c>
      <c r="Q224" s="30"/>
      <c r="R224" s="34"/>
      <c r="S224" s="31"/>
      <c r="T224" s="31"/>
      <c r="U224" s="31"/>
      <c r="V224" s="3" t="str">
        <f>IF(S224="ILF",HLOOKUP(T224,Tables!$D$20:$I$21,2,TRUE),IF(S224="EIF",HLOOKUP(T224,Tables!$D$26:$I$27,2,TRUE),""))</f>
        <v/>
      </c>
      <c r="W224" s="3" t="str">
        <f>IF(S224="ILF",VLOOKUP(U224,Tables!$A$22:$C$24,3,TRUE),IF(S224="EIF",VLOOKUP(U224,Tables!$A$28:$C$30,3,TRUE),""))</f>
        <v/>
      </c>
      <c r="X224" s="3" t="str">
        <f t="shared" si="19"/>
        <v/>
      </c>
      <c r="Y224" s="1"/>
      <c r="Z224" s="32"/>
      <c r="AA224" s="6" t="str">
        <f t="shared" si="16"/>
        <v/>
      </c>
    </row>
    <row r="225" spans="1:27" customFormat="1" ht="22.5">
      <c r="A225" s="157" t="s">
        <v>689</v>
      </c>
      <c r="B225" s="157" t="s">
        <v>753</v>
      </c>
      <c r="C225" s="157"/>
      <c r="D225" s="157"/>
      <c r="E225" s="157" t="s">
        <v>563</v>
      </c>
      <c r="F225" s="157" t="s">
        <v>564</v>
      </c>
      <c r="G225" s="157" t="s">
        <v>891</v>
      </c>
      <c r="H225" s="157"/>
      <c r="I225" s="187" t="s">
        <v>373</v>
      </c>
      <c r="J225" s="187">
        <v>13</v>
      </c>
      <c r="K225" s="187">
        <v>2</v>
      </c>
      <c r="L225" s="3" t="str">
        <f>IF(I225="EQ",HLOOKUP(J225,Tables!$D$14:$I$15,2,TRUE),IF(I225="EI",HLOOKUP(J225,Tables!$D$2:$I$3,2,TRUE),IF(I225="EO",HLOOKUP(J225,Tables!$D$8:$I$9,2,TRUE),"")))</f>
        <v>F</v>
      </c>
      <c r="M225" s="3">
        <f>IF(I225="EQ",VLOOKUP(K225,Tables!$A$16:$C$18,3,TRUE),IF(I225="EI",VLOOKUP(K225,Tables!$A$4:$C$6,3,TRUE),IF(I225="EO",VLOOKUP(K225,Tables!$A$10:$C$12,3,TRUE),"")))</f>
        <v>5</v>
      </c>
      <c r="N225" s="3" t="str">
        <f t="shared" si="18"/>
        <v>=Tables!F5</v>
      </c>
      <c r="O225" s="32" t="str">
        <f>Tables!F5</f>
        <v>A</v>
      </c>
      <c r="P225" s="6" t="str">
        <f t="shared" si="17"/>
        <v>EIA</v>
      </c>
      <c r="Q225" s="30"/>
      <c r="R225" s="34"/>
      <c r="S225" s="31"/>
      <c r="T225" s="31"/>
      <c r="U225" s="31"/>
      <c r="V225" s="3" t="str">
        <f>IF(S225="ILF",HLOOKUP(T225,Tables!$D$20:$I$21,2,TRUE),IF(S225="EIF",HLOOKUP(T225,Tables!$D$26:$I$27,2,TRUE),""))</f>
        <v/>
      </c>
      <c r="W225" s="3" t="str">
        <f>IF(S225="ILF",VLOOKUP(U225,Tables!$A$22:$C$24,3,TRUE),IF(S225="EIF",VLOOKUP(U225,Tables!$A$28:$C$30,3,TRUE),""))</f>
        <v/>
      </c>
      <c r="X225" s="3" t="str">
        <f t="shared" si="19"/>
        <v/>
      </c>
      <c r="Y225" s="1"/>
      <c r="Z225" s="32"/>
      <c r="AA225" s="6" t="str">
        <f t="shared" si="16"/>
        <v/>
      </c>
    </row>
    <row r="226" spans="1:27" customFormat="1" ht="45">
      <c r="A226" s="157" t="s">
        <v>689</v>
      </c>
      <c r="B226" s="157" t="s">
        <v>753</v>
      </c>
      <c r="C226" s="157"/>
      <c r="D226" s="157"/>
      <c r="E226" s="157" t="s">
        <v>563</v>
      </c>
      <c r="F226" s="157" t="s">
        <v>564</v>
      </c>
      <c r="G226" s="157" t="s">
        <v>188</v>
      </c>
      <c r="H226" s="157"/>
      <c r="I226" s="187" t="s">
        <v>379</v>
      </c>
      <c r="J226" s="187">
        <v>68</v>
      </c>
      <c r="K226" s="187">
        <v>4</v>
      </c>
      <c r="L226" s="3" t="str">
        <f>IF(I226="EQ",HLOOKUP(J226,Tables!$D$14:$I$15,2,TRUE),IF(I226="EI",HLOOKUP(J226,Tables!$D$2:$I$3,2,TRUE),IF(I226="EO",HLOOKUP(J226,Tables!$D$8:$I$9,2,TRUE),"")))</f>
        <v>H</v>
      </c>
      <c r="M226" s="3">
        <f>IF(I226="EQ",VLOOKUP(K226,Tables!$A$16:$C$18,3,TRUE),IF(I226="EI",VLOOKUP(K226,Tables!$A$4:$C$6,3,TRUE),IF(I226="EO",VLOOKUP(K226,Tables!$A$10:$C$12,3,TRUE),"")))</f>
        <v>18</v>
      </c>
      <c r="N226" s="3" t="str">
        <f t="shared" si="18"/>
        <v>=Tables!H18</v>
      </c>
      <c r="O226" s="32" t="str">
        <f>Tables!H18</f>
        <v>H</v>
      </c>
      <c r="P226" s="6" t="str">
        <f t="shared" si="17"/>
        <v>EQH</v>
      </c>
      <c r="Q226" s="30"/>
      <c r="R226" s="34"/>
      <c r="S226" s="31"/>
      <c r="T226" s="31"/>
      <c r="U226" s="31"/>
      <c r="V226" s="3" t="str">
        <f>IF(S226="ILF",HLOOKUP(T226,Tables!$D$20:$I$21,2,TRUE),IF(S226="EIF",HLOOKUP(T226,Tables!$D$26:$I$27,2,TRUE),""))</f>
        <v/>
      </c>
      <c r="W226" s="3" t="str">
        <f>IF(S226="ILF",VLOOKUP(U226,Tables!$A$22:$C$24,3,TRUE),IF(S226="EIF",VLOOKUP(U226,Tables!$A$28:$C$30,3,TRUE),""))</f>
        <v/>
      </c>
      <c r="X226" s="3" t="str">
        <f t="shared" si="19"/>
        <v/>
      </c>
      <c r="Y226" s="1"/>
      <c r="Z226" s="32"/>
      <c r="AA226" s="6" t="str">
        <f t="shared" si="16"/>
        <v/>
      </c>
    </row>
    <row r="227" spans="1:27" customFormat="1" ht="67.5">
      <c r="A227" s="157" t="s">
        <v>689</v>
      </c>
      <c r="B227" s="157" t="s">
        <v>753</v>
      </c>
      <c r="C227" s="157"/>
      <c r="D227" s="157"/>
      <c r="E227" s="157" t="s">
        <v>563</v>
      </c>
      <c r="F227" s="157" t="s">
        <v>564</v>
      </c>
      <c r="G227" s="157" t="s">
        <v>73</v>
      </c>
      <c r="H227" s="157"/>
      <c r="I227" s="187" t="s">
        <v>379</v>
      </c>
      <c r="J227" s="187">
        <v>28</v>
      </c>
      <c r="K227" s="187">
        <v>1</v>
      </c>
      <c r="L227" s="3" t="str">
        <f>IF(I227="EQ",HLOOKUP(J227,Tables!$D$14:$I$15,2,TRUE),IF(I227="EI",HLOOKUP(J227,Tables!$D$2:$I$3,2,TRUE),IF(I227="EO",HLOOKUP(J227,Tables!$D$8:$I$9,2,TRUE),"")))</f>
        <v>H</v>
      </c>
      <c r="M227" s="3">
        <f>IF(I227="EQ",VLOOKUP(K227,Tables!$A$16:$C$18,3,TRUE),IF(I227="EI",VLOOKUP(K227,Tables!$A$4:$C$6,3,TRUE),IF(I227="EO",VLOOKUP(K227,Tables!$A$10:$C$12,3,TRUE),"")))</f>
        <v>16</v>
      </c>
      <c r="N227" s="3" t="str">
        <f t="shared" si="18"/>
        <v>=Tables!H16</v>
      </c>
      <c r="O227" s="32" t="str">
        <f>Tables!H16</f>
        <v>A</v>
      </c>
      <c r="P227" s="6" t="str">
        <f t="shared" si="17"/>
        <v>EQA</v>
      </c>
      <c r="Q227" s="30"/>
      <c r="R227" s="34"/>
      <c r="S227" s="31"/>
      <c r="T227" s="31"/>
      <c r="U227" s="31"/>
      <c r="V227" s="3" t="str">
        <f>IF(S227="ILF",HLOOKUP(T227,Tables!$D$20:$I$21,2,TRUE),IF(S227="EIF",HLOOKUP(T227,Tables!$D$26:$I$27,2,TRUE),""))</f>
        <v/>
      </c>
      <c r="W227" s="3" t="str">
        <f>IF(S227="ILF",VLOOKUP(U227,Tables!$A$22:$C$24,3,TRUE),IF(S227="EIF",VLOOKUP(U227,Tables!$A$28:$C$30,3,TRUE),""))</f>
        <v/>
      </c>
      <c r="X227" s="3" t="str">
        <f t="shared" si="19"/>
        <v/>
      </c>
      <c r="Y227" s="1"/>
      <c r="Z227" s="32"/>
      <c r="AA227" s="6" t="str">
        <f t="shared" si="16"/>
        <v/>
      </c>
    </row>
    <row r="228" spans="1:27" customFormat="1" ht="45">
      <c r="A228" s="157" t="s">
        <v>689</v>
      </c>
      <c r="B228" s="157" t="s">
        <v>753</v>
      </c>
      <c r="C228" s="157"/>
      <c r="D228" s="157"/>
      <c r="E228" s="157" t="s">
        <v>563</v>
      </c>
      <c r="F228" s="157" t="s">
        <v>564</v>
      </c>
      <c r="G228" s="157" t="s">
        <v>190</v>
      </c>
      <c r="H228" s="157"/>
      <c r="I228" s="187" t="s">
        <v>379</v>
      </c>
      <c r="J228" s="187">
        <v>62</v>
      </c>
      <c r="K228" s="187">
        <v>2</v>
      </c>
      <c r="L228" s="3" t="str">
        <f>IF(I228="EQ",HLOOKUP(J228,Tables!$D$14:$I$15,2,TRUE),IF(I228="EI",HLOOKUP(J228,Tables!$D$2:$I$3,2,TRUE),IF(I228="EO",HLOOKUP(J228,Tables!$D$8:$I$9,2,TRUE),"")))</f>
        <v>H</v>
      </c>
      <c r="M228" s="3">
        <f>IF(I228="EQ",VLOOKUP(K228,Tables!$A$16:$C$18,3,TRUE),IF(I228="EI",VLOOKUP(K228,Tables!$A$4:$C$6,3,TRUE),IF(I228="EO",VLOOKUP(K228,Tables!$A$10:$C$12,3,TRUE),"")))</f>
        <v>17</v>
      </c>
      <c r="N228" s="3" t="str">
        <f t="shared" si="18"/>
        <v>=Tables!H17</v>
      </c>
      <c r="O228" s="32" t="str">
        <f>Tables!H17</f>
        <v>H</v>
      </c>
      <c r="P228" s="6" t="str">
        <f t="shared" si="17"/>
        <v>EQH</v>
      </c>
      <c r="Q228" s="30"/>
      <c r="R228" s="34"/>
      <c r="S228" s="31"/>
      <c r="T228" s="31"/>
      <c r="U228" s="31"/>
      <c r="V228" s="3" t="str">
        <f>IF(S228="ILF",HLOOKUP(T228,Tables!$D$20:$I$21,2,TRUE),IF(S228="EIF",HLOOKUP(T228,Tables!$D$26:$I$27,2,TRUE),""))</f>
        <v/>
      </c>
      <c r="W228" s="3" t="str">
        <f>IF(S228="ILF",VLOOKUP(U228,Tables!$A$22:$C$24,3,TRUE),IF(S228="EIF",VLOOKUP(U228,Tables!$A$28:$C$30,3,TRUE),""))</f>
        <v/>
      </c>
      <c r="X228" s="3" t="str">
        <f t="shared" si="19"/>
        <v/>
      </c>
      <c r="Y228" s="1"/>
      <c r="Z228" s="32"/>
      <c r="AA228" s="6" t="str">
        <f t="shared" si="16"/>
        <v/>
      </c>
    </row>
    <row r="229" spans="1:27" customFormat="1" ht="33.75">
      <c r="A229" s="157" t="s">
        <v>689</v>
      </c>
      <c r="B229" s="157" t="s">
        <v>753</v>
      </c>
      <c r="C229" s="157"/>
      <c r="D229" s="157"/>
      <c r="E229" s="157" t="s">
        <v>563</v>
      </c>
      <c r="F229" s="157" t="s">
        <v>564</v>
      </c>
      <c r="G229" s="157" t="s">
        <v>189</v>
      </c>
      <c r="H229" s="157"/>
      <c r="I229" s="187" t="s">
        <v>379</v>
      </c>
      <c r="J229" s="187">
        <v>23</v>
      </c>
      <c r="K229" s="187">
        <v>1</v>
      </c>
      <c r="L229" s="3" t="str">
        <f>IF(I229="EQ",HLOOKUP(J229,Tables!$D$14:$I$15,2,TRUE),IF(I229="EI",HLOOKUP(J229,Tables!$D$2:$I$3,2,TRUE),IF(I229="EO",HLOOKUP(J229,Tables!$D$8:$I$9,2,TRUE),"")))</f>
        <v>H</v>
      </c>
      <c r="M229" s="3">
        <f>IF(I229="EQ",VLOOKUP(K229,Tables!$A$16:$C$18,3,TRUE),IF(I229="EI",VLOOKUP(K229,Tables!$A$4:$C$6,3,TRUE),IF(I229="EO",VLOOKUP(K229,Tables!$A$10:$C$12,3,TRUE),"")))</f>
        <v>16</v>
      </c>
      <c r="N229" s="3" t="str">
        <f t="shared" si="18"/>
        <v>=Tables!H16</v>
      </c>
      <c r="O229" s="32" t="str">
        <f>Tables!H16</f>
        <v>A</v>
      </c>
      <c r="P229" s="6" t="str">
        <f t="shared" si="17"/>
        <v>EQA</v>
      </c>
      <c r="Q229" s="30"/>
      <c r="R229" s="34"/>
      <c r="S229" s="31"/>
      <c r="T229" s="31"/>
      <c r="U229" s="31"/>
      <c r="V229" s="3" t="str">
        <f>IF(S229="ILF",HLOOKUP(T229,Tables!$D$20:$I$21,2,TRUE),IF(S229="EIF",HLOOKUP(T229,Tables!$D$26:$I$27,2,TRUE),""))</f>
        <v/>
      </c>
      <c r="W229" s="3" t="str">
        <f>IF(S229="ILF",VLOOKUP(U229,Tables!$A$22:$C$24,3,TRUE),IF(S229="EIF",VLOOKUP(U229,Tables!$A$28:$C$30,3,TRUE),""))</f>
        <v/>
      </c>
      <c r="X229" s="3" t="str">
        <f t="shared" si="19"/>
        <v/>
      </c>
      <c r="Y229" s="1"/>
      <c r="Z229" s="32"/>
      <c r="AA229" s="6" t="str">
        <f t="shared" si="16"/>
        <v/>
      </c>
    </row>
    <row r="230" spans="1:27" customFormat="1" ht="22.5">
      <c r="A230" s="157" t="s">
        <v>689</v>
      </c>
      <c r="B230" s="157" t="s">
        <v>753</v>
      </c>
      <c r="C230" s="157"/>
      <c r="D230" s="157"/>
      <c r="E230" s="157" t="s">
        <v>563</v>
      </c>
      <c r="F230" s="157" t="s">
        <v>564</v>
      </c>
      <c r="G230" s="157" t="s">
        <v>895</v>
      </c>
      <c r="H230" s="157"/>
      <c r="I230" s="187" t="s">
        <v>379</v>
      </c>
      <c r="J230" s="187">
        <v>11</v>
      </c>
      <c r="K230" s="187">
        <v>2</v>
      </c>
      <c r="L230" s="3" t="str">
        <f>IF(I230="EQ",HLOOKUP(J230,Tables!$D$14:$I$15,2,TRUE),IF(I230="EI",HLOOKUP(J230,Tables!$D$2:$I$3,2,TRUE),IF(I230="EO",HLOOKUP(J230,Tables!$D$8:$I$9,2,TRUE),"")))</f>
        <v>F</v>
      </c>
      <c r="M230" s="3">
        <f>IF(I230="EQ",VLOOKUP(K230,Tables!$A$16:$C$18,3,TRUE),IF(I230="EI",VLOOKUP(K230,Tables!$A$4:$C$6,3,TRUE),IF(I230="EO",VLOOKUP(K230,Tables!$A$10:$C$12,3,TRUE),"")))</f>
        <v>17</v>
      </c>
      <c r="N230" s="3" t="str">
        <f t="shared" si="18"/>
        <v>=Tables!F17</v>
      </c>
      <c r="O230" s="32" t="str">
        <f>Tables!F17</f>
        <v>A</v>
      </c>
      <c r="P230" s="6" t="str">
        <f t="shared" si="17"/>
        <v>EQA</v>
      </c>
      <c r="Q230" s="30"/>
      <c r="R230" s="34"/>
      <c r="S230" s="31"/>
      <c r="T230" s="31"/>
      <c r="U230" s="31"/>
      <c r="V230" s="3" t="str">
        <f>IF(S230="ILF",HLOOKUP(T230,Tables!$D$20:$I$21,2,TRUE),IF(S230="EIF",HLOOKUP(T230,Tables!$D$26:$I$27,2,TRUE),""))</f>
        <v/>
      </c>
      <c r="W230" s="3" t="str">
        <f>IF(S230="ILF",VLOOKUP(U230,Tables!$A$22:$C$24,3,TRUE),IF(S230="EIF",VLOOKUP(U230,Tables!$A$28:$C$30,3,TRUE),""))</f>
        <v/>
      </c>
      <c r="X230" s="3" t="str">
        <f t="shared" si="19"/>
        <v/>
      </c>
      <c r="Y230" s="1"/>
      <c r="Z230" s="32"/>
      <c r="AA230" s="6" t="str">
        <f t="shared" si="16"/>
        <v/>
      </c>
    </row>
    <row r="231" spans="1:27" customFormat="1" ht="22.5">
      <c r="A231" s="157" t="s">
        <v>689</v>
      </c>
      <c r="B231" s="157" t="s">
        <v>753</v>
      </c>
      <c r="C231" s="157"/>
      <c r="D231" s="157"/>
      <c r="E231" s="157" t="s">
        <v>563</v>
      </c>
      <c r="F231" s="157" t="s">
        <v>564</v>
      </c>
      <c r="G231" s="157" t="s">
        <v>898</v>
      </c>
      <c r="H231" s="157"/>
      <c r="I231" s="187" t="s">
        <v>379</v>
      </c>
      <c r="J231" s="187">
        <v>52</v>
      </c>
      <c r="K231" s="187">
        <v>3</v>
      </c>
      <c r="L231" s="3" t="str">
        <f>IF(I231="EQ",HLOOKUP(J231,Tables!$D$14:$I$15,2,TRUE),IF(I231="EI",HLOOKUP(J231,Tables!$D$2:$I$3,2,TRUE),IF(I231="EO",HLOOKUP(J231,Tables!$D$8:$I$9,2,TRUE),"")))</f>
        <v>H</v>
      </c>
      <c r="M231" s="3">
        <f>IF(I231="EQ",VLOOKUP(K231,Tables!$A$16:$C$18,3,TRUE),IF(I231="EI",VLOOKUP(K231,Tables!$A$4:$C$6,3,TRUE),IF(I231="EO",VLOOKUP(K231,Tables!$A$10:$C$12,3,TRUE),"")))</f>
        <v>17</v>
      </c>
      <c r="N231" s="3" t="str">
        <f t="shared" si="18"/>
        <v>=Tables!H17</v>
      </c>
      <c r="O231" s="32" t="str">
        <f>Tables!H17</f>
        <v>H</v>
      </c>
      <c r="P231" s="6" t="str">
        <f t="shared" si="17"/>
        <v>EQH</v>
      </c>
      <c r="Q231" s="30"/>
      <c r="R231" s="34"/>
      <c r="S231" s="31"/>
      <c r="T231" s="31"/>
      <c r="U231" s="31"/>
      <c r="V231" s="3" t="str">
        <f>IF(S231="ILF",HLOOKUP(T231,Tables!$D$20:$I$21,2,TRUE),IF(S231="EIF",HLOOKUP(T231,Tables!$D$26:$I$27,2,TRUE),""))</f>
        <v/>
      </c>
      <c r="W231" s="3" t="str">
        <f>IF(S231="ILF",VLOOKUP(U231,Tables!$A$22:$C$24,3,TRUE),IF(S231="EIF",VLOOKUP(U231,Tables!$A$28:$C$30,3,TRUE),""))</f>
        <v/>
      </c>
      <c r="X231" s="3" t="str">
        <f t="shared" si="19"/>
        <v/>
      </c>
      <c r="Y231" s="1"/>
      <c r="Z231" s="32"/>
      <c r="AA231" s="6" t="str">
        <f t="shared" si="16"/>
        <v/>
      </c>
    </row>
    <row r="232" spans="1:27" customFormat="1" ht="33.75">
      <c r="A232" s="157" t="s">
        <v>689</v>
      </c>
      <c r="B232" s="157" t="s">
        <v>753</v>
      </c>
      <c r="C232" s="157"/>
      <c r="D232" s="157"/>
      <c r="E232" s="157" t="s">
        <v>563</v>
      </c>
      <c r="F232" s="157" t="s">
        <v>564</v>
      </c>
      <c r="G232" s="157" t="s">
        <v>904</v>
      </c>
      <c r="H232" s="157"/>
      <c r="I232" s="187" t="s">
        <v>379</v>
      </c>
      <c r="J232" s="187">
        <v>43</v>
      </c>
      <c r="K232" s="187">
        <v>4</v>
      </c>
      <c r="L232" s="3" t="str">
        <f>IF(I232="EQ",HLOOKUP(J232,Tables!$D$14:$I$15,2,TRUE),IF(I232="EI",HLOOKUP(J232,Tables!$D$2:$I$3,2,TRUE),IF(I232="EO",HLOOKUP(J232,Tables!$D$8:$I$9,2,TRUE),"")))</f>
        <v>H</v>
      </c>
      <c r="M232" s="3">
        <f>IF(I232="EQ",VLOOKUP(K232,Tables!$A$16:$C$18,3,TRUE),IF(I232="EI",VLOOKUP(K232,Tables!$A$4:$C$6,3,TRUE),IF(I232="EO",VLOOKUP(K232,Tables!$A$10:$C$12,3,TRUE),"")))</f>
        <v>18</v>
      </c>
      <c r="N232" s="3" t="str">
        <f t="shared" si="18"/>
        <v>=Tables!H18</v>
      </c>
      <c r="O232" s="32" t="str">
        <f>Tables!H18</f>
        <v>H</v>
      </c>
      <c r="P232" s="6" t="str">
        <f t="shared" si="17"/>
        <v>EQH</v>
      </c>
      <c r="Q232" s="30"/>
      <c r="R232" s="34"/>
      <c r="S232" s="31"/>
      <c r="T232" s="31"/>
      <c r="U232" s="31"/>
      <c r="V232" s="3" t="str">
        <f>IF(S232="ILF",HLOOKUP(T232,Tables!$D$20:$I$21,2,TRUE),IF(S232="EIF",HLOOKUP(T232,Tables!$D$26:$I$27,2,TRUE),""))</f>
        <v/>
      </c>
      <c r="W232" s="3" t="str">
        <f>IF(S232="ILF",VLOOKUP(U232,Tables!$A$22:$C$24,3,TRUE),IF(S232="EIF",VLOOKUP(U232,Tables!$A$28:$C$30,3,TRUE),""))</f>
        <v/>
      </c>
      <c r="X232" s="3" t="str">
        <f t="shared" si="19"/>
        <v/>
      </c>
      <c r="Y232" s="1"/>
      <c r="Z232" s="32"/>
      <c r="AA232" s="6" t="str">
        <f t="shared" si="16"/>
        <v/>
      </c>
    </row>
    <row r="233" spans="1:27" customFormat="1" ht="33.75">
      <c r="A233" s="157" t="s">
        <v>689</v>
      </c>
      <c r="B233" s="157" t="s">
        <v>753</v>
      </c>
      <c r="C233" s="157"/>
      <c r="D233" s="157"/>
      <c r="E233" s="157" t="s">
        <v>563</v>
      </c>
      <c r="F233" s="157" t="s">
        <v>564</v>
      </c>
      <c r="G233" s="157" t="s">
        <v>906</v>
      </c>
      <c r="H233" s="157"/>
      <c r="I233" s="187" t="s">
        <v>379</v>
      </c>
      <c r="J233" s="187">
        <v>32</v>
      </c>
      <c r="K233" s="187">
        <v>2</v>
      </c>
      <c r="L233" s="3" t="str">
        <f>IF(I233="EQ",HLOOKUP(J233,Tables!$D$14:$I$15,2,TRUE),IF(I233="EI",HLOOKUP(J233,Tables!$D$2:$I$3,2,TRUE),IF(I233="EO",HLOOKUP(J233,Tables!$D$8:$I$9,2,TRUE),"")))</f>
        <v>H</v>
      </c>
      <c r="M233" s="3">
        <f>IF(I233="EQ",VLOOKUP(K233,Tables!$A$16:$C$18,3,TRUE),IF(I233="EI",VLOOKUP(K233,Tables!$A$4:$C$6,3,TRUE),IF(I233="EO",VLOOKUP(K233,Tables!$A$10:$C$12,3,TRUE),"")))</f>
        <v>17</v>
      </c>
      <c r="N233" s="3" t="str">
        <f t="shared" si="18"/>
        <v>=Tables!H17</v>
      </c>
      <c r="O233" s="32" t="str">
        <f>Tables!H17</f>
        <v>H</v>
      </c>
      <c r="P233" s="6" t="str">
        <f t="shared" si="17"/>
        <v>EQH</v>
      </c>
      <c r="Q233" s="30"/>
      <c r="R233" s="34"/>
      <c r="S233" s="31"/>
      <c r="T233" s="31"/>
      <c r="U233" s="31"/>
      <c r="V233" s="3" t="str">
        <f>IF(S233="ILF",HLOOKUP(T233,Tables!$D$20:$I$21,2,TRUE),IF(S233="EIF",HLOOKUP(T233,Tables!$D$26:$I$27,2,TRUE),""))</f>
        <v/>
      </c>
      <c r="W233" s="3" t="str">
        <f>IF(S233="ILF",VLOOKUP(U233,Tables!$A$22:$C$24,3,TRUE),IF(S233="EIF",VLOOKUP(U233,Tables!$A$28:$C$30,3,TRUE),""))</f>
        <v/>
      </c>
      <c r="X233" s="3" t="str">
        <f t="shared" si="19"/>
        <v/>
      </c>
      <c r="Y233" s="1"/>
      <c r="Z233" s="32"/>
      <c r="AA233" s="6" t="str">
        <f t="shared" si="16"/>
        <v/>
      </c>
    </row>
    <row r="234" spans="1:27" customFormat="1" ht="33.75">
      <c r="A234" s="157" t="s">
        <v>689</v>
      </c>
      <c r="B234" s="157" t="s">
        <v>753</v>
      </c>
      <c r="C234" s="157"/>
      <c r="D234" s="157"/>
      <c r="E234" s="157" t="s">
        <v>563</v>
      </c>
      <c r="F234" s="157" t="s">
        <v>564</v>
      </c>
      <c r="G234" s="157" t="s">
        <v>905</v>
      </c>
      <c r="H234" s="157"/>
      <c r="I234" s="187" t="s">
        <v>379</v>
      </c>
      <c r="J234" s="187">
        <v>6</v>
      </c>
      <c r="K234" s="187">
        <v>3</v>
      </c>
      <c r="L234" s="3" t="str">
        <f>IF(I234="EQ",HLOOKUP(J234,Tables!$D$14:$I$15,2,TRUE),IF(I234="EI",HLOOKUP(J234,Tables!$D$2:$I$3,2,TRUE),IF(I234="EO",HLOOKUP(J234,Tables!$D$8:$I$9,2,TRUE),"")))</f>
        <v>F</v>
      </c>
      <c r="M234" s="3">
        <f>IF(I234="EQ",VLOOKUP(K234,Tables!$A$16:$C$18,3,TRUE),IF(I234="EI",VLOOKUP(K234,Tables!$A$4:$C$6,3,TRUE),IF(I234="EO",VLOOKUP(K234,Tables!$A$10:$C$12,3,TRUE),"")))</f>
        <v>17</v>
      </c>
      <c r="N234" s="3" t="str">
        <f t="shared" si="18"/>
        <v>=Tables!F17</v>
      </c>
      <c r="O234" s="32" t="str">
        <f>Tables!F17</f>
        <v>A</v>
      </c>
      <c r="P234" s="6" t="str">
        <f t="shared" si="17"/>
        <v>EQA</v>
      </c>
      <c r="Q234" s="30"/>
      <c r="R234" s="34"/>
      <c r="S234" s="31"/>
      <c r="T234" s="31"/>
      <c r="U234" s="31"/>
      <c r="V234" s="3" t="str">
        <f>IF(S234="ILF",HLOOKUP(T234,Tables!$D$20:$I$21,2,TRUE),IF(S234="EIF",HLOOKUP(T234,Tables!$D$26:$I$27,2,TRUE),""))</f>
        <v/>
      </c>
      <c r="W234" s="3" t="str">
        <f>IF(S234="ILF",VLOOKUP(U234,Tables!$A$22:$C$24,3,TRUE),IF(S234="EIF",VLOOKUP(U234,Tables!$A$28:$C$30,3,TRUE),""))</f>
        <v/>
      </c>
      <c r="X234" s="3" t="str">
        <f t="shared" si="19"/>
        <v/>
      </c>
      <c r="Y234" s="1"/>
      <c r="Z234" s="32"/>
      <c r="AA234" s="6" t="str">
        <f t="shared" si="16"/>
        <v/>
      </c>
    </row>
    <row r="235" spans="1:27" customFormat="1" ht="33.75">
      <c r="A235" s="157" t="s">
        <v>689</v>
      </c>
      <c r="B235" s="157" t="s">
        <v>753</v>
      </c>
      <c r="C235" s="157"/>
      <c r="D235" s="157"/>
      <c r="E235" s="157" t="s">
        <v>563</v>
      </c>
      <c r="F235" s="157" t="s">
        <v>564</v>
      </c>
      <c r="G235" s="157" t="s">
        <v>913</v>
      </c>
      <c r="H235" s="157"/>
      <c r="I235" s="187" t="s">
        <v>379</v>
      </c>
      <c r="J235" s="187">
        <v>7</v>
      </c>
      <c r="K235" s="187">
        <v>2</v>
      </c>
      <c r="L235" s="3" t="str">
        <f>IF(I235="EQ",HLOOKUP(J235,Tables!$D$14:$I$15,2,TRUE),IF(I235="EI",HLOOKUP(J235,Tables!$D$2:$I$3,2,TRUE),IF(I235="EO",HLOOKUP(J235,Tables!$D$8:$I$9,2,TRUE),"")))</f>
        <v>F</v>
      </c>
      <c r="M235" s="3">
        <f>IF(I235="EQ",VLOOKUP(K235,Tables!$A$16:$C$18,3,TRUE),IF(I235="EI",VLOOKUP(K235,Tables!$A$4:$C$6,3,TRUE),IF(I235="EO",VLOOKUP(K235,Tables!$A$10:$C$12,3,TRUE),"")))</f>
        <v>17</v>
      </c>
      <c r="N235" s="3" t="str">
        <f t="shared" si="18"/>
        <v>=Tables!F17</v>
      </c>
      <c r="O235" s="32" t="str">
        <f>Tables!F17</f>
        <v>A</v>
      </c>
      <c r="P235" s="6" t="str">
        <f t="shared" si="17"/>
        <v>EQA</v>
      </c>
      <c r="Q235" s="30"/>
      <c r="R235" s="34"/>
      <c r="S235" s="31"/>
      <c r="T235" s="31"/>
      <c r="U235" s="31"/>
      <c r="V235" s="3" t="str">
        <f>IF(S235="ILF",HLOOKUP(T235,Tables!$D$20:$I$21,2,TRUE),IF(S235="EIF",HLOOKUP(T235,Tables!$D$26:$I$27,2,TRUE),""))</f>
        <v/>
      </c>
      <c r="W235" s="3" t="str">
        <f>IF(S235="ILF",VLOOKUP(U235,Tables!$A$22:$C$24,3,TRUE),IF(S235="EIF",VLOOKUP(U235,Tables!$A$28:$C$30,3,TRUE),""))</f>
        <v/>
      </c>
      <c r="X235" s="3" t="str">
        <f t="shared" si="19"/>
        <v/>
      </c>
      <c r="Y235" s="1"/>
      <c r="Z235" s="32"/>
      <c r="AA235" s="6" t="str">
        <f t="shared" si="16"/>
        <v/>
      </c>
    </row>
    <row r="236" spans="1:27" customFormat="1" ht="22.5">
      <c r="A236" s="157" t="s">
        <v>689</v>
      </c>
      <c r="B236" s="157" t="s">
        <v>753</v>
      </c>
      <c r="C236" s="157"/>
      <c r="D236" s="157"/>
      <c r="E236" s="157" t="s">
        <v>563</v>
      </c>
      <c r="F236" s="157" t="s">
        <v>564</v>
      </c>
      <c r="G236" s="157" t="s">
        <v>185</v>
      </c>
      <c r="H236" s="157"/>
      <c r="I236" s="187" t="s">
        <v>379</v>
      </c>
      <c r="J236" s="187">
        <v>68</v>
      </c>
      <c r="K236" s="187">
        <v>1</v>
      </c>
      <c r="L236" s="3" t="str">
        <f>IF(I236="EQ",HLOOKUP(J236,Tables!$D$14:$I$15,2,TRUE),IF(I236="EI",HLOOKUP(J236,Tables!$D$2:$I$3,2,TRUE),IF(I236="EO",HLOOKUP(J236,Tables!$D$8:$I$9,2,TRUE),"")))</f>
        <v>H</v>
      </c>
      <c r="M236" s="3">
        <f>IF(I236="EQ",VLOOKUP(K236,Tables!$A$16:$C$18,3,TRUE),IF(I236="EI",VLOOKUP(K236,Tables!$A$4:$C$6,3,TRUE),IF(I236="EO",VLOOKUP(K236,Tables!$A$10:$C$12,3,TRUE),"")))</f>
        <v>16</v>
      </c>
      <c r="N236" s="3" t="str">
        <f t="shared" si="18"/>
        <v>=Tables!H16</v>
      </c>
      <c r="O236" s="32" t="str">
        <f>Tables!H16</f>
        <v>A</v>
      </c>
      <c r="P236" s="6" t="str">
        <f t="shared" si="17"/>
        <v>EQA</v>
      </c>
      <c r="Q236" s="30"/>
      <c r="R236" s="34"/>
      <c r="S236" s="31"/>
      <c r="T236" s="31"/>
      <c r="U236" s="31"/>
      <c r="V236" s="3" t="str">
        <f>IF(S236="ILF",HLOOKUP(T236,Tables!$D$20:$I$21,2,TRUE),IF(S236="EIF",HLOOKUP(T236,Tables!$D$26:$I$27,2,TRUE),""))</f>
        <v/>
      </c>
      <c r="W236" s="3" t="str">
        <f>IF(S236="ILF",VLOOKUP(U236,Tables!$A$22:$C$24,3,TRUE),IF(S236="EIF",VLOOKUP(U236,Tables!$A$28:$C$30,3,TRUE),""))</f>
        <v/>
      </c>
      <c r="X236" s="3" t="str">
        <f t="shared" si="19"/>
        <v/>
      </c>
      <c r="Y236" s="1"/>
      <c r="Z236" s="32"/>
      <c r="AA236" s="6" t="str">
        <f t="shared" si="16"/>
        <v/>
      </c>
    </row>
    <row r="237" spans="1:27" customFormat="1" ht="22.5">
      <c r="A237" s="157" t="s">
        <v>689</v>
      </c>
      <c r="B237" s="157" t="s">
        <v>753</v>
      </c>
      <c r="C237" s="157"/>
      <c r="D237" s="157"/>
      <c r="E237" s="157" t="s">
        <v>563</v>
      </c>
      <c r="F237" s="157" t="s">
        <v>564</v>
      </c>
      <c r="G237" s="157" t="s">
        <v>184</v>
      </c>
      <c r="H237" s="157"/>
      <c r="I237" s="187" t="s">
        <v>379</v>
      </c>
      <c r="J237" s="187">
        <v>24</v>
      </c>
      <c r="K237" s="187">
        <v>1</v>
      </c>
      <c r="L237" s="3" t="str">
        <f>IF(I237="EQ",HLOOKUP(J237,Tables!$D$14:$I$15,2,TRUE),IF(I237="EI",HLOOKUP(J237,Tables!$D$2:$I$3,2,TRUE),IF(I237="EO",HLOOKUP(J237,Tables!$D$8:$I$9,2,TRUE),"")))</f>
        <v>H</v>
      </c>
      <c r="M237" s="3">
        <f>IF(I237="EQ",VLOOKUP(K237,Tables!$A$16:$C$18,3,TRUE),IF(I237="EI",VLOOKUP(K237,Tables!$A$4:$C$6,3,TRUE),IF(I237="EO",VLOOKUP(K237,Tables!$A$10:$C$12,3,TRUE),"")))</f>
        <v>16</v>
      </c>
      <c r="N237" s="3" t="str">
        <f t="shared" si="18"/>
        <v>=Tables!H16</v>
      </c>
      <c r="O237" s="32" t="str">
        <f>Tables!H16</f>
        <v>A</v>
      </c>
      <c r="P237" s="6" t="str">
        <f t="shared" si="17"/>
        <v>EQA</v>
      </c>
      <c r="Q237" s="30"/>
      <c r="R237" s="34"/>
      <c r="S237" s="31"/>
      <c r="T237" s="31"/>
      <c r="U237" s="31"/>
      <c r="V237" s="3" t="str">
        <f>IF(S237="ILF",HLOOKUP(T237,Tables!$D$20:$I$21,2,TRUE),IF(S237="EIF",HLOOKUP(T237,Tables!$D$26:$I$27,2,TRUE),""))</f>
        <v/>
      </c>
      <c r="W237" s="3" t="str">
        <f>IF(S237="ILF",VLOOKUP(U237,Tables!$A$22:$C$24,3,TRUE),IF(S237="EIF",VLOOKUP(U237,Tables!$A$28:$C$30,3,TRUE),""))</f>
        <v/>
      </c>
      <c r="X237" s="3" t="str">
        <f t="shared" si="19"/>
        <v/>
      </c>
      <c r="Y237" s="1"/>
      <c r="Z237" s="32"/>
      <c r="AA237" s="6" t="str">
        <f t="shared" si="16"/>
        <v/>
      </c>
    </row>
    <row r="238" spans="1:27" customFormat="1" ht="22.5">
      <c r="A238" s="157" t="s">
        <v>689</v>
      </c>
      <c r="B238" s="157" t="s">
        <v>753</v>
      </c>
      <c r="C238" s="157"/>
      <c r="D238" s="157"/>
      <c r="E238" s="157" t="s">
        <v>563</v>
      </c>
      <c r="F238" s="157" t="s">
        <v>564</v>
      </c>
      <c r="G238" s="157" t="s">
        <v>180</v>
      </c>
      <c r="H238" s="157"/>
      <c r="I238" s="187" t="s">
        <v>379</v>
      </c>
      <c r="J238" s="187">
        <v>23</v>
      </c>
      <c r="K238" s="187">
        <v>2</v>
      </c>
      <c r="L238" s="3" t="str">
        <f>IF(I238="EQ",HLOOKUP(J238,Tables!$D$14:$I$15,2,TRUE),IF(I238="EI",HLOOKUP(J238,Tables!$D$2:$I$3,2,TRUE),IF(I238="EO",HLOOKUP(J238,Tables!$D$8:$I$9,2,TRUE),"")))</f>
        <v>H</v>
      </c>
      <c r="M238" s="3">
        <f>IF(I238="EQ",VLOOKUP(K238,Tables!$A$16:$C$18,3,TRUE),IF(I238="EI",VLOOKUP(K238,Tables!$A$4:$C$6,3,TRUE),IF(I238="EO",VLOOKUP(K238,Tables!$A$10:$C$12,3,TRUE),"")))</f>
        <v>17</v>
      </c>
      <c r="N238" s="3" t="str">
        <f t="shared" si="18"/>
        <v>=Tables!H17</v>
      </c>
      <c r="O238" s="32" t="str">
        <f>Tables!H17</f>
        <v>H</v>
      </c>
      <c r="P238" s="6" t="str">
        <f t="shared" si="17"/>
        <v>EQH</v>
      </c>
      <c r="Q238" s="30"/>
      <c r="R238" s="34"/>
      <c r="S238" s="31"/>
      <c r="T238" s="31"/>
      <c r="U238" s="31"/>
      <c r="V238" s="3" t="str">
        <f>IF(S238="ILF",HLOOKUP(T238,Tables!$D$20:$I$21,2,TRUE),IF(S238="EIF",HLOOKUP(T238,Tables!$D$26:$I$27,2,TRUE),""))</f>
        <v/>
      </c>
      <c r="W238" s="3" t="str">
        <f>IF(S238="ILF",VLOOKUP(U238,Tables!$A$22:$C$24,3,TRUE),IF(S238="EIF",VLOOKUP(U238,Tables!$A$28:$C$30,3,TRUE),""))</f>
        <v/>
      </c>
      <c r="X238" s="3" t="str">
        <f t="shared" si="19"/>
        <v/>
      </c>
      <c r="Y238" s="1"/>
      <c r="Z238" s="32"/>
      <c r="AA238" s="6" t="str">
        <f t="shared" si="16"/>
        <v/>
      </c>
    </row>
    <row r="239" spans="1:27" customFormat="1" ht="45">
      <c r="A239" s="157" t="s">
        <v>689</v>
      </c>
      <c r="B239" s="157" t="s">
        <v>753</v>
      </c>
      <c r="C239" s="157"/>
      <c r="D239" s="157"/>
      <c r="E239" s="157" t="s">
        <v>563</v>
      </c>
      <c r="F239" s="157" t="s">
        <v>564</v>
      </c>
      <c r="G239" s="157" t="s">
        <v>889</v>
      </c>
      <c r="H239" s="157"/>
      <c r="I239" s="187" t="s">
        <v>379</v>
      </c>
      <c r="J239" s="187">
        <v>15</v>
      </c>
      <c r="K239" s="187">
        <v>2</v>
      </c>
      <c r="L239" s="3" t="str">
        <f>IF(I239="EQ",HLOOKUP(J239,Tables!$D$14:$I$15,2,TRUE),IF(I239="EI",HLOOKUP(J239,Tables!$D$2:$I$3,2,TRUE),IF(I239="EO",HLOOKUP(J239,Tables!$D$8:$I$9,2,TRUE),"")))</f>
        <v>F</v>
      </c>
      <c r="M239" s="3">
        <f>IF(I239="EQ",VLOOKUP(K239,Tables!$A$16:$C$18,3,TRUE),IF(I239="EI",VLOOKUP(K239,Tables!$A$4:$C$6,3,TRUE),IF(I239="EO",VLOOKUP(K239,Tables!$A$10:$C$12,3,TRUE),"")))</f>
        <v>17</v>
      </c>
      <c r="N239" s="3" t="str">
        <f t="shared" si="18"/>
        <v>=Tables!F17</v>
      </c>
      <c r="O239" s="32" t="str">
        <f>Tables!F17</f>
        <v>A</v>
      </c>
      <c r="P239" s="6" t="str">
        <f t="shared" si="17"/>
        <v>EQA</v>
      </c>
      <c r="Q239" s="30"/>
      <c r="R239" s="34"/>
      <c r="S239" s="31"/>
      <c r="T239" s="31"/>
      <c r="U239" s="31"/>
      <c r="V239" s="3" t="str">
        <f>IF(S239="ILF",HLOOKUP(T239,Tables!$D$20:$I$21,2,TRUE),IF(S239="EIF",HLOOKUP(T239,Tables!$D$26:$I$27,2,TRUE),""))</f>
        <v/>
      </c>
      <c r="W239" s="3" t="str">
        <f>IF(S239="ILF",VLOOKUP(U239,Tables!$A$22:$C$24,3,TRUE),IF(S239="EIF",VLOOKUP(U239,Tables!$A$28:$C$30,3,TRUE),""))</f>
        <v/>
      </c>
      <c r="X239" s="3" t="str">
        <f t="shared" si="19"/>
        <v/>
      </c>
      <c r="Y239" s="1"/>
      <c r="Z239" s="32"/>
      <c r="AA239" s="6" t="str">
        <f t="shared" si="16"/>
        <v/>
      </c>
    </row>
    <row r="240" spans="1:27" customFormat="1" ht="45">
      <c r="A240" s="157" t="s">
        <v>689</v>
      </c>
      <c r="B240" s="157" t="s">
        <v>753</v>
      </c>
      <c r="C240" s="157"/>
      <c r="D240" s="157"/>
      <c r="E240" s="157" t="s">
        <v>563</v>
      </c>
      <c r="F240" s="157" t="s">
        <v>564</v>
      </c>
      <c r="G240" s="157" t="s">
        <v>890</v>
      </c>
      <c r="H240" s="157"/>
      <c r="I240" s="187" t="s">
        <v>379</v>
      </c>
      <c r="J240" s="187">
        <v>33</v>
      </c>
      <c r="K240" s="187">
        <v>3</v>
      </c>
      <c r="L240" s="3" t="str">
        <f>IF(I240="EQ",HLOOKUP(J240,Tables!$D$14:$I$15,2,TRUE),IF(I240="EI",HLOOKUP(J240,Tables!$D$2:$I$3,2,TRUE),IF(I240="EO",HLOOKUP(J240,Tables!$D$8:$I$9,2,TRUE),"")))</f>
        <v>H</v>
      </c>
      <c r="M240" s="3">
        <f>IF(I240="EQ",VLOOKUP(K240,Tables!$A$16:$C$18,3,TRUE),IF(I240="EI",VLOOKUP(K240,Tables!$A$4:$C$6,3,TRUE),IF(I240="EO",VLOOKUP(K240,Tables!$A$10:$C$12,3,TRUE),"")))</f>
        <v>17</v>
      </c>
      <c r="N240" s="3" t="str">
        <f t="shared" si="18"/>
        <v>=Tables!H17</v>
      </c>
      <c r="O240" s="32" t="str">
        <f>Tables!H17</f>
        <v>H</v>
      </c>
      <c r="P240" s="6" t="str">
        <f t="shared" si="17"/>
        <v>EQH</v>
      </c>
      <c r="Q240" s="30"/>
      <c r="R240" s="34"/>
      <c r="S240" s="31"/>
      <c r="T240" s="31"/>
      <c r="U240" s="31"/>
      <c r="V240" s="3" t="str">
        <f>IF(S240="ILF",HLOOKUP(T240,Tables!$D$20:$I$21,2,TRUE),IF(S240="EIF",HLOOKUP(T240,Tables!$D$26:$I$27,2,TRUE),""))</f>
        <v/>
      </c>
      <c r="W240" s="3" t="str">
        <f>IF(S240="ILF",VLOOKUP(U240,Tables!$A$22:$C$24,3,TRUE),IF(S240="EIF",VLOOKUP(U240,Tables!$A$28:$C$30,3,TRUE),""))</f>
        <v/>
      </c>
      <c r="X240" s="3" t="str">
        <f t="shared" si="19"/>
        <v/>
      </c>
      <c r="Y240" s="1"/>
      <c r="Z240" s="32"/>
      <c r="AA240" s="6" t="str">
        <f t="shared" si="16"/>
        <v/>
      </c>
    </row>
    <row r="241" spans="1:27" customFormat="1" ht="22.5">
      <c r="A241" s="157" t="s">
        <v>689</v>
      </c>
      <c r="B241" s="157" t="s">
        <v>753</v>
      </c>
      <c r="C241" s="157"/>
      <c r="D241" s="157"/>
      <c r="E241" s="157" t="s">
        <v>563</v>
      </c>
      <c r="F241" s="157" t="s">
        <v>564</v>
      </c>
      <c r="G241" s="157" t="s">
        <v>916</v>
      </c>
      <c r="H241" s="157"/>
      <c r="I241" s="187" t="s">
        <v>379</v>
      </c>
      <c r="J241" s="187">
        <v>5</v>
      </c>
      <c r="K241" s="187">
        <v>2</v>
      </c>
      <c r="L241" s="3" t="str">
        <f>IF(I241="EQ",HLOOKUP(J241,Tables!$D$14:$I$15,2,TRUE),IF(I241="EI",HLOOKUP(J241,Tables!$D$2:$I$3,2,TRUE),IF(I241="EO",HLOOKUP(J241,Tables!$D$8:$I$9,2,TRUE),"")))</f>
        <v>D</v>
      </c>
      <c r="M241" s="3">
        <f>IF(I241="EQ",VLOOKUP(K241,Tables!$A$16:$C$18,3,TRUE),IF(I241="EI",VLOOKUP(K241,Tables!$A$4:$C$6,3,TRUE),IF(I241="EO",VLOOKUP(K241,Tables!$A$10:$C$12,3,TRUE),"")))</f>
        <v>17</v>
      </c>
      <c r="N241" s="3" t="str">
        <f t="shared" si="18"/>
        <v>=Tables!D17</v>
      </c>
      <c r="O241" s="32" t="str">
        <f>Tables!D17</f>
        <v>L</v>
      </c>
      <c r="P241" s="6" t="str">
        <f t="shared" si="17"/>
        <v>EQL</v>
      </c>
      <c r="Q241" s="30"/>
      <c r="R241" s="34"/>
      <c r="S241" s="31"/>
      <c r="T241" s="31"/>
      <c r="U241" s="31"/>
      <c r="V241" s="3" t="str">
        <f>IF(S241="ILF",HLOOKUP(T241,Tables!$D$20:$I$21,2,TRUE),IF(S241="EIF",HLOOKUP(T241,Tables!$D$26:$I$27,2,TRUE),""))</f>
        <v/>
      </c>
      <c r="W241" s="3" t="str">
        <f>IF(S241="ILF",VLOOKUP(U241,Tables!$A$22:$C$24,3,TRUE),IF(S241="EIF",VLOOKUP(U241,Tables!$A$28:$C$30,3,TRUE),""))</f>
        <v/>
      </c>
      <c r="X241" s="3" t="str">
        <f t="shared" si="19"/>
        <v/>
      </c>
      <c r="Y241" s="1"/>
      <c r="Z241" s="32"/>
      <c r="AA241" s="6" t="str">
        <f t="shared" si="16"/>
        <v/>
      </c>
    </row>
    <row r="242" spans="1:27" customFormat="1" ht="56.25">
      <c r="A242" s="157" t="s">
        <v>689</v>
      </c>
      <c r="B242" s="157" t="s">
        <v>753</v>
      </c>
      <c r="C242" s="157"/>
      <c r="D242" s="157"/>
      <c r="E242" s="157" t="s">
        <v>563</v>
      </c>
      <c r="F242" s="157" t="s">
        <v>564</v>
      </c>
      <c r="G242" s="157" t="s">
        <v>74</v>
      </c>
      <c r="H242" s="157"/>
      <c r="I242" s="187" t="s">
        <v>379</v>
      </c>
      <c r="J242" s="187">
        <v>18</v>
      </c>
      <c r="K242" s="187">
        <v>1</v>
      </c>
      <c r="L242" s="3" t="str">
        <f>IF(I242="EQ",HLOOKUP(J242,Tables!$D$14:$I$15,2,TRUE),IF(I242="EI",HLOOKUP(J242,Tables!$D$2:$I$3,2,TRUE),IF(I242="EO",HLOOKUP(J242,Tables!$D$8:$I$9,2,TRUE),"")))</f>
        <v>F</v>
      </c>
      <c r="M242" s="3">
        <f>IF(I242="EQ",VLOOKUP(K242,Tables!$A$16:$C$18,3,TRUE),IF(I242="EI",VLOOKUP(K242,Tables!$A$4:$C$6,3,TRUE),IF(I242="EO",VLOOKUP(K242,Tables!$A$10:$C$12,3,TRUE),"")))</f>
        <v>16</v>
      </c>
      <c r="N242" s="3" t="str">
        <f t="shared" si="18"/>
        <v>=Tables!F16</v>
      </c>
      <c r="O242" s="32" t="str">
        <f>Tables!F16</f>
        <v>L</v>
      </c>
      <c r="P242" s="6" t="str">
        <f t="shared" si="17"/>
        <v>EQL</v>
      </c>
      <c r="Q242" s="30"/>
      <c r="R242" s="34"/>
      <c r="S242" s="31"/>
      <c r="T242" s="31"/>
      <c r="U242" s="31"/>
      <c r="V242" s="3" t="str">
        <f>IF(S242="ILF",HLOOKUP(T242,Tables!$D$20:$I$21,2,TRUE),IF(S242="EIF",HLOOKUP(T242,Tables!$D$26:$I$27,2,TRUE),""))</f>
        <v/>
      </c>
      <c r="W242" s="3" t="str">
        <f>IF(S242="ILF",VLOOKUP(U242,Tables!$A$22:$C$24,3,TRUE),IF(S242="EIF",VLOOKUP(U242,Tables!$A$28:$C$30,3,TRUE),""))</f>
        <v/>
      </c>
      <c r="X242" s="3" t="str">
        <f t="shared" si="19"/>
        <v/>
      </c>
      <c r="Y242" s="1"/>
      <c r="Z242" s="32"/>
      <c r="AA242" s="6" t="str">
        <f t="shared" si="16"/>
        <v/>
      </c>
    </row>
    <row r="243" spans="1:27" customFormat="1" ht="22.5">
      <c r="A243" s="157" t="s">
        <v>689</v>
      </c>
      <c r="B243" s="157" t="s">
        <v>753</v>
      </c>
      <c r="C243" s="157"/>
      <c r="D243" s="157"/>
      <c r="E243" s="157" t="s">
        <v>563</v>
      </c>
      <c r="F243" s="157" t="s">
        <v>564</v>
      </c>
      <c r="G243" s="157" t="s">
        <v>193</v>
      </c>
      <c r="H243" s="157"/>
      <c r="I243" s="187" t="s">
        <v>373</v>
      </c>
      <c r="J243" s="187">
        <v>71</v>
      </c>
      <c r="K243" s="187">
        <v>1</v>
      </c>
      <c r="L243" s="3" t="str">
        <f>IF(I243="EQ",HLOOKUP(J243,Tables!$D$14:$I$15,2,TRUE),IF(I243="EI",HLOOKUP(J243,Tables!$D$2:$I$3,2,TRUE),IF(I243="EO",HLOOKUP(J243,Tables!$D$8:$I$9,2,TRUE),"")))</f>
        <v>H</v>
      </c>
      <c r="M243" s="3">
        <f>IF(I243="EQ",VLOOKUP(K243,Tables!$A$16:$C$18,3,TRUE),IF(I243="EI",VLOOKUP(K243,Tables!$A$4:$C$6,3,TRUE),IF(I243="EO",VLOOKUP(K243,Tables!$A$10:$C$12,3,TRUE),"")))</f>
        <v>4</v>
      </c>
      <c r="N243" s="3" t="str">
        <f t="shared" si="18"/>
        <v>=Tables!H4</v>
      </c>
      <c r="O243" s="32" t="str">
        <f>Tables!H4</f>
        <v>A</v>
      </c>
      <c r="P243" s="6" t="str">
        <f t="shared" si="17"/>
        <v>EIA</v>
      </c>
      <c r="Q243" s="30"/>
      <c r="R243" s="34"/>
      <c r="S243" s="31"/>
      <c r="T243" s="31"/>
      <c r="U243" s="31"/>
      <c r="V243" s="3" t="str">
        <f>IF(S243="ILF",HLOOKUP(T243,Tables!$D$20:$I$21,2,TRUE),IF(S243="EIF",HLOOKUP(T243,Tables!$D$26:$I$27,2,TRUE),""))</f>
        <v/>
      </c>
      <c r="W243" s="3" t="str">
        <f>IF(S243="ILF",VLOOKUP(U243,Tables!$A$22:$C$24,3,TRUE),IF(S243="EIF",VLOOKUP(U243,Tables!$A$28:$C$30,3,TRUE),""))</f>
        <v/>
      </c>
      <c r="X243" s="3" t="str">
        <f t="shared" si="19"/>
        <v/>
      </c>
      <c r="Y243" s="1"/>
      <c r="Z243" s="32"/>
      <c r="AA243" s="6" t="str">
        <f t="shared" si="16"/>
        <v/>
      </c>
    </row>
    <row r="244" spans="1:27" customFormat="1" ht="22.5">
      <c r="A244" s="157" t="s">
        <v>689</v>
      </c>
      <c r="B244" s="157" t="s">
        <v>753</v>
      </c>
      <c r="C244" s="157"/>
      <c r="D244" s="157"/>
      <c r="E244" s="157" t="s">
        <v>563</v>
      </c>
      <c r="F244" s="157" t="s">
        <v>564</v>
      </c>
      <c r="G244" s="157" t="s">
        <v>194</v>
      </c>
      <c r="H244" s="157"/>
      <c r="I244" s="187" t="s">
        <v>373</v>
      </c>
      <c r="J244" s="187">
        <v>34</v>
      </c>
      <c r="K244" s="187">
        <v>3</v>
      </c>
      <c r="L244" s="3" t="str">
        <f>IF(I244="EQ",HLOOKUP(J244,Tables!$D$14:$I$15,2,TRUE),IF(I244="EI",HLOOKUP(J244,Tables!$D$2:$I$3,2,TRUE),IF(I244="EO",HLOOKUP(J244,Tables!$D$8:$I$9,2,TRUE),"")))</f>
        <v>H</v>
      </c>
      <c r="M244" s="3">
        <f>IF(I244="EQ",VLOOKUP(K244,Tables!$A$16:$C$18,3,TRUE),IF(I244="EI",VLOOKUP(K244,Tables!$A$4:$C$6,3,TRUE),IF(I244="EO",VLOOKUP(K244,Tables!$A$10:$C$12,3,TRUE),"")))</f>
        <v>6</v>
      </c>
      <c r="N244" s="3" t="str">
        <f t="shared" si="18"/>
        <v>=Tables!H6</v>
      </c>
      <c r="O244" s="32" t="str">
        <f>Tables!H6</f>
        <v>H</v>
      </c>
      <c r="P244" s="6" t="str">
        <f t="shared" si="17"/>
        <v>EIH</v>
      </c>
      <c r="Q244" s="30"/>
      <c r="R244" s="34"/>
      <c r="S244" s="31"/>
      <c r="T244" s="31"/>
      <c r="U244" s="31"/>
      <c r="V244" s="3" t="str">
        <f>IF(S244="ILF",HLOOKUP(T244,Tables!$D$20:$I$21,2,TRUE),IF(S244="EIF",HLOOKUP(T244,Tables!$D$26:$I$27,2,TRUE),""))</f>
        <v/>
      </c>
      <c r="W244" s="3" t="str">
        <f>IF(S244="ILF",VLOOKUP(U244,Tables!$A$22:$C$24,3,TRUE),IF(S244="EIF",VLOOKUP(U244,Tables!$A$28:$C$30,3,TRUE),""))</f>
        <v/>
      </c>
      <c r="X244" s="3" t="str">
        <f t="shared" si="19"/>
        <v/>
      </c>
      <c r="Y244" s="1"/>
      <c r="Z244" s="32"/>
      <c r="AA244" s="6" t="str">
        <f t="shared" si="16"/>
        <v/>
      </c>
    </row>
    <row r="245" spans="1:27" customFormat="1" ht="33.75">
      <c r="A245" s="157" t="s">
        <v>689</v>
      </c>
      <c r="B245" s="157" t="s">
        <v>753</v>
      </c>
      <c r="C245" s="157"/>
      <c r="D245" s="157"/>
      <c r="E245" s="157" t="s">
        <v>563</v>
      </c>
      <c r="F245" s="157" t="s">
        <v>564</v>
      </c>
      <c r="G245" s="157" t="s">
        <v>911</v>
      </c>
      <c r="H245" s="157"/>
      <c r="I245" s="187" t="s">
        <v>379</v>
      </c>
      <c r="J245" s="187">
        <v>29</v>
      </c>
      <c r="K245" s="187">
        <v>4</v>
      </c>
      <c r="L245" s="3" t="str">
        <f>IF(I245="EQ",HLOOKUP(J245,Tables!$D$14:$I$15,2,TRUE),IF(I245="EI",HLOOKUP(J245,Tables!$D$2:$I$3,2,TRUE),IF(I245="EO",HLOOKUP(J245,Tables!$D$8:$I$9,2,TRUE),"")))</f>
        <v>H</v>
      </c>
      <c r="M245" s="3">
        <f>IF(I245="EQ",VLOOKUP(K245,Tables!$A$16:$C$18,3,TRUE),IF(I245="EI",VLOOKUP(K245,Tables!$A$4:$C$6,3,TRUE),IF(I245="EO",VLOOKUP(K245,Tables!$A$10:$C$12,3,TRUE),"")))</f>
        <v>18</v>
      </c>
      <c r="N245" s="3" t="str">
        <f t="shared" si="18"/>
        <v>=Tables!H18</v>
      </c>
      <c r="O245" s="32" t="str">
        <f>Tables!H18</f>
        <v>H</v>
      </c>
      <c r="P245" s="6" t="str">
        <f t="shared" si="17"/>
        <v>EQH</v>
      </c>
      <c r="Q245" s="30"/>
      <c r="R245" s="34"/>
      <c r="S245" s="31"/>
      <c r="T245" s="31"/>
      <c r="U245" s="31"/>
      <c r="V245" s="3" t="str">
        <f>IF(S245="ILF",HLOOKUP(T245,Tables!$D$20:$I$21,2,TRUE),IF(S245="EIF",HLOOKUP(T245,Tables!$D$26:$I$27,2,TRUE),""))</f>
        <v/>
      </c>
      <c r="W245" s="3" t="str">
        <f>IF(S245="ILF",VLOOKUP(U245,Tables!$A$22:$C$24,3,TRUE),IF(S245="EIF",VLOOKUP(U245,Tables!$A$28:$C$30,3,TRUE),""))</f>
        <v/>
      </c>
      <c r="X245" s="3" t="str">
        <f t="shared" si="19"/>
        <v/>
      </c>
      <c r="Y245" s="1"/>
      <c r="Z245" s="32"/>
      <c r="AA245" s="6" t="str">
        <f t="shared" si="16"/>
        <v/>
      </c>
    </row>
    <row r="246" spans="1:27" customFormat="1" ht="45">
      <c r="A246" s="157" t="s">
        <v>689</v>
      </c>
      <c r="B246" s="157" t="s">
        <v>753</v>
      </c>
      <c r="C246" s="157"/>
      <c r="D246" s="157"/>
      <c r="E246" s="157" t="s">
        <v>563</v>
      </c>
      <c r="F246" s="157" t="s">
        <v>564</v>
      </c>
      <c r="G246" s="157" t="s">
        <v>910</v>
      </c>
      <c r="H246" s="157"/>
      <c r="I246" s="187" t="s">
        <v>379</v>
      </c>
      <c r="J246" s="187">
        <v>52</v>
      </c>
      <c r="K246" s="187">
        <v>2</v>
      </c>
      <c r="L246" s="3" t="str">
        <f>IF(I246="EQ",HLOOKUP(J246,Tables!$D$14:$I$15,2,TRUE),IF(I246="EI",HLOOKUP(J246,Tables!$D$2:$I$3,2,TRUE),IF(I246="EO",HLOOKUP(J246,Tables!$D$8:$I$9,2,TRUE),"")))</f>
        <v>H</v>
      </c>
      <c r="M246" s="3">
        <f>IF(I246="EQ",VLOOKUP(K246,Tables!$A$16:$C$18,3,TRUE),IF(I246="EI",VLOOKUP(K246,Tables!$A$4:$C$6,3,TRUE),IF(I246="EO",VLOOKUP(K246,Tables!$A$10:$C$12,3,TRUE),"")))</f>
        <v>17</v>
      </c>
      <c r="N246" s="3" t="str">
        <f t="shared" si="18"/>
        <v>=Tables!H17</v>
      </c>
      <c r="O246" s="32" t="str">
        <f>Tables!H17</f>
        <v>H</v>
      </c>
      <c r="P246" s="6" t="str">
        <f t="shared" si="17"/>
        <v>EQH</v>
      </c>
      <c r="Q246" s="30"/>
      <c r="R246" s="34"/>
      <c r="S246" s="31"/>
      <c r="T246" s="31"/>
      <c r="U246" s="31"/>
      <c r="V246" s="3" t="str">
        <f>IF(S246="ILF",HLOOKUP(T246,Tables!$D$20:$I$21,2,TRUE),IF(S246="EIF",HLOOKUP(T246,Tables!$D$26:$I$27,2,TRUE),""))</f>
        <v/>
      </c>
      <c r="W246" s="3" t="str">
        <f>IF(S246="ILF",VLOOKUP(U246,Tables!$A$22:$C$24,3,TRUE),IF(S246="EIF",VLOOKUP(U246,Tables!$A$28:$C$30,3,TRUE),""))</f>
        <v/>
      </c>
      <c r="X246" s="3" t="str">
        <f t="shared" si="19"/>
        <v/>
      </c>
      <c r="Y246" s="1"/>
      <c r="Z246" s="32"/>
      <c r="AA246" s="6" t="str">
        <f t="shared" si="16"/>
        <v/>
      </c>
    </row>
    <row r="247" spans="1:27" customFormat="1" ht="33.75">
      <c r="A247" s="157" t="s">
        <v>689</v>
      </c>
      <c r="B247" s="157" t="s">
        <v>753</v>
      </c>
      <c r="C247" s="157"/>
      <c r="D247" s="157"/>
      <c r="E247" s="157" t="s">
        <v>563</v>
      </c>
      <c r="F247" s="157" t="s">
        <v>564</v>
      </c>
      <c r="G247" s="157" t="s">
        <v>912</v>
      </c>
      <c r="H247" s="157"/>
      <c r="I247" s="187" t="s">
        <v>379</v>
      </c>
      <c r="J247" s="187">
        <v>43</v>
      </c>
      <c r="K247" s="187">
        <v>1</v>
      </c>
      <c r="L247" s="3" t="str">
        <f>IF(I247="EQ",HLOOKUP(J247,Tables!$D$14:$I$15,2,TRUE),IF(I247="EI",HLOOKUP(J247,Tables!$D$2:$I$3,2,TRUE),IF(I247="EO",HLOOKUP(J247,Tables!$D$8:$I$9,2,TRUE),"")))</f>
        <v>H</v>
      </c>
      <c r="M247" s="3">
        <f>IF(I247="EQ",VLOOKUP(K247,Tables!$A$16:$C$18,3,TRUE),IF(I247="EI",VLOOKUP(K247,Tables!$A$4:$C$6,3,TRUE),IF(I247="EO",VLOOKUP(K247,Tables!$A$10:$C$12,3,TRUE),"")))</f>
        <v>16</v>
      </c>
      <c r="N247" s="3" t="str">
        <f t="shared" si="18"/>
        <v>=Tables!H16</v>
      </c>
      <c r="O247" s="32" t="str">
        <f>Tables!H16</f>
        <v>A</v>
      </c>
      <c r="P247" s="6" t="str">
        <f t="shared" si="17"/>
        <v>EQA</v>
      </c>
      <c r="Q247" s="30"/>
      <c r="R247" s="34"/>
      <c r="S247" s="31"/>
      <c r="T247" s="31"/>
      <c r="U247" s="31"/>
      <c r="V247" s="3" t="str">
        <f>IF(S247="ILF",HLOOKUP(T247,Tables!$D$20:$I$21,2,TRUE),IF(S247="EIF",HLOOKUP(T247,Tables!$D$26:$I$27,2,TRUE),""))</f>
        <v/>
      </c>
      <c r="W247" s="3" t="str">
        <f>IF(S247="ILF",VLOOKUP(U247,Tables!$A$22:$C$24,3,TRUE),IF(S247="EIF",VLOOKUP(U247,Tables!$A$28:$C$30,3,TRUE),""))</f>
        <v/>
      </c>
      <c r="X247" s="3" t="str">
        <f t="shared" si="19"/>
        <v/>
      </c>
      <c r="Y247" s="1"/>
      <c r="Z247" s="32"/>
      <c r="AA247" s="6" t="str">
        <f t="shared" si="16"/>
        <v/>
      </c>
    </row>
    <row r="248" spans="1:27" customFormat="1" ht="22.5">
      <c r="A248" s="157" t="s">
        <v>689</v>
      </c>
      <c r="B248" s="157" t="s">
        <v>753</v>
      </c>
      <c r="C248" s="157"/>
      <c r="D248" s="157"/>
      <c r="E248" s="157" t="s">
        <v>563</v>
      </c>
      <c r="F248" s="157" t="s">
        <v>564</v>
      </c>
      <c r="G248" s="157" t="s">
        <v>192</v>
      </c>
      <c r="H248" s="157"/>
      <c r="I248" s="187" t="s">
        <v>373</v>
      </c>
      <c r="J248" s="187">
        <v>40</v>
      </c>
      <c r="K248" s="187">
        <v>2</v>
      </c>
      <c r="L248" s="3" t="str">
        <f>IF(I248="EQ",HLOOKUP(J248,Tables!$D$14:$I$15,2,TRUE),IF(I248="EI",HLOOKUP(J248,Tables!$D$2:$I$3,2,TRUE),IF(I248="EO",HLOOKUP(J248,Tables!$D$8:$I$9,2,TRUE),"")))</f>
        <v>H</v>
      </c>
      <c r="M248" s="3">
        <f>IF(I248="EQ",VLOOKUP(K248,Tables!$A$16:$C$18,3,TRUE),IF(I248="EI",VLOOKUP(K248,Tables!$A$4:$C$6,3,TRUE),IF(I248="EO",VLOOKUP(K248,Tables!$A$10:$C$12,3,TRUE),"")))</f>
        <v>5</v>
      </c>
      <c r="N248" s="3" t="str">
        <f t="shared" si="18"/>
        <v>=Tables!H5</v>
      </c>
      <c r="O248" s="32" t="str">
        <f>Tables!H5</f>
        <v>H</v>
      </c>
      <c r="P248" s="6" t="str">
        <f t="shared" si="17"/>
        <v>EIH</v>
      </c>
      <c r="Q248" s="30"/>
      <c r="R248" s="34"/>
      <c r="S248" s="31"/>
      <c r="T248" s="31"/>
      <c r="U248" s="31"/>
      <c r="V248" s="3" t="str">
        <f>IF(S248="ILF",HLOOKUP(T248,Tables!$D$20:$I$21,2,TRUE),IF(S248="EIF",HLOOKUP(T248,Tables!$D$26:$I$27,2,TRUE),""))</f>
        <v/>
      </c>
      <c r="W248" s="3" t="str">
        <f>IF(S248="ILF",VLOOKUP(U248,Tables!$A$22:$C$24,3,TRUE),IF(S248="EIF",VLOOKUP(U248,Tables!$A$28:$C$30,3,TRUE),""))</f>
        <v/>
      </c>
      <c r="X248" s="3" t="str">
        <f t="shared" si="19"/>
        <v/>
      </c>
      <c r="Y248" s="1"/>
      <c r="Z248" s="32"/>
      <c r="AA248" s="6" t="str">
        <f t="shared" si="16"/>
        <v/>
      </c>
    </row>
    <row r="249" spans="1:27" customFormat="1" ht="22.5">
      <c r="A249" s="157" t="s">
        <v>689</v>
      </c>
      <c r="B249" s="157" t="s">
        <v>753</v>
      </c>
      <c r="C249" s="157"/>
      <c r="D249" s="157"/>
      <c r="E249" s="157" t="s">
        <v>563</v>
      </c>
      <c r="F249" s="157" t="s">
        <v>564</v>
      </c>
      <c r="G249" s="157" t="s">
        <v>191</v>
      </c>
      <c r="H249" s="157"/>
      <c r="I249" s="187" t="s">
        <v>373</v>
      </c>
      <c r="J249" s="187">
        <v>23</v>
      </c>
      <c r="K249" s="187">
        <v>4</v>
      </c>
      <c r="L249" s="3" t="str">
        <f>IF(I249="EQ",HLOOKUP(J249,Tables!$D$14:$I$15,2,TRUE),IF(I249="EI",HLOOKUP(J249,Tables!$D$2:$I$3,2,TRUE),IF(I249="EO",HLOOKUP(J249,Tables!$D$8:$I$9,2,TRUE),"")))</f>
        <v>H</v>
      </c>
      <c r="M249" s="3">
        <f>IF(I249="EQ",VLOOKUP(K249,Tables!$A$16:$C$18,3,TRUE),IF(I249="EI",VLOOKUP(K249,Tables!$A$4:$C$6,3,TRUE),IF(I249="EO",VLOOKUP(K249,Tables!$A$10:$C$12,3,TRUE),"")))</f>
        <v>6</v>
      </c>
      <c r="N249" s="3" t="str">
        <f t="shared" si="18"/>
        <v>=Tables!H6</v>
      </c>
      <c r="O249" s="32" t="str">
        <f>Tables!H6</f>
        <v>H</v>
      </c>
      <c r="P249" s="6" t="str">
        <f t="shared" si="17"/>
        <v>EIH</v>
      </c>
      <c r="Q249" s="30"/>
      <c r="R249" s="34"/>
      <c r="S249" s="31"/>
      <c r="T249" s="31"/>
      <c r="U249" s="31"/>
      <c r="V249" s="3" t="str">
        <f>IF(S249="ILF",HLOOKUP(T249,Tables!$D$20:$I$21,2,TRUE),IF(S249="EIF",HLOOKUP(T249,Tables!$D$26:$I$27,2,TRUE),""))</f>
        <v/>
      </c>
      <c r="W249" s="3" t="str">
        <f>IF(S249="ILF",VLOOKUP(U249,Tables!$A$22:$C$24,3,TRUE),IF(S249="EIF",VLOOKUP(U249,Tables!$A$28:$C$30,3,TRUE),""))</f>
        <v/>
      </c>
      <c r="X249" s="3" t="str">
        <f t="shared" si="19"/>
        <v/>
      </c>
      <c r="Y249" s="1"/>
      <c r="Z249" s="32"/>
      <c r="AA249" s="6" t="str">
        <f t="shared" si="16"/>
        <v/>
      </c>
    </row>
    <row r="250" spans="1:27" customFormat="1" ht="22.5">
      <c r="A250" s="157" t="s">
        <v>689</v>
      </c>
      <c r="B250" s="157" t="s">
        <v>753</v>
      </c>
      <c r="C250" s="157"/>
      <c r="D250" s="157"/>
      <c r="E250" s="157" t="s">
        <v>563</v>
      </c>
      <c r="F250" s="157" t="s">
        <v>564</v>
      </c>
      <c r="G250" s="157" t="s">
        <v>195</v>
      </c>
      <c r="H250" s="157"/>
      <c r="I250" s="187" t="s">
        <v>373</v>
      </c>
      <c r="J250" s="187">
        <v>10</v>
      </c>
      <c r="K250" s="187">
        <v>1</v>
      </c>
      <c r="L250" s="3" t="str">
        <f>IF(I250="EQ",HLOOKUP(J250,Tables!$D$14:$I$15,2,TRUE),IF(I250="EI",HLOOKUP(J250,Tables!$D$2:$I$3,2,TRUE),IF(I250="EO",HLOOKUP(J250,Tables!$D$8:$I$9,2,TRUE),"")))</f>
        <v>F</v>
      </c>
      <c r="M250" s="3">
        <f>IF(I250="EQ",VLOOKUP(K250,Tables!$A$16:$C$18,3,TRUE),IF(I250="EI",VLOOKUP(K250,Tables!$A$4:$C$6,3,TRUE),IF(I250="EO",VLOOKUP(K250,Tables!$A$10:$C$12,3,TRUE),"")))</f>
        <v>4</v>
      </c>
      <c r="N250" s="3" t="str">
        <f t="shared" si="18"/>
        <v>=Tables!F4</v>
      </c>
      <c r="O250" s="32" t="str">
        <f>Tables!F4</f>
        <v>L</v>
      </c>
      <c r="P250" s="6" t="str">
        <f t="shared" si="17"/>
        <v>EIL</v>
      </c>
      <c r="Q250" s="30"/>
      <c r="R250" s="34"/>
      <c r="S250" s="31"/>
      <c r="T250" s="31"/>
      <c r="U250" s="31"/>
      <c r="V250" s="3" t="str">
        <f>IF(S250="ILF",HLOOKUP(T250,Tables!$D$20:$I$21,2,TRUE),IF(S250="EIF",HLOOKUP(T250,Tables!$D$26:$I$27,2,TRUE),""))</f>
        <v/>
      </c>
      <c r="W250" s="3" t="str">
        <f>IF(S250="ILF",VLOOKUP(U250,Tables!$A$22:$C$24,3,TRUE),IF(S250="EIF",VLOOKUP(U250,Tables!$A$28:$C$30,3,TRUE),""))</f>
        <v/>
      </c>
      <c r="X250" s="3" t="str">
        <f t="shared" si="19"/>
        <v/>
      </c>
      <c r="Y250" s="1"/>
      <c r="Z250" s="32"/>
      <c r="AA250" s="6" t="str">
        <f t="shared" si="16"/>
        <v/>
      </c>
    </row>
    <row r="251" spans="1:27" customFormat="1" ht="22.5">
      <c r="A251" s="157" t="s">
        <v>689</v>
      </c>
      <c r="B251" s="157" t="s">
        <v>753</v>
      </c>
      <c r="C251" s="157"/>
      <c r="D251" s="157"/>
      <c r="E251" s="157" t="s">
        <v>563</v>
      </c>
      <c r="F251" s="157" t="s">
        <v>566</v>
      </c>
      <c r="G251" s="157" t="s">
        <v>897</v>
      </c>
      <c r="H251" s="157"/>
      <c r="I251" s="187" t="s">
        <v>373</v>
      </c>
      <c r="J251" s="187">
        <v>43</v>
      </c>
      <c r="K251" s="187">
        <v>3</v>
      </c>
      <c r="L251" s="3" t="str">
        <f>IF(I251="EQ",HLOOKUP(J251,Tables!$D$14:$I$15,2,TRUE),IF(I251="EI",HLOOKUP(J251,Tables!$D$2:$I$3,2,TRUE),IF(I251="EO",HLOOKUP(J251,Tables!$D$8:$I$9,2,TRUE),"")))</f>
        <v>H</v>
      </c>
      <c r="M251" s="3">
        <f>IF(I251="EQ",VLOOKUP(K251,Tables!$A$16:$C$18,3,TRUE),IF(I251="EI",VLOOKUP(K251,Tables!$A$4:$C$6,3,TRUE),IF(I251="EO",VLOOKUP(K251,Tables!$A$10:$C$12,3,TRUE),"")))</f>
        <v>6</v>
      </c>
      <c r="N251" s="3" t="str">
        <f t="shared" si="18"/>
        <v>=Tables!H6</v>
      </c>
      <c r="O251" s="32" t="str">
        <f>Tables!H6</f>
        <v>H</v>
      </c>
      <c r="P251" s="6" t="str">
        <f t="shared" si="17"/>
        <v>EIH</v>
      </c>
      <c r="Q251" s="30"/>
      <c r="R251" s="34"/>
      <c r="S251" s="31"/>
      <c r="T251" s="31"/>
      <c r="U251" s="31"/>
      <c r="V251" s="3" t="str">
        <f>IF(S251="ILF",HLOOKUP(T251,Tables!$D$20:$I$21,2,TRUE),IF(S251="EIF",HLOOKUP(T251,Tables!$D$26:$I$27,2,TRUE),""))</f>
        <v/>
      </c>
      <c r="W251" s="3" t="str">
        <f>IF(S251="ILF",VLOOKUP(U251,Tables!$A$22:$C$24,3,TRUE),IF(S251="EIF",VLOOKUP(U251,Tables!$A$28:$C$30,3,TRUE),""))</f>
        <v/>
      </c>
      <c r="X251" s="3" t="str">
        <f t="shared" si="19"/>
        <v/>
      </c>
      <c r="Y251" s="1"/>
      <c r="Z251" s="32"/>
      <c r="AA251" s="6" t="str">
        <f t="shared" si="16"/>
        <v/>
      </c>
    </row>
    <row r="252" spans="1:27" customFormat="1" ht="22.5">
      <c r="A252" s="157" t="s">
        <v>689</v>
      </c>
      <c r="B252" s="157" t="s">
        <v>753</v>
      </c>
      <c r="C252" s="157"/>
      <c r="D252" s="157"/>
      <c r="E252" s="157" t="s">
        <v>563</v>
      </c>
      <c r="F252" s="157" t="s">
        <v>569</v>
      </c>
      <c r="G252" s="157" t="s">
        <v>894</v>
      </c>
      <c r="H252" s="157"/>
      <c r="I252" s="187" t="s">
        <v>373</v>
      </c>
      <c r="J252" s="187">
        <v>26</v>
      </c>
      <c r="K252" s="187">
        <v>4</v>
      </c>
      <c r="L252" s="3" t="str">
        <f>IF(I252="EQ",HLOOKUP(J252,Tables!$D$14:$I$15,2,TRUE),IF(I252="EI",HLOOKUP(J252,Tables!$D$2:$I$3,2,TRUE),IF(I252="EO",HLOOKUP(J252,Tables!$D$8:$I$9,2,TRUE),"")))</f>
        <v>H</v>
      </c>
      <c r="M252" s="3">
        <f>IF(I252="EQ",VLOOKUP(K252,Tables!$A$16:$C$18,3,TRUE),IF(I252="EI",VLOOKUP(K252,Tables!$A$4:$C$6,3,TRUE),IF(I252="EO",VLOOKUP(K252,Tables!$A$10:$C$12,3,TRUE),"")))</f>
        <v>6</v>
      </c>
      <c r="N252" s="3" t="str">
        <f t="shared" si="18"/>
        <v>=Tables!H6</v>
      </c>
      <c r="O252" s="32" t="str">
        <f>Tables!H6</f>
        <v>H</v>
      </c>
      <c r="P252" s="6" t="str">
        <f t="shared" si="17"/>
        <v>EIH</v>
      </c>
      <c r="Q252" s="30"/>
      <c r="R252" s="34"/>
      <c r="S252" s="31"/>
      <c r="T252" s="31"/>
      <c r="U252" s="31"/>
      <c r="V252" s="3" t="str">
        <f>IF(S252="ILF",HLOOKUP(T252,Tables!$D$20:$I$21,2,TRUE),IF(S252="EIF",HLOOKUP(T252,Tables!$D$26:$I$27,2,TRUE),""))</f>
        <v/>
      </c>
      <c r="W252" s="3" t="str">
        <f>IF(S252="ILF",VLOOKUP(U252,Tables!$A$22:$C$24,3,TRUE),IF(S252="EIF",VLOOKUP(U252,Tables!$A$28:$C$30,3,TRUE),""))</f>
        <v/>
      </c>
      <c r="X252" s="3" t="str">
        <f t="shared" si="19"/>
        <v/>
      </c>
      <c r="Y252" s="1"/>
      <c r="Z252" s="32"/>
      <c r="AA252" s="6" t="str">
        <f t="shared" si="16"/>
        <v/>
      </c>
    </row>
    <row r="253" spans="1:27" customFormat="1" ht="22.5">
      <c r="A253" s="157" t="s">
        <v>689</v>
      </c>
      <c r="B253" s="157" t="s">
        <v>753</v>
      </c>
      <c r="C253" s="157"/>
      <c r="D253" s="157"/>
      <c r="E253" s="157" t="s">
        <v>563</v>
      </c>
      <c r="F253" s="157" t="s">
        <v>569</v>
      </c>
      <c r="G253" s="157" t="s">
        <v>899</v>
      </c>
      <c r="H253" s="157"/>
      <c r="I253" s="187" t="s">
        <v>379</v>
      </c>
      <c r="J253" s="187">
        <v>44</v>
      </c>
      <c r="K253" s="187">
        <v>1</v>
      </c>
      <c r="L253" s="3" t="str">
        <f>IF(I253="EQ",HLOOKUP(J253,Tables!$D$14:$I$15,2,TRUE),IF(I253="EI",HLOOKUP(J253,Tables!$D$2:$I$3,2,TRUE),IF(I253="EO",HLOOKUP(J253,Tables!$D$8:$I$9,2,TRUE),"")))</f>
        <v>H</v>
      </c>
      <c r="M253" s="3">
        <f>IF(I253="EQ",VLOOKUP(K253,Tables!$A$16:$C$18,3,TRUE),IF(I253="EI",VLOOKUP(K253,Tables!$A$4:$C$6,3,TRUE),IF(I253="EO",VLOOKUP(K253,Tables!$A$10:$C$12,3,TRUE),"")))</f>
        <v>16</v>
      </c>
      <c r="N253" s="3" t="str">
        <f t="shared" si="18"/>
        <v>=Tables!H16</v>
      </c>
      <c r="O253" s="32" t="str">
        <f>Tables!H16</f>
        <v>A</v>
      </c>
      <c r="P253" s="6" t="str">
        <f t="shared" si="17"/>
        <v>EQA</v>
      </c>
      <c r="Q253" s="30"/>
      <c r="R253" s="34"/>
      <c r="S253" s="31"/>
      <c r="T253" s="31"/>
      <c r="U253" s="31"/>
      <c r="V253" s="3" t="str">
        <f>IF(S253="ILF",HLOOKUP(T253,Tables!$D$20:$I$21,2,TRUE),IF(S253="EIF",HLOOKUP(T253,Tables!$D$26:$I$27,2,TRUE),""))</f>
        <v/>
      </c>
      <c r="W253" s="3" t="str">
        <f>IF(S253="ILF",VLOOKUP(U253,Tables!$A$22:$C$24,3,TRUE),IF(S253="EIF",VLOOKUP(U253,Tables!$A$28:$C$30,3,TRUE),""))</f>
        <v/>
      </c>
      <c r="X253" s="3" t="str">
        <f t="shared" si="19"/>
        <v/>
      </c>
      <c r="Y253" s="1"/>
      <c r="Z253" s="32"/>
      <c r="AA253" s="6" t="str">
        <f t="shared" si="16"/>
        <v/>
      </c>
    </row>
    <row r="254" spans="1:27" customFormat="1" ht="22.5">
      <c r="A254" s="157" t="s">
        <v>689</v>
      </c>
      <c r="B254" s="157" t="s">
        <v>753</v>
      </c>
      <c r="C254" s="157"/>
      <c r="D254" s="157"/>
      <c r="E254" s="157" t="s">
        <v>563</v>
      </c>
      <c r="F254" s="157" t="s">
        <v>569</v>
      </c>
      <c r="G254" s="157" t="s">
        <v>903</v>
      </c>
      <c r="H254" s="157"/>
      <c r="I254" s="187" t="s">
        <v>379</v>
      </c>
      <c r="J254" s="187">
        <v>30</v>
      </c>
      <c r="K254" s="187">
        <v>1</v>
      </c>
      <c r="L254" s="3" t="str">
        <f>IF(I254="EQ",HLOOKUP(J254,Tables!$D$14:$I$15,2,TRUE),IF(I254="EI",HLOOKUP(J254,Tables!$D$2:$I$3,2,TRUE),IF(I254="EO",HLOOKUP(J254,Tables!$D$8:$I$9,2,TRUE),"")))</f>
        <v>H</v>
      </c>
      <c r="M254" s="3">
        <f>IF(I254="EQ",VLOOKUP(K254,Tables!$A$16:$C$18,3,TRUE),IF(I254="EI",VLOOKUP(K254,Tables!$A$4:$C$6,3,TRUE),IF(I254="EO",VLOOKUP(K254,Tables!$A$10:$C$12,3,TRUE),"")))</f>
        <v>16</v>
      </c>
      <c r="N254" s="3" t="str">
        <f t="shared" si="18"/>
        <v>=Tables!H16</v>
      </c>
      <c r="O254" s="32" t="str">
        <f>Tables!H16</f>
        <v>A</v>
      </c>
      <c r="P254" s="6" t="str">
        <f t="shared" si="17"/>
        <v>EQA</v>
      </c>
      <c r="Q254" s="30"/>
      <c r="R254" s="34"/>
      <c r="S254" s="31"/>
      <c r="T254" s="31"/>
      <c r="U254" s="31"/>
      <c r="V254" s="3" t="str">
        <f>IF(S254="ILF",HLOOKUP(T254,Tables!$D$20:$I$21,2,TRUE),IF(S254="EIF",HLOOKUP(T254,Tables!$D$26:$I$27,2,TRUE),""))</f>
        <v/>
      </c>
      <c r="W254" s="3" t="str">
        <f>IF(S254="ILF",VLOOKUP(U254,Tables!$A$22:$C$24,3,TRUE),IF(S254="EIF",VLOOKUP(U254,Tables!$A$28:$C$30,3,TRUE),""))</f>
        <v/>
      </c>
      <c r="X254" s="3" t="str">
        <f t="shared" si="19"/>
        <v/>
      </c>
      <c r="Y254" s="1"/>
      <c r="Z254" s="32"/>
      <c r="AA254" s="6" t="str">
        <f t="shared" si="16"/>
        <v/>
      </c>
    </row>
    <row r="255" spans="1:27" customFormat="1" ht="22.5">
      <c r="A255" s="157" t="s">
        <v>689</v>
      </c>
      <c r="B255" s="157" t="s">
        <v>753</v>
      </c>
      <c r="C255" s="157"/>
      <c r="D255" s="157"/>
      <c r="E255" s="157" t="s">
        <v>563</v>
      </c>
      <c r="F255" s="157" t="s">
        <v>569</v>
      </c>
      <c r="G255" s="157" t="s">
        <v>902</v>
      </c>
      <c r="H255" s="157"/>
      <c r="I255" s="187" t="s">
        <v>379</v>
      </c>
      <c r="J255" s="187">
        <v>32</v>
      </c>
      <c r="K255" s="187">
        <v>3</v>
      </c>
      <c r="L255" s="3" t="str">
        <f>IF(I255="EQ",HLOOKUP(J255,Tables!$D$14:$I$15,2,TRUE),IF(I255="EI",HLOOKUP(J255,Tables!$D$2:$I$3,2,TRUE),IF(I255="EO",HLOOKUP(J255,Tables!$D$8:$I$9,2,TRUE),"")))</f>
        <v>H</v>
      </c>
      <c r="M255" s="3">
        <f>IF(I255="EQ",VLOOKUP(K255,Tables!$A$16:$C$18,3,TRUE),IF(I255="EI",VLOOKUP(K255,Tables!$A$4:$C$6,3,TRUE),IF(I255="EO",VLOOKUP(K255,Tables!$A$10:$C$12,3,TRUE),"")))</f>
        <v>17</v>
      </c>
      <c r="N255" s="3" t="str">
        <f t="shared" si="18"/>
        <v>=Tables!H17</v>
      </c>
      <c r="O255" s="32" t="str">
        <f>Tables!H17</f>
        <v>H</v>
      </c>
      <c r="P255" s="6" t="str">
        <f t="shared" si="17"/>
        <v>EQH</v>
      </c>
      <c r="Q255" s="30"/>
      <c r="R255" s="34"/>
      <c r="S255" s="31"/>
      <c r="T255" s="31"/>
      <c r="U255" s="31"/>
      <c r="V255" s="3" t="str">
        <f>IF(S255="ILF",HLOOKUP(T255,Tables!$D$20:$I$21,2,TRUE),IF(S255="EIF",HLOOKUP(T255,Tables!$D$26:$I$27,2,TRUE),""))</f>
        <v/>
      </c>
      <c r="W255" s="3" t="str">
        <f>IF(S255="ILF",VLOOKUP(U255,Tables!$A$22:$C$24,3,TRUE),IF(S255="EIF",VLOOKUP(U255,Tables!$A$28:$C$30,3,TRUE),""))</f>
        <v/>
      </c>
      <c r="X255" s="3" t="str">
        <f t="shared" si="19"/>
        <v/>
      </c>
      <c r="Y255" s="1"/>
      <c r="Z255" s="32"/>
      <c r="AA255" s="6" t="str">
        <f t="shared" si="16"/>
        <v/>
      </c>
    </row>
    <row r="256" spans="1:27" customFormat="1" ht="33.75">
      <c r="A256" s="157" t="s">
        <v>689</v>
      </c>
      <c r="B256" s="157" t="s">
        <v>753</v>
      </c>
      <c r="C256" s="157"/>
      <c r="D256" s="157"/>
      <c r="E256" s="157" t="s">
        <v>563</v>
      </c>
      <c r="F256" s="157" t="s">
        <v>569</v>
      </c>
      <c r="G256" s="157" t="s">
        <v>893</v>
      </c>
      <c r="H256" s="157"/>
      <c r="I256" s="187" t="s">
        <v>379</v>
      </c>
      <c r="J256" s="187">
        <v>15</v>
      </c>
      <c r="K256" s="187">
        <v>3</v>
      </c>
      <c r="L256" s="3" t="str">
        <f>IF(I256="EQ",HLOOKUP(J256,Tables!$D$14:$I$15,2,TRUE),IF(I256="EI",HLOOKUP(J256,Tables!$D$2:$I$3,2,TRUE),IF(I256="EO",HLOOKUP(J256,Tables!$D$8:$I$9,2,TRUE),"")))</f>
        <v>F</v>
      </c>
      <c r="M256" s="3">
        <f>IF(I256="EQ",VLOOKUP(K256,Tables!$A$16:$C$18,3,TRUE),IF(I256="EI",VLOOKUP(K256,Tables!$A$4:$C$6,3,TRUE),IF(I256="EO",VLOOKUP(K256,Tables!$A$10:$C$12,3,TRUE),"")))</f>
        <v>17</v>
      </c>
      <c r="N256" s="3" t="str">
        <f t="shared" si="18"/>
        <v>=Tables!F17</v>
      </c>
      <c r="O256" s="32" t="str">
        <f>Tables!F17</f>
        <v>A</v>
      </c>
      <c r="P256" s="6" t="str">
        <f t="shared" si="17"/>
        <v>EQA</v>
      </c>
      <c r="Q256" s="30"/>
      <c r="R256" s="34"/>
      <c r="S256" s="31"/>
      <c r="T256" s="31"/>
      <c r="U256" s="31"/>
      <c r="V256" s="3" t="str">
        <f>IF(S256="ILF",HLOOKUP(T256,Tables!$D$20:$I$21,2,TRUE),IF(S256="EIF",HLOOKUP(T256,Tables!$D$26:$I$27,2,TRUE),""))</f>
        <v/>
      </c>
      <c r="W256" s="3" t="str">
        <f>IF(S256="ILF",VLOOKUP(U256,Tables!$A$22:$C$24,3,TRUE),IF(S256="EIF",VLOOKUP(U256,Tables!$A$28:$C$30,3,TRUE),""))</f>
        <v/>
      </c>
      <c r="X256" s="3" t="str">
        <f t="shared" si="19"/>
        <v/>
      </c>
      <c r="Y256" s="1"/>
      <c r="Z256" s="32"/>
      <c r="AA256" s="6" t="str">
        <f t="shared" si="16"/>
        <v/>
      </c>
    </row>
    <row r="257" spans="1:27" customFormat="1" ht="22.5">
      <c r="A257" s="157" t="s">
        <v>689</v>
      </c>
      <c r="B257" s="157" t="s">
        <v>753</v>
      </c>
      <c r="C257" s="157"/>
      <c r="D257" s="157"/>
      <c r="E257" s="157" t="s">
        <v>563</v>
      </c>
      <c r="F257" s="157" t="s">
        <v>569</v>
      </c>
      <c r="G257" s="157" t="s">
        <v>896</v>
      </c>
      <c r="H257" s="157"/>
      <c r="I257" s="187" t="s">
        <v>379</v>
      </c>
      <c r="J257" s="187">
        <v>35</v>
      </c>
      <c r="K257" s="187">
        <v>1</v>
      </c>
      <c r="L257" s="3" t="str">
        <f>IF(I257="EQ",HLOOKUP(J257,Tables!$D$14:$I$15,2,TRUE),IF(I257="EI",HLOOKUP(J257,Tables!$D$2:$I$3,2,TRUE),IF(I257="EO",HLOOKUP(J257,Tables!$D$8:$I$9,2,TRUE),"")))</f>
        <v>H</v>
      </c>
      <c r="M257" s="3">
        <f>IF(I257="EQ",VLOOKUP(K257,Tables!$A$16:$C$18,3,TRUE),IF(I257="EI",VLOOKUP(K257,Tables!$A$4:$C$6,3,TRUE),IF(I257="EO",VLOOKUP(K257,Tables!$A$10:$C$12,3,TRUE),"")))</f>
        <v>16</v>
      </c>
      <c r="N257" s="3" t="str">
        <f t="shared" si="18"/>
        <v>=Tables!H16</v>
      </c>
      <c r="O257" s="32" t="str">
        <f>Tables!H16</f>
        <v>A</v>
      </c>
      <c r="P257" s="6" t="str">
        <f t="shared" si="17"/>
        <v>EQA</v>
      </c>
      <c r="Q257" s="30"/>
      <c r="R257" s="34"/>
      <c r="S257" s="31"/>
      <c r="T257" s="31"/>
      <c r="U257" s="31"/>
      <c r="V257" s="3" t="str">
        <f>IF(S257="ILF",HLOOKUP(T257,Tables!$D$20:$I$21,2,TRUE),IF(S257="EIF",HLOOKUP(T257,Tables!$D$26:$I$27,2,TRUE),""))</f>
        <v/>
      </c>
      <c r="W257" s="3" t="str">
        <f>IF(S257="ILF",VLOOKUP(U257,Tables!$A$22:$C$24,3,TRUE),IF(S257="EIF",VLOOKUP(U257,Tables!$A$28:$C$30,3,TRUE),""))</f>
        <v/>
      </c>
      <c r="X257" s="3" t="str">
        <f t="shared" si="19"/>
        <v/>
      </c>
      <c r="Y257" s="1"/>
      <c r="Z257" s="32"/>
      <c r="AA257" s="6" t="str">
        <f t="shared" si="16"/>
        <v/>
      </c>
    </row>
    <row r="258" spans="1:27" customFormat="1" ht="67.5">
      <c r="A258" s="157" t="s">
        <v>689</v>
      </c>
      <c r="B258" s="157" t="s">
        <v>753</v>
      </c>
      <c r="C258" s="157" t="s">
        <v>767</v>
      </c>
      <c r="D258" s="157"/>
      <c r="E258" s="157" t="s">
        <v>563</v>
      </c>
      <c r="F258" s="157" t="s">
        <v>564</v>
      </c>
      <c r="G258" s="157" t="s">
        <v>75</v>
      </c>
      <c r="H258" s="157"/>
      <c r="I258" s="187" t="s">
        <v>379</v>
      </c>
      <c r="J258" s="187">
        <v>19</v>
      </c>
      <c r="K258" s="187">
        <v>3</v>
      </c>
      <c r="L258" s="3" t="str">
        <f>IF(I258="EQ",HLOOKUP(J258,Tables!$D$14:$I$15,2,TRUE),IF(I258="EI",HLOOKUP(J258,Tables!$D$2:$I$3,2,TRUE),IF(I258="EO",HLOOKUP(J258,Tables!$D$8:$I$9,2,TRUE),"")))</f>
        <v>F</v>
      </c>
      <c r="M258" s="3">
        <f>IF(I258="EQ",VLOOKUP(K258,Tables!$A$16:$C$18,3,TRUE),IF(I258="EI",VLOOKUP(K258,Tables!$A$4:$C$6,3,TRUE),IF(I258="EO",VLOOKUP(K258,Tables!$A$10:$C$12,3,TRUE),"")))</f>
        <v>17</v>
      </c>
      <c r="N258" s="3" t="str">
        <f t="shared" si="18"/>
        <v>=Tables!F17</v>
      </c>
      <c r="O258" s="32" t="str">
        <f>Tables!F17</f>
        <v>A</v>
      </c>
      <c r="P258" s="6" t="str">
        <f t="shared" si="17"/>
        <v>EQA</v>
      </c>
      <c r="Q258" s="30"/>
      <c r="R258" s="34"/>
      <c r="S258" s="31"/>
      <c r="T258" s="31"/>
      <c r="U258" s="31"/>
      <c r="V258" s="3" t="str">
        <f>IF(S258="ILF",HLOOKUP(T258,Tables!$D$20:$I$21,2,TRUE),IF(S258="EIF",HLOOKUP(T258,Tables!$D$26:$I$27,2,TRUE),""))</f>
        <v/>
      </c>
      <c r="W258" s="3" t="str">
        <f>IF(S258="ILF",VLOOKUP(U258,Tables!$A$22:$C$24,3,TRUE),IF(S258="EIF",VLOOKUP(U258,Tables!$A$28:$C$30,3,TRUE),""))</f>
        <v/>
      </c>
      <c r="X258" s="3" t="str">
        <f t="shared" si="19"/>
        <v/>
      </c>
      <c r="Y258" s="1"/>
      <c r="Z258" s="32"/>
      <c r="AA258" s="6" t="str">
        <f t="shared" si="16"/>
        <v/>
      </c>
    </row>
    <row r="259" spans="1:27" customFormat="1" ht="33.75">
      <c r="A259" s="157" t="s">
        <v>689</v>
      </c>
      <c r="B259" s="157" t="s">
        <v>753</v>
      </c>
      <c r="C259" s="157"/>
      <c r="D259" s="157"/>
      <c r="E259" s="157" t="s">
        <v>563</v>
      </c>
      <c r="F259" s="157" t="s">
        <v>564</v>
      </c>
      <c r="G259" s="157" t="s">
        <v>770</v>
      </c>
      <c r="H259" s="157"/>
      <c r="I259" s="187" t="s">
        <v>379</v>
      </c>
      <c r="J259" s="187">
        <v>38</v>
      </c>
      <c r="K259" s="187">
        <v>2</v>
      </c>
      <c r="L259" s="3" t="str">
        <f>IF(I259="EQ",HLOOKUP(J259,Tables!$D$14:$I$15,2,TRUE),IF(I259="EI",HLOOKUP(J259,Tables!$D$2:$I$3,2,TRUE),IF(I259="EO",HLOOKUP(J259,Tables!$D$8:$I$9,2,TRUE),"")))</f>
        <v>H</v>
      </c>
      <c r="M259" s="3">
        <f>IF(I259="EQ",VLOOKUP(K259,Tables!$A$16:$C$18,3,TRUE),IF(I259="EI",VLOOKUP(K259,Tables!$A$4:$C$6,3,TRUE),IF(I259="EO",VLOOKUP(K259,Tables!$A$10:$C$12,3,TRUE),"")))</f>
        <v>17</v>
      </c>
      <c r="N259" s="3" t="str">
        <f t="shared" si="18"/>
        <v>=Tables!H17</v>
      </c>
      <c r="O259" s="32" t="str">
        <f>Tables!H17</f>
        <v>H</v>
      </c>
      <c r="P259" s="6" t="str">
        <f t="shared" si="17"/>
        <v>EQH</v>
      </c>
      <c r="Q259" s="30"/>
      <c r="R259" s="34"/>
      <c r="S259" s="31"/>
      <c r="T259" s="31"/>
      <c r="U259" s="31"/>
      <c r="V259" s="3" t="str">
        <f>IF(S259="ILF",HLOOKUP(T259,Tables!$D$20:$I$21,2,TRUE),IF(S259="EIF",HLOOKUP(T259,Tables!$D$26:$I$27,2,TRUE),""))</f>
        <v/>
      </c>
      <c r="W259" s="3" t="str">
        <f>IF(S259="ILF",VLOOKUP(U259,Tables!$A$22:$C$24,3,TRUE),IF(S259="EIF",VLOOKUP(U259,Tables!$A$28:$C$30,3,TRUE),""))</f>
        <v/>
      </c>
      <c r="X259" s="3" t="str">
        <f t="shared" si="19"/>
        <v/>
      </c>
      <c r="Y259" s="1"/>
      <c r="Z259" s="32"/>
      <c r="AA259" s="6" t="str">
        <f t="shared" si="16"/>
        <v/>
      </c>
    </row>
    <row r="260" spans="1:27" customFormat="1" ht="67.5">
      <c r="A260" s="157" t="s">
        <v>689</v>
      </c>
      <c r="B260" s="157" t="s">
        <v>753</v>
      </c>
      <c r="C260" s="157"/>
      <c r="D260" s="157"/>
      <c r="E260" s="157" t="s">
        <v>563</v>
      </c>
      <c r="F260" s="157" t="s">
        <v>564</v>
      </c>
      <c r="G260" s="157" t="s">
        <v>76</v>
      </c>
      <c r="H260" s="157"/>
      <c r="I260" s="187" t="s">
        <v>379</v>
      </c>
      <c r="J260" s="187">
        <v>33</v>
      </c>
      <c r="K260" s="187">
        <v>1</v>
      </c>
      <c r="L260" s="3" t="str">
        <f>IF(I260="EQ",HLOOKUP(J260,Tables!$D$14:$I$15,2,TRUE),IF(I260="EI",HLOOKUP(J260,Tables!$D$2:$I$3,2,TRUE),IF(I260="EO",HLOOKUP(J260,Tables!$D$8:$I$9,2,TRUE),"")))</f>
        <v>H</v>
      </c>
      <c r="M260" s="3">
        <f>IF(I260="EQ",VLOOKUP(K260,Tables!$A$16:$C$18,3,TRUE),IF(I260="EI",VLOOKUP(K260,Tables!$A$4:$C$6,3,TRUE),IF(I260="EO",VLOOKUP(K260,Tables!$A$10:$C$12,3,TRUE),"")))</f>
        <v>16</v>
      </c>
      <c r="N260" s="3" t="str">
        <f t="shared" si="18"/>
        <v>=Tables!H16</v>
      </c>
      <c r="O260" s="32" t="str">
        <f>Tables!H16</f>
        <v>A</v>
      </c>
      <c r="P260" s="6" t="str">
        <f t="shared" si="17"/>
        <v>EQA</v>
      </c>
      <c r="Q260" s="30"/>
      <c r="R260" s="34"/>
      <c r="S260" s="31"/>
      <c r="T260" s="31"/>
      <c r="U260" s="31"/>
      <c r="V260" s="3" t="str">
        <f>IF(S260="ILF",HLOOKUP(T260,Tables!$D$20:$I$21,2,TRUE),IF(S260="EIF",HLOOKUP(T260,Tables!$D$26:$I$27,2,TRUE),""))</f>
        <v/>
      </c>
      <c r="W260" s="3" t="str">
        <f>IF(S260="ILF",VLOOKUP(U260,Tables!$A$22:$C$24,3,TRUE),IF(S260="EIF",VLOOKUP(U260,Tables!$A$28:$C$30,3,TRUE),""))</f>
        <v/>
      </c>
      <c r="X260" s="3" t="str">
        <f t="shared" si="19"/>
        <v/>
      </c>
      <c r="Y260" s="1"/>
      <c r="Z260" s="32"/>
      <c r="AA260" s="6" t="str">
        <f t="shared" ref="AA260:AA323" si="20">S260&amp;Z260</f>
        <v/>
      </c>
    </row>
    <row r="261" spans="1:27" customFormat="1" ht="33.75">
      <c r="A261" s="157" t="s">
        <v>689</v>
      </c>
      <c r="B261" s="157" t="s">
        <v>753</v>
      </c>
      <c r="C261" s="157"/>
      <c r="D261" s="157"/>
      <c r="E261" s="157" t="s">
        <v>563</v>
      </c>
      <c r="F261" s="157" t="s">
        <v>564</v>
      </c>
      <c r="G261" s="157" t="s">
        <v>777</v>
      </c>
      <c r="H261" s="157"/>
      <c r="I261" s="187" t="s">
        <v>379</v>
      </c>
      <c r="J261" s="187">
        <v>36</v>
      </c>
      <c r="K261" s="187">
        <v>2</v>
      </c>
      <c r="L261" s="3" t="str">
        <f>IF(I261="EQ",HLOOKUP(J261,Tables!$D$14:$I$15,2,TRUE),IF(I261="EI",HLOOKUP(J261,Tables!$D$2:$I$3,2,TRUE),IF(I261="EO",HLOOKUP(J261,Tables!$D$8:$I$9,2,TRUE),"")))</f>
        <v>H</v>
      </c>
      <c r="M261" s="3">
        <f>IF(I261="EQ",VLOOKUP(K261,Tables!$A$16:$C$18,3,TRUE),IF(I261="EI",VLOOKUP(K261,Tables!$A$4:$C$6,3,TRUE),IF(I261="EO",VLOOKUP(K261,Tables!$A$10:$C$12,3,TRUE),"")))</f>
        <v>17</v>
      </c>
      <c r="N261" s="3" t="str">
        <f t="shared" si="18"/>
        <v>=Tables!H17</v>
      </c>
      <c r="O261" s="32" t="str">
        <f>Tables!H17</f>
        <v>H</v>
      </c>
      <c r="P261" s="6" t="str">
        <f t="shared" ref="P261:P324" si="21">I261&amp;O261</f>
        <v>EQH</v>
      </c>
      <c r="Q261" s="30"/>
      <c r="R261" s="34"/>
      <c r="S261" s="31"/>
      <c r="T261" s="31"/>
      <c r="U261" s="31"/>
      <c r="V261" s="3" t="str">
        <f>IF(S261="ILF",HLOOKUP(T261,Tables!$D$20:$I$21,2,TRUE),IF(S261="EIF",HLOOKUP(T261,Tables!$D$26:$I$27,2,TRUE),""))</f>
        <v/>
      </c>
      <c r="W261" s="3" t="str">
        <f>IF(S261="ILF",VLOOKUP(U261,Tables!$A$22:$C$24,3,TRUE),IF(S261="EIF",VLOOKUP(U261,Tables!$A$28:$C$30,3,TRUE),""))</f>
        <v/>
      </c>
      <c r="X261" s="3" t="str">
        <f t="shared" si="19"/>
        <v/>
      </c>
      <c r="Y261" s="1"/>
      <c r="Z261" s="32"/>
      <c r="AA261" s="6" t="str">
        <f t="shared" si="20"/>
        <v/>
      </c>
    </row>
    <row r="262" spans="1:27" customFormat="1" ht="33.75">
      <c r="A262" s="157" t="s">
        <v>689</v>
      </c>
      <c r="B262" s="157" t="s">
        <v>753</v>
      </c>
      <c r="C262" s="157"/>
      <c r="D262" s="157"/>
      <c r="E262" s="157" t="s">
        <v>563</v>
      </c>
      <c r="F262" s="157" t="s">
        <v>564</v>
      </c>
      <c r="G262" s="157" t="s">
        <v>77</v>
      </c>
      <c r="H262" s="157"/>
      <c r="I262" s="187" t="s">
        <v>379</v>
      </c>
      <c r="J262" s="187">
        <v>47</v>
      </c>
      <c r="K262" s="187">
        <v>3</v>
      </c>
      <c r="L262" s="3" t="str">
        <f>IF(I262="EQ",HLOOKUP(J262,Tables!$D$14:$I$15,2,TRUE),IF(I262="EI",HLOOKUP(J262,Tables!$D$2:$I$3,2,TRUE),IF(I262="EO",HLOOKUP(J262,Tables!$D$8:$I$9,2,TRUE),"")))</f>
        <v>H</v>
      </c>
      <c r="M262" s="3">
        <f>IF(I262="EQ",VLOOKUP(K262,Tables!$A$16:$C$18,3,TRUE),IF(I262="EI",VLOOKUP(K262,Tables!$A$4:$C$6,3,TRUE),IF(I262="EO",VLOOKUP(K262,Tables!$A$10:$C$12,3,TRUE),"")))</f>
        <v>17</v>
      </c>
      <c r="N262" s="3" t="str">
        <f t="shared" ref="N262:N325" si="22">IF(I262&lt;&gt;"","=Tables!" &amp;L262&amp;M262,"")</f>
        <v>=Tables!H17</v>
      </c>
      <c r="O262" s="32" t="str">
        <f>Tables!H17</f>
        <v>H</v>
      </c>
      <c r="P262" s="6" t="str">
        <f t="shared" si="21"/>
        <v>EQH</v>
      </c>
      <c r="Q262" s="30"/>
      <c r="R262" s="34"/>
      <c r="S262" s="31"/>
      <c r="T262" s="31"/>
      <c r="U262" s="31"/>
      <c r="V262" s="3" t="str">
        <f>IF(S262="ILF",HLOOKUP(T262,Tables!$D$20:$I$21,2,TRUE),IF(S262="EIF",HLOOKUP(T262,Tables!$D$26:$I$27,2,TRUE),""))</f>
        <v/>
      </c>
      <c r="W262" s="3" t="str">
        <f>IF(S262="ILF",VLOOKUP(U262,Tables!$A$22:$C$24,3,TRUE),IF(S262="EIF",VLOOKUP(U262,Tables!$A$28:$C$30,3,TRUE),""))</f>
        <v/>
      </c>
      <c r="X262" s="3" t="str">
        <f t="shared" ref="X262:X325" si="23">IF(S262&lt;&gt;"","=Tables!" &amp;V262&amp;W262,"")</f>
        <v/>
      </c>
      <c r="Y262" s="1"/>
      <c r="Z262" s="32"/>
      <c r="AA262" s="6" t="str">
        <f t="shared" si="20"/>
        <v/>
      </c>
    </row>
    <row r="263" spans="1:27" customFormat="1" ht="45">
      <c r="A263" s="157" t="s">
        <v>689</v>
      </c>
      <c r="B263" s="157" t="s">
        <v>753</v>
      </c>
      <c r="C263" s="157"/>
      <c r="D263" s="157"/>
      <c r="E263" s="157" t="s">
        <v>563</v>
      </c>
      <c r="F263" s="157" t="s">
        <v>564</v>
      </c>
      <c r="G263" s="157" t="s">
        <v>78</v>
      </c>
      <c r="H263" s="157"/>
      <c r="I263" s="187" t="s">
        <v>379</v>
      </c>
      <c r="J263" s="187">
        <v>71</v>
      </c>
      <c r="K263" s="187">
        <v>1</v>
      </c>
      <c r="L263" s="3" t="str">
        <f>IF(I263="EQ",HLOOKUP(J263,Tables!$D$14:$I$15,2,TRUE),IF(I263="EI",HLOOKUP(J263,Tables!$D$2:$I$3,2,TRUE),IF(I263="EO",HLOOKUP(J263,Tables!$D$8:$I$9,2,TRUE),"")))</f>
        <v>H</v>
      </c>
      <c r="M263" s="3">
        <f>IF(I263="EQ",VLOOKUP(K263,Tables!$A$16:$C$18,3,TRUE),IF(I263="EI",VLOOKUP(K263,Tables!$A$4:$C$6,3,TRUE),IF(I263="EO",VLOOKUP(K263,Tables!$A$10:$C$12,3,TRUE),"")))</f>
        <v>16</v>
      </c>
      <c r="N263" s="3" t="str">
        <f t="shared" si="22"/>
        <v>=Tables!H16</v>
      </c>
      <c r="O263" s="32" t="str">
        <f>Tables!H16</f>
        <v>A</v>
      </c>
      <c r="P263" s="6" t="str">
        <f t="shared" si="21"/>
        <v>EQA</v>
      </c>
      <c r="Q263" s="30"/>
      <c r="R263" s="34"/>
      <c r="S263" s="31"/>
      <c r="T263" s="31"/>
      <c r="U263" s="31"/>
      <c r="V263" s="3" t="str">
        <f>IF(S263="ILF",HLOOKUP(T263,Tables!$D$20:$I$21,2,TRUE),IF(S263="EIF",HLOOKUP(T263,Tables!$D$26:$I$27,2,TRUE),""))</f>
        <v/>
      </c>
      <c r="W263" s="3" t="str">
        <f>IF(S263="ILF",VLOOKUP(U263,Tables!$A$22:$C$24,3,TRUE),IF(S263="EIF",VLOOKUP(U263,Tables!$A$28:$C$30,3,TRUE),""))</f>
        <v/>
      </c>
      <c r="X263" s="3" t="str">
        <f t="shared" si="23"/>
        <v/>
      </c>
      <c r="Y263" s="1"/>
      <c r="Z263" s="32"/>
      <c r="AA263" s="6" t="str">
        <f t="shared" si="20"/>
        <v/>
      </c>
    </row>
    <row r="264" spans="1:27" customFormat="1" ht="33.75">
      <c r="A264" s="157" t="s">
        <v>689</v>
      </c>
      <c r="B264" s="157" t="s">
        <v>753</v>
      </c>
      <c r="C264" s="157"/>
      <c r="D264" s="157"/>
      <c r="E264" s="157" t="s">
        <v>563</v>
      </c>
      <c r="F264" s="157" t="s">
        <v>564</v>
      </c>
      <c r="G264" s="157" t="s">
        <v>79</v>
      </c>
      <c r="H264" s="157"/>
      <c r="I264" s="187" t="s">
        <v>379</v>
      </c>
      <c r="J264" s="187">
        <v>27</v>
      </c>
      <c r="K264" s="187">
        <v>2</v>
      </c>
      <c r="L264" s="3" t="str">
        <f>IF(I264="EQ",HLOOKUP(J264,Tables!$D$14:$I$15,2,TRUE),IF(I264="EI",HLOOKUP(J264,Tables!$D$2:$I$3,2,TRUE),IF(I264="EO",HLOOKUP(J264,Tables!$D$8:$I$9,2,TRUE),"")))</f>
        <v>H</v>
      </c>
      <c r="M264" s="3">
        <f>IF(I264="EQ",VLOOKUP(K264,Tables!$A$16:$C$18,3,TRUE),IF(I264="EI",VLOOKUP(K264,Tables!$A$4:$C$6,3,TRUE),IF(I264="EO",VLOOKUP(K264,Tables!$A$10:$C$12,3,TRUE),"")))</f>
        <v>17</v>
      </c>
      <c r="N264" s="3" t="str">
        <f t="shared" si="22"/>
        <v>=Tables!H17</v>
      </c>
      <c r="O264" s="32" t="str">
        <f>Tables!H17</f>
        <v>H</v>
      </c>
      <c r="P264" s="6" t="str">
        <f t="shared" si="21"/>
        <v>EQH</v>
      </c>
      <c r="Q264" s="30"/>
      <c r="R264" s="34"/>
      <c r="S264" s="31"/>
      <c r="T264" s="31"/>
      <c r="U264" s="31"/>
      <c r="V264" s="3" t="str">
        <f>IF(S264="ILF",HLOOKUP(T264,Tables!$D$20:$I$21,2,TRUE),IF(S264="EIF",HLOOKUP(T264,Tables!$D$26:$I$27,2,TRUE),""))</f>
        <v/>
      </c>
      <c r="W264" s="3" t="str">
        <f>IF(S264="ILF",VLOOKUP(U264,Tables!$A$22:$C$24,3,TRUE),IF(S264="EIF",VLOOKUP(U264,Tables!$A$28:$C$30,3,TRUE),""))</f>
        <v/>
      </c>
      <c r="X264" s="3" t="str">
        <f t="shared" si="23"/>
        <v/>
      </c>
      <c r="Y264" s="1"/>
      <c r="Z264" s="32"/>
      <c r="AA264" s="6" t="str">
        <f t="shared" si="20"/>
        <v/>
      </c>
    </row>
    <row r="265" spans="1:27" customFormat="1" ht="45">
      <c r="A265" s="157" t="s">
        <v>689</v>
      </c>
      <c r="B265" s="157" t="s">
        <v>753</v>
      </c>
      <c r="C265" s="157"/>
      <c r="D265" s="157"/>
      <c r="E265" s="157" t="s">
        <v>563</v>
      </c>
      <c r="F265" s="157" t="s">
        <v>564</v>
      </c>
      <c r="G265" s="157" t="s">
        <v>776</v>
      </c>
      <c r="H265" s="157"/>
      <c r="I265" s="187" t="s">
        <v>373</v>
      </c>
      <c r="J265" s="187">
        <v>31</v>
      </c>
      <c r="K265" s="187">
        <v>2</v>
      </c>
      <c r="L265" s="3" t="str">
        <f>IF(I265="EQ",HLOOKUP(J265,Tables!$D$14:$I$15,2,TRUE),IF(I265="EI",HLOOKUP(J265,Tables!$D$2:$I$3,2,TRUE),IF(I265="EO",HLOOKUP(J265,Tables!$D$8:$I$9,2,TRUE),"")))</f>
        <v>H</v>
      </c>
      <c r="M265" s="3">
        <f>IF(I265="EQ",VLOOKUP(K265,Tables!$A$16:$C$18,3,TRUE),IF(I265="EI",VLOOKUP(K265,Tables!$A$4:$C$6,3,TRUE),IF(I265="EO",VLOOKUP(K265,Tables!$A$10:$C$12,3,TRUE),"")))</f>
        <v>5</v>
      </c>
      <c r="N265" s="3" t="str">
        <f t="shared" si="22"/>
        <v>=Tables!H5</v>
      </c>
      <c r="O265" s="32" t="str">
        <f>Tables!H5</f>
        <v>H</v>
      </c>
      <c r="P265" s="6" t="str">
        <f t="shared" si="21"/>
        <v>EIH</v>
      </c>
      <c r="Q265" s="30"/>
      <c r="R265" s="34"/>
      <c r="S265" s="31"/>
      <c r="T265" s="31"/>
      <c r="U265" s="31"/>
      <c r="V265" s="3" t="str">
        <f>IF(S265="ILF",HLOOKUP(T265,Tables!$D$20:$I$21,2,TRUE),IF(S265="EIF",HLOOKUP(T265,Tables!$D$26:$I$27,2,TRUE),""))</f>
        <v/>
      </c>
      <c r="W265" s="3" t="str">
        <f>IF(S265="ILF",VLOOKUP(U265,Tables!$A$22:$C$24,3,TRUE),IF(S265="EIF",VLOOKUP(U265,Tables!$A$28:$C$30,3,TRUE),""))</f>
        <v/>
      </c>
      <c r="X265" s="3" t="str">
        <f t="shared" si="23"/>
        <v/>
      </c>
      <c r="Y265" s="1"/>
      <c r="Z265" s="32"/>
      <c r="AA265" s="6" t="str">
        <f t="shared" si="20"/>
        <v/>
      </c>
    </row>
    <row r="266" spans="1:27" customFormat="1" ht="33.75">
      <c r="A266" s="157" t="s">
        <v>689</v>
      </c>
      <c r="B266" s="157" t="s">
        <v>753</v>
      </c>
      <c r="C266" s="157"/>
      <c r="D266" s="157"/>
      <c r="E266" s="157" t="s">
        <v>563</v>
      </c>
      <c r="F266" s="157" t="s">
        <v>569</v>
      </c>
      <c r="G266" s="157" t="s">
        <v>773</v>
      </c>
      <c r="H266" s="157"/>
      <c r="I266" s="187" t="s">
        <v>379</v>
      </c>
      <c r="J266" s="187">
        <v>48</v>
      </c>
      <c r="K266" s="187">
        <v>3</v>
      </c>
      <c r="L266" s="3" t="str">
        <f>IF(I266="EQ",HLOOKUP(J266,Tables!$D$14:$I$15,2,TRUE),IF(I266="EI",HLOOKUP(J266,Tables!$D$2:$I$3,2,TRUE),IF(I266="EO",HLOOKUP(J266,Tables!$D$8:$I$9,2,TRUE),"")))</f>
        <v>H</v>
      </c>
      <c r="M266" s="3">
        <f>IF(I266="EQ",VLOOKUP(K266,Tables!$A$16:$C$18,3,TRUE),IF(I266="EI",VLOOKUP(K266,Tables!$A$4:$C$6,3,TRUE),IF(I266="EO",VLOOKUP(K266,Tables!$A$10:$C$12,3,TRUE),"")))</f>
        <v>17</v>
      </c>
      <c r="N266" s="3" t="str">
        <f t="shared" si="22"/>
        <v>=Tables!H17</v>
      </c>
      <c r="O266" s="32" t="str">
        <f>Tables!H17</f>
        <v>H</v>
      </c>
      <c r="P266" s="6" t="str">
        <f t="shared" si="21"/>
        <v>EQH</v>
      </c>
      <c r="Q266" s="30"/>
      <c r="R266" s="34"/>
      <c r="S266" s="31"/>
      <c r="T266" s="31"/>
      <c r="U266" s="31"/>
      <c r="V266" s="3" t="str">
        <f>IF(S266="ILF",HLOOKUP(T266,Tables!$D$20:$I$21,2,TRUE),IF(S266="EIF",HLOOKUP(T266,Tables!$D$26:$I$27,2,TRUE),""))</f>
        <v/>
      </c>
      <c r="W266" s="3" t="str">
        <f>IF(S266="ILF",VLOOKUP(U266,Tables!$A$22:$C$24,3,TRUE),IF(S266="EIF",VLOOKUP(U266,Tables!$A$28:$C$30,3,TRUE),""))</f>
        <v/>
      </c>
      <c r="X266" s="3" t="str">
        <f t="shared" si="23"/>
        <v/>
      </c>
      <c r="Y266" s="1"/>
      <c r="Z266" s="32"/>
      <c r="AA266" s="6" t="str">
        <f t="shared" si="20"/>
        <v/>
      </c>
    </row>
    <row r="267" spans="1:27" customFormat="1" ht="33.75">
      <c r="A267" s="157" t="s">
        <v>689</v>
      </c>
      <c r="B267" s="157" t="s">
        <v>753</v>
      </c>
      <c r="C267" s="157"/>
      <c r="D267" s="157"/>
      <c r="E267" s="157" t="s">
        <v>563</v>
      </c>
      <c r="F267" s="157" t="s">
        <v>569</v>
      </c>
      <c r="G267" s="157" t="s">
        <v>768</v>
      </c>
      <c r="H267" s="157"/>
      <c r="I267" s="187" t="s">
        <v>379</v>
      </c>
      <c r="J267" s="187">
        <v>6</v>
      </c>
      <c r="K267" s="187">
        <v>3</v>
      </c>
      <c r="L267" s="3" t="str">
        <f>IF(I267="EQ",HLOOKUP(J267,Tables!$D$14:$I$15,2,TRUE),IF(I267="EI",HLOOKUP(J267,Tables!$D$2:$I$3,2,TRUE),IF(I267="EO",HLOOKUP(J267,Tables!$D$8:$I$9,2,TRUE),"")))</f>
        <v>F</v>
      </c>
      <c r="M267" s="3">
        <f>IF(I267="EQ",VLOOKUP(K267,Tables!$A$16:$C$18,3,TRUE),IF(I267="EI",VLOOKUP(K267,Tables!$A$4:$C$6,3,TRUE),IF(I267="EO",VLOOKUP(K267,Tables!$A$10:$C$12,3,TRUE),"")))</f>
        <v>17</v>
      </c>
      <c r="N267" s="3" t="str">
        <f t="shared" si="22"/>
        <v>=Tables!F17</v>
      </c>
      <c r="O267" s="32" t="str">
        <f>Tables!F17</f>
        <v>A</v>
      </c>
      <c r="P267" s="6" t="str">
        <f t="shared" si="21"/>
        <v>EQA</v>
      </c>
      <c r="Q267" s="30"/>
      <c r="R267" s="34"/>
      <c r="S267" s="31"/>
      <c r="T267" s="31"/>
      <c r="U267" s="31"/>
      <c r="V267" s="3" t="str">
        <f>IF(S267="ILF",HLOOKUP(T267,Tables!$D$20:$I$21,2,TRUE),IF(S267="EIF",HLOOKUP(T267,Tables!$D$26:$I$27,2,TRUE),""))</f>
        <v/>
      </c>
      <c r="W267" s="3" t="str">
        <f>IF(S267="ILF",VLOOKUP(U267,Tables!$A$22:$C$24,3,TRUE),IF(S267="EIF",VLOOKUP(U267,Tables!$A$28:$C$30,3,TRUE),""))</f>
        <v/>
      </c>
      <c r="X267" s="3" t="str">
        <f t="shared" si="23"/>
        <v/>
      </c>
      <c r="Y267" s="1"/>
      <c r="Z267" s="32"/>
      <c r="AA267" s="6" t="str">
        <f t="shared" si="20"/>
        <v/>
      </c>
    </row>
    <row r="268" spans="1:27" customFormat="1" ht="33.75">
      <c r="A268" s="157" t="s">
        <v>689</v>
      </c>
      <c r="B268" s="157" t="s">
        <v>753</v>
      </c>
      <c r="C268" s="157" t="s">
        <v>203</v>
      </c>
      <c r="D268" s="157"/>
      <c r="E268" s="157" t="s">
        <v>563</v>
      </c>
      <c r="F268" s="157" t="s">
        <v>564</v>
      </c>
      <c r="G268" s="157" t="s">
        <v>204</v>
      </c>
      <c r="H268" s="157"/>
      <c r="I268" s="187" t="s">
        <v>379</v>
      </c>
      <c r="J268" s="187">
        <v>40</v>
      </c>
      <c r="K268" s="187">
        <v>4</v>
      </c>
      <c r="L268" s="3" t="str">
        <f>IF(I268="EQ",HLOOKUP(J268,Tables!$D$14:$I$15,2,TRUE),IF(I268="EI",HLOOKUP(J268,Tables!$D$2:$I$3,2,TRUE),IF(I268="EO",HLOOKUP(J268,Tables!$D$8:$I$9,2,TRUE),"")))</f>
        <v>H</v>
      </c>
      <c r="M268" s="3">
        <f>IF(I268="EQ",VLOOKUP(K268,Tables!$A$16:$C$18,3,TRUE),IF(I268="EI",VLOOKUP(K268,Tables!$A$4:$C$6,3,TRUE),IF(I268="EO",VLOOKUP(K268,Tables!$A$10:$C$12,3,TRUE),"")))</f>
        <v>18</v>
      </c>
      <c r="N268" s="3" t="str">
        <f t="shared" si="22"/>
        <v>=Tables!H18</v>
      </c>
      <c r="O268" s="32" t="str">
        <f>Tables!H18</f>
        <v>H</v>
      </c>
      <c r="P268" s="6" t="str">
        <f t="shared" si="21"/>
        <v>EQH</v>
      </c>
      <c r="Q268" s="30"/>
      <c r="R268" s="34"/>
      <c r="S268" s="31"/>
      <c r="T268" s="31"/>
      <c r="U268" s="31"/>
      <c r="V268" s="3" t="str">
        <f>IF(S268="ILF",HLOOKUP(T268,Tables!$D$20:$I$21,2,TRUE),IF(S268="EIF",HLOOKUP(T268,Tables!$D$26:$I$27,2,TRUE),""))</f>
        <v/>
      </c>
      <c r="W268" s="3" t="str">
        <f>IF(S268="ILF",VLOOKUP(U268,Tables!$A$22:$C$24,3,TRUE),IF(S268="EIF",VLOOKUP(U268,Tables!$A$28:$C$30,3,TRUE),""))</f>
        <v/>
      </c>
      <c r="X268" s="3" t="str">
        <f t="shared" si="23"/>
        <v/>
      </c>
      <c r="Y268" s="1"/>
      <c r="Z268" s="32"/>
      <c r="AA268" s="6" t="str">
        <f t="shared" si="20"/>
        <v/>
      </c>
    </row>
    <row r="269" spans="1:27" customFormat="1" ht="22.5">
      <c r="A269" s="157" t="s">
        <v>689</v>
      </c>
      <c r="B269" s="157" t="s">
        <v>753</v>
      </c>
      <c r="C269" s="157" t="s">
        <v>205</v>
      </c>
      <c r="D269" s="157"/>
      <c r="E269" s="157" t="s">
        <v>615</v>
      </c>
      <c r="F269" s="157" t="s">
        <v>564</v>
      </c>
      <c r="G269" s="157" t="s">
        <v>211</v>
      </c>
      <c r="H269" s="157"/>
      <c r="I269" s="187"/>
      <c r="J269" s="187"/>
      <c r="K269" s="187"/>
      <c r="L269" s="3" t="str">
        <f>IF(I269="EQ",HLOOKUP(J269,Tables!$D$14:$I$15,2,TRUE),IF(I269="EI",HLOOKUP(J269,Tables!$D$2:$I$3,2,TRUE),IF(I269="EO",HLOOKUP(J269,Tables!$D$8:$I$9,2,TRUE),"")))</f>
        <v/>
      </c>
      <c r="M269" s="3" t="str">
        <f>IF(I269="EQ",VLOOKUP(K269,Tables!$A$16:$C$18,3,TRUE),IF(I269="EI",VLOOKUP(K269,Tables!$A$4:$C$6,3,TRUE),IF(I269="EO",VLOOKUP(K269,Tables!$A$10:$C$12,3,TRUE),"")))</f>
        <v/>
      </c>
      <c r="N269" s="3" t="str">
        <f t="shared" si="22"/>
        <v/>
      </c>
      <c r="O269" s="32"/>
      <c r="P269" s="6" t="str">
        <f t="shared" si="21"/>
        <v/>
      </c>
      <c r="Q269" s="30"/>
      <c r="R269" s="34"/>
      <c r="S269" s="31"/>
      <c r="T269" s="31"/>
      <c r="U269" s="31"/>
      <c r="V269" s="3" t="str">
        <f>IF(S269="ILF",HLOOKUP(T269,Tables!$D$20:$I$21,2,TRUE),IF(S269="EIF",HLOOKUP(T269,Tables!$D$26:$I$27,2,TRUE),""))</f>
        <v/>
      </c>
      <c r="W269" s="3" t="str">
        <f>IF(S269="ILF",VLOOKUP(U269,Tables!$A$22:$C$24,3,TRUE),IF(S269="EIF",VLOOKUP(U269,Tables!$A$28:$C$30,3,TRUE),""))</f>
        <v/>
      </c>
      <c r="X269" s="3" t="str">
        <f t="shared" si="23"/>
        <v/>
      </c>
      <c r="Y269" s="1"/>
      <c r="Z269" s="32"/>
      <c r="AA269" s="6" t="str">
        <f t="shared" si="20"/>
        <v/>
      </c>
    </row>
    <row r="270" spans="1:27" customFormat="1" ht="33.75">
      <c r="A270" s="157" t="s">
        <v>689</v>
      </c>
      <c r="B270" s="157" t="s">
        <v>753</v>
      </c>
      <c r="C270" s="157"/>
      <c r="D270" s="157"/>
      <c r="E270" s="157" t="s">
        <v>615</v>
      </c>
      <c r="F270" s="157" t="s">
        <v>564</v>
      </c>
      <c r="G270" s="157" t="s">
        <v>210</v>
      </c>
      <c r="H270" s="157"/>
      <c r="I270" s="187"/>
      <c r="J270" s="187"/>
      <c r="K270" s="187"/>
      <c r="L270" s="3" t="str">
        <f>IF(I270="EQ",HLOOKUP(J270,Tables!$D$14:$I$15,2,TRUE),IF(I270="EI",HLOOKUP(J270,Tables!$D$2:$I$3,2,TRUE),IF(I270="EO",HLOOKUP(J270,Tables!$D$8:$I$9,2,TRUE),"")))</f>
        <v/>
      </c>
      <c r="M270" s="3" t="str">
        <f>IF(I270="EQ",VLOOKUP(K270,Tables!$A$16:$C$18,3,TRUE),IF(I270="EI",VLOOKUP(K270,Tables!$A$4:$C$6,3,TRUE),IF(I270="EO",VLOOKUP(K270,Tables!$A$10:$C$12,3,TRUE),"")))</f>
        <v/>
      </c>
      <c r="N270" s="3" t="str">
        <f t="shared" si="22"/>
        <v/>
      </c>
      <c r="O270" s="32"/>
      <c r="P270" s="6" t="str">
        <f t="shared" si="21"/>
        <v/>
      </c>
      <c r="Q270" s="30"/>
      <c r="R270" s="34"/>
      <c r="S270" s="31"/>
      <c r="T270" s="31"/>
      <c r="U270" s="31"/>
      <c r="V270" s="3" t="str">
        <f>IF(S270="ILF",HLOOKUP(T270,Tables!$D$20:$I$21,2,TRUE),IF(S270="EIF",HLOOKUP(T270,Tables!$D$26:$I$27,2,TRUE),""))</f>
        <v/>
      </c>
      <c r="W270" s="3" t="str">
        <f>IF(S270="ILF",VLOOKUP(U270,Tables!$A$22:$C$24,3,TRUE),IF(S270="EIF",VLOOKUP(U270,Tables!$A$28:$C$30,3,TRUE),""))</f>
        <v/>
      </c>
      <c r="X270" s="3" t="str">
        <f t="shared" si="23"/>
        <v/>
      </c>
      <c r="Y270" s="1"/>
      <c r="Z270" s="32"/>
      <c r="AA270" s="6" t="str">
        <f t="shared" si="20"/>
        <v/>
      </c>
    </row>
    <row r="271" spans="1:27" customFormat="1" ht="33.75">
      <c r="A271" s="157" t="s">
        <v>689</v>
      </c>
      <c r="B271" s="157" t="s">
        <v>753</v>
      </c>
      <c r="C271" s="157"/>
      <c r="D271" s="157"/>
      <c r="E271" s="157" t="s">
        <v>615</v>
      </c>
      <c r="F271" s="157" t="s">
        <v>564</v>
      </c>
      <c r="G271" s="157" t="s">
        <v>215</v>
      </c>
      <c r="H271" s="157"/>
      <c r="I271" s="187"/>
      <c r="J271" s="187"/>
      <c r="K271" s="187"/>
      <c r="L271" s="3" t="str">
        <f>IF(I271="EQ",HLOOKUP(J271,Tables!$D$14:$I$15,2,TRUE),IF(I271="EI",HLOOKUP(J271,Tables!$D$2:$I$3,2,TRUE),IF(I271="EO",HLOOKUP(J271,Tables!$D$8:$I$9,2,TRUE),"")))</f>
        <v/>
      </c>
      <c r="M271" s="3" t="str">
        <f>IF(I271="EQ",VLOOKUP(K271,Tables!$A$16:$C$18,3,TRUE),IF(I271="EI",VLOOKUP(K271,Tables!$A$4:$C$6,3,TRUE),IF(I271="EO",VLOOKUP(K271,Tables!$A$10:$C$12,3,TRUE),"")))</f>
        <v/>
      </c>
      <c r="N271" s="3" t="str">
        <f t="shared" si="22"/>
        <v/>
      </c>
      <c r="O271" s="32"/>
      <c r="P271" s="6" t="str">
        <f t="shared" si="21"/>
        <v/>
      </c>
      <c r="Q271" s="30"/>
      <c r="R271" s="34"/>
      <c r="S271" s="31"/>
      <c r="T271" s="31"/>
      <c r="U271" s="31"/>
      <c r="V271" s="3" t="str">
        <f>IF(S271="ILF",HLOOKUP(T271,Tables!$D$20:$I$21,2,TRUE),IF(S271="EIF",HLOOKUP(T271,Tables!$D$26:$I$27,2,TRUE),""))</f>
        <v/>
      </c>
      <c r="W271" s="3" t="str">
        <f>IF(S271="ILF",VLOOKUP(U271,Tables!$A$22:$C$24,3,TRUE),IF(S271="EIF",VLOOKUP(U271,Tables!$A$28:$C$30,3,TRUE),""))</f>
        <v/>
      </c>
      <c r="X271" s="3" t="str">
        <f t="shared" si="23"/>
        <v/>
      </c>
      <c r="Y271" s="1"/>
      <c r="Z271" s="32"/>
      <c r="AA271" s="6" t="str">
        <f t="shared" si="20"/>
        <v/>
      </c>
    </row>
    <row r="272" spans="1:27" customFormat="1" ht="45">
      <c r="A272" s="157" t="s">
        <v>689</v>
      </c>
      <c r="B272" s="157" t="s">
        <v>753</v>
      </c>
      <c r="C272" s="157"/>
      <c r="D272" s="157"/>
      <c r="E272" s="157" t="s">
        <v>615</v>
      </c>
      <c r="F272" s="157" t="s">
        <v>569</v>
      </c>
      <c r="G272" s="157" t="s">
        <v>214</v>
      </c>
      <c r="H272" s="157"/>
      <c r="I272" s="187"/>
      <c r="J272" s="187"/>
      <c r="K272" s="187"/>
      <c r="L272" s="3" t="str">
        <f>IF(I272="EQ",HLOOKUP(J272,Tables!$D$14:$I$15,2,TRUE),IF(I272="EI",HLOOKUP(J272,Tables!$D$2:$I$3,2,TRUE),IF(I272="EO",HLOOKUP(J272,Tables!$D$8:$I$9,2,TRUE),"")))</f>
        <v/>
      </c>
      <c r="M272" s="3" t="str">
        <f>IF(I272="EQ",VLOOKUP(K272,Tables!$A$16:$C$18,3,TRUE),IF(I272="EI",VLOOKUP(K272,Tables!$A$4:$C$6,3,TRUE),IF(I272="EO",VLOOKUP(K272,Tables!$A$10:$C$12,3,TRUE),"")))</f>
        <v/>
      </c>
      <c r="N272" s="3" t="str">
        <f t="shared" si="22"/>
        <v/>
      </c>
      <c r="O272" s="32"/>
      <c r="P272" s="6" t="str">
        <f t="shared" si="21"/>
        <v/>
      </c>
      <c r="Q272" s="30"/>
      <c r="R272" s="34"/>
      <c r="S272" s="31"/>
      <c r="T272" s="31"/>
      <c r="U272" s="31"/>
      <c r="V272" s="3" t="str">
        <f>IF(S272="ILF",HLOOKUP(T272,Tables!$D$20:$I$21,2,TRUE),IF(S272="EIF",HLOOKUP(T272,Tables!$D$26:$I$27,2,TRUE),""))</f>
        <v/>
      </c>
      <c r="W272" s="3" t="str">
        <f>IF(S272="ILF",VLOOKUP(U272,Tables!$A$22:$C$24,3,TRUE),IF(S272="EIF",VLOOKUP(U272,Tables!$A$28:$C$30,3,TRUE),""))</f>
        <v/>
      </c>
      <c r="X272" s="3" t="str">
        <f t="shared" si="23"/>
        <v/>
      </c>
      <c r="Y272" s="1"/>
      <c r="Z272" s="32"/>
      <c r="AA272" s="6" t="str">
        <f t="shared" si="20"/>
        <v/>
      </c>
    </row>
    <row r="273" spans="1:27" customFormat="1" ht="22.5">
      <c r="A273" s="157" t="s">
        <v>689</v>
      </c>
      <c r="B273" s="157" t="s">
        <v>753</v>
      </c>
      <c r="C273" s="157"/>
      <c r="D273" s="157"/>
      <c r="E273" s="157" t="s">
        <v>563</v>
      </c>
      <c r="F273" s="157" t="s">
        <v>564</v>
      </c>
      <c r="G273" s="157" t="s">
        <v>80</v>
      </c>
      <c r="H273" s="157"/>
      <c r="I273" s="187" t="s">
        <v>373</v>
      </c>
      <c r="J273" s="187">
        <v>44</v>
      </c>
      <c r="K273" s="187">
        <v>4</v>
      </c>
      <c r="L273" s="3" t="str">
        <f>IF(I273="EQ",HLOOKUP(J273,Tables!$D$14:$I$15,2,TRUE),IF(I273="EI",HLOOKUP(J273,Tables!$D$2:$I$3,2,TRUE),IF(I273="EO",HLOOKUP(J273,Tables!$D$8:$I$9,2,TRUE),"")))</f>
        <v>H</v>
      </c>
      <c r="M273" s="3">
        <f>IF(I273="EQ",VLOOKUP(K273,Tables!$A$16:$C$18,3,TRUE),IF(I273="EI",VLOOKUP(K273,Tables!$A$4:$C$6,3,TRUE),IF(I273="EO",VLOOKUP(K273,Tables!$A$10:$C$12,3,TRUE),"")))</f>
        <v>6</v>
      </c>
      <c r="N273" s="3" t="str">
        <f t="shared" si="22"/>
        <v>=Tables!H6</v>
      </c>
      <c r="O273" s="32" t="str">
        <f>Tables!H6</f>
        <v>H</v>
      </c>
      <c r="P273" s="6" t="str">
        <f t="shared" si="21"/>
        <v>EIH</v>
      </c>
      <c r="Q273" s="30"/>
      <c r="R273" s="34"/>
      <c r="S273" s="31"/>
      <c r="T273" s="31"/>
      <c r="U273" s="31"/>
      <c r="V273" s="3" t="str">
        <f>IF(S273="ILF",HLOOKUP(T273,Tables!$D$20:$I$21,2,TRUE),IF(S273="EIF",HLOOKUP(T273,Tables!$D$26:$I$27,2,TRUE),""))</f>
        <v/>
      </c>
      <c r="W273" s="3" t="str">
        <f>IF(S273="ILF",VLOOKUP(U273,Tables!$A$22:$C$24,3,TRUE),IF(S273="EIF",VLOOKUP(U273,Tables!$A$28:$C$30,3,TRUE),""))</f>
        <v/>
      </c>
      <c r="X273" s="3" t="str">
        <f t="shared" si="23"/>
        <v/>
      </c>
      <c r="Y273" s="1"/>
      <c r="Z273" s="32"/>
      <c r="AA273" s="6" t="str">
        <f t="shared" si="20"/>
        <v/>
      </c>
    </row>
    <row r="274" spans="1:27" customFormat="1" ht="22.5">
      <c r="A274" s="157" t="s">
        <v>689</v>
      </c>
      <c r="B274" s="157" t="s">
        <v>753</v>
      </c>
      <c r="C274" s="157"/>
      <c r="D274" s="157"/>
      <c r="E274" s="157" t="s">
        <v>563</v>
      </c>
      <c r="F274" s="157" t="s">
        <v>564</v>
      </c>
      <c r="G274" s="157" t="s">
        <v>206</v>
      </c>
      <c r="H274" s="157"/>
      <c r="I274" s="187" t="s">
        <v>373</v>
      </c>
      <c r="J274" s="187">
        <v>74</v>
      </c>
      <c r="K274" s="187">
        <v>1</v>
      </c>
      <c r="L274" s="3" t="str">
        <f>IF(I274="EQ",HLOOKUP(J274,Tables!$D$14:$I$15,2,TRUE),IF(I274="EI",HLOOKUP(J274,Tables!$D$2:$I$3,2,TRUE),IF(I274="EO",HLOOKUP(J274,Tables!$D$8:$I$9,2,TRUE),"")))</f>
        <v>H</v>
      </c>
      <c r="M274" s="3">
        <f>IF(I274="EQ",VLOOKUP(K274,Tables!$A$16:$C$18,3,TRUE),IF(I274="EI",VLOOKUP(K274,Tables!$A$4:$C$6,3,TRUE),IF(I274="EO",VLOOKUP(K274,Tables!$A$10:$C$12,3,TRUE),"")))</f>
        <v>4</v>
      </c>
      <c r="N274" s="3" t="str">
        <f t="shared" si="22"/>
        <v>=Tables!H4</v>
      </c>
      <c r="O274" s="32" t="str">
        <f>Tables!H4</f>
        <v>A</v>
      </c>
      <c r="P274" s="6" t="str">
        <f t="shared" si="21"/>
        <v>EIA</v>
      </c>
      <c r="Q274" s="30"/>
      <c r="R274" s="34"/>
      <c r="S274" s="31"/>
      <c r="T274" s="31"/>
      <c r="U274" s="31"/>
      <c r="V274" s="3" t="str">
        <f>IF(S274="ILF",HLOOKUP(T274,Tables!$D$20:$I$21,2,TRUE),IF(S274="EIF",HLOOKUP(T274,Tables!$D$26:$I$27,2,TRUE),""))</f>
        <v/>
      </c>
      <c r="W274" s="3" t="str">
        <f>IF(S274="ILF",VLOOKUP(U274,Tables!$A$22:$C$24,3,TRUE),IF(S274="EIF",VLOOKUP(U274,Tables!$A$28:$C$30,3,TRUE),""))</f>
        <v/>
      </c>
      <c r="X274" s="3" t="str">
        <f t="shared" si="23"/>
        <v/>
      </c>
      <c r="Y274" s="1"/>
      <c r="Z274" s="32"/>
      <c r="AA274" s="6" t="str">
        <f t="shared" si="20"/>
        <v/>
      </c>
    </row>
    <row r="275" spans="1:27" customFormat="1" ht="22.5">
      <c r="A275" s="157" t="s">
        <v>689</v>
      </c>
      <c r="B275" s="157" t="s">
        <v>753</v>
      </c>
      <c r="C275" s="157"/>
      <c r="D275" s="157"/>
      <c r="E275" s="157" t="s">
        <v>563</v>
      </c>
      <c r="F275" s="157" t="s">
        <v>564</v>
      </c>
      <c r="G275" s="157" t="s">
        <v>213</v>
      </c>
      <c r="H275" s="157"/>
      <c r="I275" s="187" t="s">
        <v>379</v>
      </c>
      <c r="J275" s="187">
        <v>59</v>
      </c>
      <c r="K275" s="187">
        <v>3</v>
      </c>
      <c r="L275" s="3" t="str">
        <f>IF(I275="EQ",HLOOKUP(J275,Tables!$D$14:$I$15,2,TRUE),IF(I275="EI",HLOOKUP(J275,Tables!$D$2:$I$3,2,TRUE),IF(I275="EO",HLOOKUP(J275,Tables!$D$8:$I$9,2,TRUE),"")))</f>
        <v>H</v>
      </c>
      <c r="M275" s="3">
        <f>IF(I275="EQ",VLOOKUP(K275,Tables!$A$16:$C$18,3,TRUE),IF(I275="EI",VLOOKUP(K275,Tables!$A$4:$C$6,3,TRUE),IF(I275="EO",VLOOKUP(K275,Tables!$A$10:$C$12,3,TRUE),"")))</f>
        <v>17</v>
      </c>
      <c r="N275" s="3" t="str">
        <f t="shared" si="22"/>
        <v>=Tables!H17</v>
      </c>
      <c r="O275" s="32" t="str">
        <f>Tables!H17</f>
        <v>H</v>
      </c>
      <c r="P275" s="6" t="str">
        <f t="shared" si="21"/>
        <v>EQH</v>
      </c>
      <c r="Q275" s="30"/>
      <c r="R275" s="34"/>
      <c r="S275" s="31"/>
      <c r="T275" s="31"/>
      <c r="U275" s="31"/>
      <c r="V275" s="3" t="str">
        <f>IF(S275="ILF",HLOOKUP(T275,Tables!$D$20:$I$21,2,TRUE),IF(S275="EIF",HLOOKUP(T275,Tables!$D$26:$I$27,2,TRUE),""))</f>
        <v/>
      </c>
      <c r="W275" s="3" t="str">
        <f>IF(S275="ILF",VLOOKUP(U275,Tables!$A$22:$C$24,3,TRUE),IF(S275="EIF",VLOOKUP(U275,Tables!$A$28:$C$30,3,TRUE),""))</f>
        <v/>
      </c>
      <c r="X275" s="3" t="str">
        <f t="shared" si="23"/>
        <v/>
      </c>
      <c r="Y275" s="1"/>
      <c r="Z275" s="32"/>
      <c r="AA275" s="6" t="str">
        <f t="shared" si="20"/>
        <v/>
      </c>
    </row>
    <row r="276" spans="1:27" customFormat="1" ht="22.5">
      <c r="A276" s="157" t="s">
        <v>689</v>
      </c>
      <c r="B276" s="157" t="s">
        <v>753</v>
      </c>
      <c r="C276" s="157"/>
      <c r="D276" s="157"/>
      <c r="E276" s="157" t="s">
        <v>563</v>
      </c>
      <c r="F276" s="157" t="s">
        <v>564</v>
      </c>
      <c r="G276" s="157" t="s">
        <v>209</v>
      </c>
      <c r="H276" s="157"/>
      <c r="I276" s="187" t="s">
        <v>379</v>
      </c>
      <c r="J276" s="187">
        <v>67</v>
      </c>
      <c r="K276" s="187">
        <v>2</v>
      </c>
      <c r="L276" s="3" t="str">
        <f>IF(I276="EQ",HLOOKUP(J276,Tables!$D$14:$I$15,2,TRUE),IF(I276="EI",HLOOKUP(J276,Tables!$D$2:$I$3,2,TRUE),IF(I276="EO",HLOOKUP(J276,Tables!$D$8:$I$9,2,TRUE),"")))</f>
        <v>H</v>
      </c>
      <c r="M276" s="3">
        <f>IF(I276="EQ",VLOOKUP(K276,Tables!$A$16:$C$18,3,TRUE),IF(I276="EI",VLOOKUP(K276,Tables!$A$4:$C$6,3,TRUE),IF(I276="EO",VLOOKUP(K276,Tables!$A$10:$C$12,3,TRUE),"")))</f>
        <v>17</v>
      </c>
      <c r="N276" s="3" t="str">
        <f t="shared" si="22"/>
        <v>=Tables!H17</v>
      </c>
      <c r="O276" s="32" t="str">
        <f>Tables!H17</f>
        <v>H</v>
      </c>
      <c r="P276" s="6" t="str">
        <f t="shared" si="21"/>
        <v>EQH</v>
      </c>
      <c r="Q276" s="30"/>
      <c r="R276" s="34"/>
      <c r="S276" s="31"/>
      <c r="T276" s="31"/>
      <c r="U276" s="31"/>
      <c r="V276" s="3" t="str">
        <f>IF(S276="ILF",HLOOKUP(T276,Tables!$D$20:$I$21,2,TRUE),IF(S276="EIF",HLOOKUP(T276,Tables!$D$26:$I$27,2,TRUE),""))</f>
        <v/>
      </c>
      <c r="W276" s="3" t="str">
        <f>IF(S276="ILF",VLOOKUP(U276,Tables!$A$22:$C$24,3,TRUE),IF(S276="EIF",VLOOKUP(U276,Tables!$A$28:$C$30,3,TRUE),""))</f>
        <v/>
      </c>
      <c r="X276" s="3" t="str">
        <f t="shared" si="23"/>
        <v/>
      </c>
      <c r="Y276" s="1"/>
      <c r="Z276" s="32"/>
      <c r="AA276" s="6" t="str">
        <f t="shared" si="20"/>
        <v/>
      </c>
    </row>
    <row r="277" spans="1:27" customFormat="1" ht="22.5">
      <c r="A277" s="157" t="s">
        <v>689</v>
      </c>
      <c r="B277" s="157" t="s">
        <v>753</v>
      </c>
      <c r="C277" s="157"/>
      <c r="D277" s="157"/>
      <c r="E277" s="157" t="s">
        <v>563</v>
      </c>
      <c r="F277" s="157" t="s">
        <v>564</v>
      </c>
      <c r="G277" s="157" t="s">
        <v>207</v>
      </c>
      <c r="H277" s="157"/>
      <c r="I277" s="187" t="s">
        <v>379</v>
      </c>
      <c r="J277" s="187">
        <v>36</v>
      </c>
      <c r="K277" s="187">
        <v>1</v>
      </c>
      <c r="L277" s="3" t="str">
        <f>IF(I277="EQ",HLOOKUP(J277,Tables!$D$14:$I$15,2,TRUE),IF(I277="EI",HLOOKUP(J277,Tables!$D$2:$I$3,2,TRUE),IF(I277="EO",HLOOKUP(J277,Tables!$D$8:$I$9,2,TRUE),"")))</f>
        <v>H</v>
      </c>
      <c r="M277" s="3">
        <f>IF(I277="EQ",VLOOKUP(K277,Tables!$A$16:$C$18,3,TRUE),IF(I277="EI",VLOOKUP(K277,Tables!$A$4:$C$6,3,TRUE),IF(I277="EO",VLOOKUP(K277,Tables!$A$10:$C$12,3,TRUE),"")))</f>
        <v>16</v>
      </c>
      <c r="N277" s="3" t="str">
        <f t="shared" si="22"/>
        <v>=Tables!H16</v>
      </c>
      <c r="O277" s="32" t="str">
        <f>Tables!H16</f>
        <v>A</v>
      </c>
      <c r="P277" s="6" t="str">
        <f t="shared" si="21"/>
        <v>EQA</v>
      </c>
      <c r="Q277" s="30"/>
      <c r="R277" s="34"/>
      <c r="S277" s="31"/>
      <c r="T277" s="31"/>
      <c r="U277" s="31"/>
      <c r="V277" s="3" t="str">
        <f>IF(S277="ILF",HLOOKUP(T277,Tables!$D$20:$I$21,2,TRUE),IF(S277="EIF",HLOOKUP(T277,Tables!$D$26:$I$27,2,TRUE),""))</f>
        <v/>
      </c>
      <c r="W277" s="3" t="str">
        <f>IF(S277="ILF",VLOOKUP(U277,Tables!$A$22:$C$24,3,TRUE),IF(S277="EIF",VLOOKUP(U277,Tables!$A$28:$C$30,3,TRUE),""))</f>
        <v/>
      </c>
      <c r="X277" s="3" t="str">
        <f t="shared" si="23"/>
        <v/>
      </c>
      <c r="Y277" s="1"/>
      <c r="Z277" s="32"/>
      <c r="AA277" s="6" t="str">
        <f t="shared" si="20"/>
        <v/>
      </c>
    </row>
    <row r="278" spans="1:27" customFormat="1" ht="22.5">
      <c r="A278" s="157" t="s">
        <v>689</v>
      </c>
      <c r="B278" s="157" t="s">
        <v>753</v>
      </c>
      <c r="C278" s="157"/>
      <c r="D278" s="157"/>
      <c r="E278" s="157" t="s">
        <v>563</v>
      </c>
      <c r="F278" s="157" t="s">
        <v>564</v>
      </c>
      <c r="G278" s="157" t="s">
        <v>216</v>
      </c>
      <c r="H278" s="157"/>
      <c r="I278" s="187" t="s">
        <v>373</v>
      </c>
      <c r="J278" s="187">
        <v>32</v>
      </c>
      <c r="K278" s="187">
        <v>1</v>
      </c>
      <c r="L278" s="3" t="str">
        <f>IF(I278="EQ",HLOOKUP(J278,Tables!$D$14:$I$15,2,TRUE),IF(I278="EI",HLOOKUP(J278,Tables!$D$2:$I$3,2,TRUE),IF(I278="EO",HLOOKUP(J278,Tables!$D$8:$I$9,2,TRUE),"")))</f>
        <v>H</v>
      </c>
      <c r="M278" s="3">
        <f>IF(I278="EQ",VLOOKUP(K278,Tables!$A$16:$C$18,3,TRUE),IF(I278="EI",VLOOKUP(K278,Tables!$A$4:$C$6,3,TRUE),IF(I278="EO",VLOOKUP(K278,Tables!$A$10:$C$12,3,TRUE),"")))</f>
        <v>4</v>
      </c>
      <c r="N278" s="3" t="str">
        <f t="shared" si="22"/>
        <v>=Tables!H4</v>
      </c>
      <c r="O278" s="32" t="str">
        <f>Tables!H4</f>
        <v>A</v>
      </c>
      <c r="P278" s="6" t="str">
        <f t="shared" si="21"/>
        <v>EIA</v>
      </c>
      <c r="Q278" s="30"/>
      <c r="R278" s="34"/>
      <c r="S278" s="31"/>
      <c r="T278" s="31"/>
      <c r="U278" s="31"/>
      <c r="V278" s="3" t="str">
        <f>IF(S278="ILF",HLOOKUP(T278,Tables!$D$20:$I$21,2,TRUE),IF(S278="EIF",HLOOKUP(T278,Tables!$D$26:$I$27,2,TRUE),""))</f>
        <v/>
      </c>
      <c r="W278" s="3" t="str">
        <f>IF(S278="ILF",VLOOKUP(U278,Tables!$A$22:$C$24,3,TRUE),IF(S278="EIF",VLOOKUP(U278,Tables!$A$28:$C$30,3,TRUE),""))</f>
        <v/>
      </c>
      <c r="X278" s="3" t="str">
        <f t="shared" si="23"/>
        <v/>
      </c>
      <c r="Y278" s="1"/>
      <c r="Z278" s="32"/>
      <c r="AA278" s="6" t="str">
        <f t="shared" si="20"/>
        <v/>
      </c>
    </row>
    <row r="279" spans="1:27" customFormat="1" ht="22.5">
      <c r="A279" s="157" t="s">
        <v>689</v>
      </c>
      <c r="B279" s="157" t="s">
        <v>753</v>
      </c>
      <c r="C279" s="157"/>
      <c r="D279" s="157"/>
      <c r="E279" s="157" t="s">
        <v>563</v>
      </c>
      <c r="F279" s="157" t="s">
        <v>564</v>
      </c>
      <c r="G279" s="157" t="s">
        <v>217</v>
      </c>
      <c r="H279" s="157"/>
      <c r="I279" s="187" t="s">
        <v>373</v>
      </c>
      <c r="J279" s="187">
        <v>26</v>
      </c>
      <c r="K279" s="187">
        <v>2</v>
      </c>
      <c r="L279" s="3" t="str">
        <f>IF(I279="EQ",HLOOKUP(J279,Tables!$D$14:$I$15,2,TRUE),IF(I279="EI",HLOOKUP(J279,Tables!$D$2:$I$3,2,TRUE),IF(I279="EO",HLOOKUP(J279,Tables!$D$8:$I$9,2,TRUE),"")))</f>
        <v>H</v>
      </c>
      <c r="M279" s="3">
        <f>IF(I279="EQ",VLOOKUP(K279,Tables!$A$16:$C$18,3,TRUE),IF(I279="EI",VLOOKUP(K279,Tables!$A$4:$C$6,3,TRUE),IF(I279="EO",VLOOKUP(K279,Tables!$A$10:$C$12,3,TRUE),"")))</f>
        <v>5</v>
      </c>
      <c r="N279" s="3" t="str">
        <f t="shared" si="22"/>
        <v>=Tables!H5</v>
      </c>
      <c r="O279" s="32" t="str">
        <f>Tables!H5</f>
        <v>H</v>
      </c>
      <c r="P279" s="6" t="str">
        <f t="shared" si="21"/>
        <v>EIH</v>
      </c>
      <c r="Q279" s="30"/>
      <c r="R279" s="34"/>
      <c r="S279" s="31"/>
      <c r="T279" s="31"/>
      <c r="U279" s="31"/>
      <c r="V279" s="3" t="str">
        <f>IF(S279="ILF",HLOOKUP(T279,Tables!$D$20:$I$21,2,TRUE),IF(S279="EIF",HLOOKUP(T279,Tables!$D$26:$I$27,2,TRUE),""))</f>
        <v/>
      </c>
      <c r="W279" s="3" t="str">
        <f>IF(S279="ILF",VLOOKUP(U279,Tables!$A$22:$C$24,3,TRUE),IF(S279="EIF",VLOOKUP(U279,Tables!$A$28:$C$30,3,TRUE),""))</f>
        <v/>
      </c>
      <c r="X279" s="3" t="str">
        <f t="shared" si="23"/>
        <v/>
      </c>
      <c r="Y279" s="1"/>
      <c r="Z279" s="32"/>
      <c r="AA279" s="6" t="str">
        <f t="shared" si="20"/>
        <v/>
      </c>
    </row>
    <row r="280" spans="1:27" customFormat="1" ht="22.5">
      <c r="A280" s="157" t="s">
        <v>689</v>
      </c>
      <c r="B280" s="157" t="s">
        <v>753</v>
      </c>
      <c r="C280" s="157"/>
      <c r="D280" s="157"/>
      <c r="E280" s="157" t="s">
        <v>563</v>
      </c>
      <c r="F280" s="157" t="s">
        <v>569</v>
      </c>
      <c r="G280" s="157" t="s">
        <v>208</v>
      </c>
      <c r="H280" s="157"/>
      <c r="I280" s="187" t="s">
        <v>379</v>
      </c>
      <c r="J280" s="187">
        <v>21</v>
      </c>
      <c r="K280" s="187">
        <v>1</v>
      </c>
      <c r="L280" s="3" t="str">
        <f>IF(I280="EQ",HLOOKUP(J280,Tables!$D$14:$I$15,2,TRUE),IF(I280="EI",HLOOKUP(J280,Tables!$D$2:$I$3,2,TRUE),IF(I280="EO",HLOOKUP(J280,Tables!$D$8:$I$9,2,TRUE),"")))</f>
        <v>H</v>
      </c>
      <c r="M280" s="3">
        <f>IF(I280="EQ",VLOOKUP(K280,Tables!$A$16:$C$18,3,TRUE),IF(I280="EI",VLOOKUP(K280,Tables!$A$4:$C$6,3,TRUE),IF(I280="EO",VLOOKUP(K280,Tables!$A$10:$C$12,3,TRUE),"")))</f>
        <v>16</v>
      </c>
      <c r="N280" s="3" t="str">
        <f t="shared" si="22"/>
        <v>=Tables!H16</v>
      </c>
      <c r="O280" s="32" t="str">
        <f>Tables!H16</f>
        <v>A</v>
      </c>
      <c r="P280" s="6" t="str">
        <f t="shared" si="21"/>
        <v>EQA</v>
      </c>
      <c r="Q280" s="30"/>
      <c r="R280" s="34"/>
      <c r="S280" s="31"/>
      <c r="T280" s="31"/>
      <c r="U280" s="31"/>
      <c r="V280" s="3" t="str">
        <f>IF(S280="ILF",HLOOKUP(T280,Tables!$D$20:$I$21,2,TRUE),IF(S280="EIF",HLOOKUP(T280,Tables!$D$26:$I$27,2,TRUE),""))</f>
        <v/>
      </c>
      <c r="W280" s="3" t="str">
        <f>IF(S280="ILF",VLOOKUP(U280,Tables!$A$22:$C$24,3,TRUE),IF(S280="EIF",VLOOKUP(U280,Tables!$A$28:$C$30,3,TRUE),""))</f>
        <v/>
      </c>
      <c r="X280" s="3" t="str">
        <f t="shared" si="23"/>
        <v/>
      </c>
      <c r="Y280" s="1"/>
      <c r="Z280" s="32"/>
      <c r="AA280" s="6" t="str">
        <f t="shared" si="20"/>
        <v/>
      </c>
    </row>
    <row r="281" spans="1:27" customFormat="1" ht="22.5">
      <c r="A281" s="157" t="s">
        <v>689</v>
      </c>
      <c r="B281" s="157" t="s">
        <v>753</v>
      </c>
      <c r="C281" s="157" t="s">
        <v>778</v>
      </c>
      <c r="D281" s="157"/>
      <c r="E281" s="157" t="s">
        <v>563</v>
      </c>
      <c r="F281" s="157" t="s">
        <v>564</v>
      </c>
      <c r="G281" s="157" t="s">
        <v>81</v>
      </c>
      <c r="H281" s="157"/>
      <c r="I281" s="187" t="s">
        <v>373</v>
      </c>
      <c r="J281" s="187">
        <v>11</v>
      </c>
      <c r="K281" s="187">
        <v>1</v>
      </c>
      <c r="L281" s="3" t="str">
        <f>IF(I281="EQ",HLOOKUP(J281,Tables!$D$14:$I$15,2,TRUE),IF(I281="EI",HLOOKUP(J281,Tables!$D$2:$I$3,2,TRUE),IF(I281="EO",HLOOKUP(J281,Tables!$D$8:$I$9,2,TRUE),"")))</f>
        <v>F</v>
      </c>
      <c r="M281" s="3">
        <f>IF(I281="EQ",VLOOKUP(K281,Tables!$A$16:$C$18,3,TRUE),IF(I281="EI",VLOOKUP(K281,Tables!$A$4:$C$6,3,TRUE),IF(I281="EO",VLOOKUP(K281,Tables!$A$10:$C$12,3,TRUE),"")))</f>
        <v>4</v>
      </c>
      <c r="N281" s="3" t="str">
        <f t="shared" si="22"/>
        <v>=Tables!F4</v>
      </c>
      <c r="O281" s="32" t="str">
        <f>Tables!F4</f>
        <v>L</v>
      </c>
      <c r="P281" s="6" t="str">
        <f t="shared" si="21"/>
        <v>EIL</v>
      </c>
      <c r="Q281" s="30"/>
      <c r="R281" s="34"/>
      <c r="S281" s="31"/>
      <c r="T281" s="31"/>
      <c r="U281" s="31"/>
      <c r="V281" s="3" t="str">
        <f>IF(S281="ILF",HLOOKUP(T281,Tables!$D$20:$I$21,2,TRUE),IF(S281="EIF",HLOOKUP(T281,Tables!$D$26:$I$27,2,TRUE),""))</f>
        <v/>
      </c>
      <c r="W281" s="3" t="str">
        <f>IF(S281="ILF",VLOOKUP(U281,Tables!$A$22:$C$24,3,TRUE),IF(S281="EIF",VLOOKUP(U281,Tables!$A$28:$C$30,3,TRUE),""))</f>
        <v/>
      </c>
      <c r="X281" s="3" t="str">
        <f t="shared" si="23"/>
        <v/>
      </c>
      <c r="Y281" s="1"/>
      <c r="Z281" s="32"/>
      <c r="AA281" s="6" t="str">
        <f t="shared" si="20"/>
        <v/>
      </c>
    </row>
    <row r="282" spans="1:27" customFormat="1" ht="22.5">
      <c r="A282" s="157" t="s">
        <v>689</v>
      </c>
      <c r="B282" s="157" t="s">
        <v>753</v>
      </c>
      <c r="C282" s="157"/>
      <c r="D282" s="157"/>
      <c r="E282" s="157" t="s">
        <v>563</v>
      </c>
      <c r="F282" s="157" t="s">
        <v>564</v>
      </c>
      <c r="G282" s="157" t="s">
        <v>780</v>
      </c>
      <c r="H282" s="157"/>
      <c r="I282" s="187" t="s">
        <v>373</v>
      </c>
      <c r="J282" s="187">
        <v>29</v>
      </c>
      <c r="K282" s="187">
        <v>4</v>
      </c>
      <c r="L282" s="3" t="str">
        <f>IF(I282="EQ",HLOOKUP(J282,Tables!$D$14:$I$15,2,TRUE),IF(I282="EI",HLOOKUP(J282,Tables!$D$2:$I$3,2,TRUE),IF(I282="EO",HLOOKUP(J282,Tables!$D$8:$I$9,2,TRUE),"")))</f>
        <v>H</v>
      </c>
      <c r="M282" s="3">
        <f>IF(I282="EQ",VLOOKUP(K282,Tables!$A$16:$C$18,3,TRUE),IF(I282="EI",VLOOKUP(K282,Tables!$A$4:$C$6,3,TRUE),IF(I282="EO",VLOOKUP(K282,Tables!$A$10:$C$12,3,TRUE),"")))</f>
        <v>6</v>
      </c>
      <c r="N282" s="3" t="str">
        <f t="shared" si="22"/>
        <v>=Tables!H6</v>
      </c>
      <c r="O282" s="32" t="str">
        <f>Tables!H6</f>
        <v>H</v>
      </c>
      <c r="P282" s="6" t="str">
        <f t="shared" si="21"/>
        <v>EIH</v>
      </c>
      <c r="Q282" s="30"/>
      <c r="R282" s="34"/>
      <c r="S282" s="31"/>
      <c r="T282" s="31"/>
      <c r="U282" s="31"/>
      <c r="V282" s="3" t="str">
        <f>IF(S282="ILF",HLOOKUP(T282,Tables!$D$20:$I$21,2,TRUE),IF(S282="EIF",HLOOKUP(T282,Tables!$D$26:$I$27,2,TRUE),""))</f>
        <v/>
      </c>
      <c r="W282" s="3" t="str">
        <f>IF(S282="ILF",VLOOKUP(U282,Tables!$A$22:$C$24,3,TRUE),IF(S282="EIF",VLOOKUP(U282,Tables!$A$28:$C$30,3,TRUE),""))</f>
        <v/>
      </c>
      <c r="X282" s="3" t="str">
        <f t="shared" si="23"/>
        <v/>
      </c>
      <c r="Y282" s="1"/>
      <c r="Z282" s="32"/>
      <c r="AA282" s="6" t="str">
        <f t="shared" si="20"/>
        <v/>
      </c>
    </row>
    <row r="283" spans="1:27" customFormat="1" ht="33.75">
      <c r="A283" s="157" t="s">
        <v>689</v>
      </c>
      <c r="B283" s="157" t="s">
        <v>753</v>
      </c>
      <c r="C283" s="157"/>
      <c r="D283" s="157"/>
      <c r="E283" s="157" t="s">
        <v>563</v>
      </c>
      <c r="F283" s="157" t="s">
        <v>564</v>
      </c>
      <c r="G283" s="157" t="s">
        <v>779</v>
      </c>
      <c r="H283" s="157"/>
      <c r="I283" s="187" t="s">
        <v>379</v>
      </c>
      <c r="J283" s="187">
        <v>22</v>
      </c>
      <c r="K283" s="187">
        <v>3</v>
      </c>
      <c r="L283" s="3" t="str">
        <f>IF(I283="EQ",HLOOKUP(J283,Tables!$D$14:$I$15,2,TRUE),IF(I283="EI",HLOOKUP(J283,Tables!$D$2:$I$3,2,TRUE),IF(I283="EO",HLOOKUP(J283,Tables!$D$8:$I$9,2,TRUE),"")))</f>
        <v>H</v>
      </c>
      <c r="M283" s="3">
        <f>IF(I283="EQ",VLOOKUP(K283,Tables!$A$16:$C$18,3,TRUE),IF(I283="EI",VLOOKUP(K283,Tables!$A$4:$C$6,3,TRUE),IF(I283="EO",VLOOKUP(K283,Tables!$A$10:$C$12,3,TRUE),"")))</f>
        <v>17</v>
      </c>
      <c r="N283" s="3" t="str">
        <f t="shared" si="22"/>
        <v>=Tables!H17</v>
      </c>
      <c r="O283" s="32" t="str">
        <f>Tables!H17</f>
        <v>H</v>
      </c>
      <c r="P283" s="6" t="str">
        <f t="shared" si="21"/>
        <v>EQH</v>
      </c>
      <c r="Q283" s="30"/>
      <c r="R283" s="34"/>
      <c r="S283" s="31"/>
      <c r="T283" s="31"/>
      <c r="U283" s="31"/>
      <c r="V283" s="3" t="str">
        <f>IF(S283="ILF",HLOOKUP(T283,Tables!$D$20:$I$21,2,TRUE),IF(S283="EIF",HLOOKUP(T283,Tables!$D$26:$I$27,2,TRUE),""))</f>
        <v/>
      </c>
      <c r="W283" s="3" t="str">
        <f>IF(S283="ILF",VLOOKUP(U283,Tables!$A$22:$C$24,3,TRUE),IF(S283="EIF",VLOOKUP(U283,Tables!$A$28:$C$30,3,TRUE),""))</f>
        <v/>
      </c>
      <c r="X283" s="3" t="str">
        <f t="shared" si="23"/>
        <v/>
      </c>
      <c r="Y283" s="1"/>
      <c r="Z283" s="32"/>
      <c r="AA283" s="6" t="str">
        <f t="shared" si="20"/>
        <v/>
      </c>
    </row>
    <row r="284" spans="1:27" customFormat="1" ht="22.5">
      <c r="A284" s="157" t="s">
        <v>689</v>
      </c>
      <c r="B284" s="157" t="s">
        <v>753</v>
      </c>
      <c r="C284" s="157" t="s">
        <v>782</v>
      </c>
      <c r="D284" s="157"/>
      <c r="E284" s="157" t="s">
        <v>563</v>
      </c>
      <c r="F284" s="157" t="s">
        <v>564</v>
      </c>
      <c r="G284" s="157" t="s">
        <v>82</v>
      </c>
      <c r="H284" s="157"/>
      <c r="I284" s="187" t="s">
        <v>379</v>
      </c>
      <c r="J284" s="187">
        <v>23</v>
      </c>
      <c r="K284" s="187">
        <v>4</v>
      </c>
      <c r="L284" s="3" t="str">
        <f>IF(I284="EQ",HLOOKUP(J284,Tables!$D$14:$I$15,2,TRUE),IF(I284="EI",HLOOKUP(J284,Tables!$D$2:$I$3,2,TRUE),IF(I284="EO",HLOOKUP(J284,Tables!$D$8:$I$9,2,TRUE),"")))</f>
        <v>H</v>
      </c>
      <c r="M284" s="3">
        <f>IF(I284="EQ",VLOOKUP(K284,Tables!$A$16:$C$18,3,TRUE),IF(I284="EI",VLOOKUP(K284,Tables!$A$4:$C$6,3,TRUE),IF(I284="EO",VLOOKUP(K284,Tables!$A$10:$C$12,3,TRUE),"")))</f>
        <v>18</v>
      </c>
      <c r="N284" s="3" t="str">
        <f t="shared" si="22"/>
        <v>=Tables!H18</v>
      </c>
      <c r="O284" s="32" t="str">
        <f>Tables!H18</f>
        <v>H</v>
      </c>
      <c r="P284" s="6" t="str">
        <f t="shared" si="21"/>
        <v>EQH</v>
      </c>
      <c r="Q284" s="30"/>
      <c r="R284" s="34"/>
      <c r="S284" s="31"/>
      <c r="T284" s="31"/>
      <c r="U284" s="31"/>
      <c r="V284" s="3" t="str">
        <f>IF(S284="ILF",HLOOKUP(T284,Tables!$D$20:$I$21,2,TRUE),IF(S284="EIF",HLOOKUP(T284,Tables!$D$26:$I$27,2,TRUE),""))</f>
        <v/>
      </c>
      <c r="W284" s="3" t="str">
        <f>IF(S284="ILF",VLOOKUP(U284,Tables!$A$22:$C$24,3,TRUE),IF(S284="EIF",VLOOKUP(U284,Tables!$A$28:$C$30,3,TRUE),""))</f>
        <v/>
      </c>
      <c r="X284" s="3" t="str">
        <f t="shared" si="23"/>
        <v/>
      </c>
      <c r="Y284" s="1"/>
      <c r="Z284" s="32"/>
      <c r="AA284" s="6" t="str">
        <f t="shared" si="20"/>
        <v/>
      </c>
    </row>
    <row r="285" spans="1:27" customFormat="1" ht="45">
      <c r="A285" s="157" t="s">
        <v>689</v>
      </c>
      <c r="B285" s="157" t="s">
        <v>753</v>
      </c>
      <c r="C285" s="157"/>
      <c r="D285" s="157"/>
      <c r="E285" s="157" t="s">
        <v>563</v>
      </c>
      <c r="F285" s="157" t="s">
        <v>564</v>
      </c>
      <c r="G285" s="157" t="s">
        <v>83</v>
      </c>
      <c r="H285" s="157"/>
      <c r="I285" s="187" t="s">
        <v>379</v>
      </c>
      <c r="J285" s="187">
        <v>70</v>
      </c>
      <c r="K285" s="187">
        <v>4</v>
      </c>
      <c r="L285" s="3" t="str">
        <f>IF(I285="EQ",HLOOKUP(J285,Tables!$D$14:$I$15,2,TRUE),IF(I285="EI",HLOOKUP(J285,Tables!$D$2:$I$3,2,TRUE),IF(I285="EO",HLOOKUP(J285,Tables!$D$8:$I$9,2,TRUE),"")))</f>
        <v>H</v>
      </c>
      <c r="M285" s="3">
        <f>IF(I285="EQ",VLOOKUP(K285,Tables!$A$16:$C$18,3,TRUE),IF(I285="EI",VLOOKUP(K285,Tables!$A$4:$C$6,3,TRUE),IF(I285="EO",VLOOKUP(K285,Tables!$A$10:$C$12,3,TRUE),"")))</f>
        <v>18</v>
      </c>
      <c r="N285" s="3" t="str">
        <f t="shared" si="22"/>
        <v>=Tables!H18</v>
      </c>
      <c r="O285" s="32" t="str">
        <f>Tables!H18</f>
        <v>H</v>
      </c>
      <c r="P285" s="6" t="str">
        <f t="shared" si="21"/>
        <v>EQH</v>
      </c>
      <c r="Q285" s="30"/>
      <c r="R285" s="34"/>
      <c r="S285" s="31"/>
      <c r="T285" s="31"/>
      <c r="U285" s="31"/>
      <c r="V285" s="3" t="str">
        <f>IF(S285="ILF",HLOOKUP(T285,Tables!$D$20:$I$21,2,TRUE),IF(S285="EIF",HLOOKUP(T285,Tables!$D$26:$I$27,2,TRUE),""))</f>
        <v/>
      </c>
      <c r="W285" s="3" t="str">
        <f>IF(S285="ILF",VLOOKUP(U285,Tables!$A$22:$C$24,3,TRUE),IF(S285="EIF",VLOOKUP(U285,Tables!$A$28:$C$30,3,TRUE),""))</f>
        <v/>
      </c>
      <c r="X285" s="3" t="str">
        <f t="shared" si="23"/>
        <v/>
      </c>
      <c r="Y285" s="1"/>
      <c r="Z285" s="32"/>
      <c r="AA285" s="6" t="str">
        <f t="shared" si="20"/>
        <v/>
      </c>
    </row>
    <row r="286" spans="1:27" customFormat="1" ht="22.5">
      <c r="A286" s="157" t="s">
        <v>689</v>
      </c>
      <c r="B286" s="157" t="s">
        <v>753</v>
      </c>
      <c r="C286" s="157"/>
      <c r="D286" s="157"/>
      <c r="E286" s="157" t="s">
        <v>563</v>
      </c>
      <c r="F286" s="157" t="s">
        <v>564</v>
      </c>
      <c r="G286" s="157" t="s">
        <v>84</v>
      </c>
      <c r="H286" s="157"/>
      <c r="I286" s="187" t="s">
        <v>379</v>
      </c>
      <c r="J286" s="187">
        <v>43</v>
      </c>
      <c r="K286" s="187">
        <v>3</v>
      </c>
      <c r="L286" s="3" t="str">
        <f>IF(I286="EQ",HLOOKUP(J286,Tables!$D$14:$I$15,2,TRUE),IF(I286="EI",HLOOKUP(J286,Tables!$D$2:$I$3,2,TRUE),IF(I286="EO",HLOOKUP(J286,Tables!$D$8:$I$9,2,TRUE),"")))</f>
        <v>H</v>
      </c>
      <c r="M286" s="3">
        <f>IF(I286="EQ",VLOOKUP(K286,Tables!$A$16:$C$18,3,TRUE),IF(I286="EI",VLOOKUP(K286,Tables!$A$4:$C$6,3,TRUE),IF(I286="EO",VLOOKUP(K286,Tables!$A$10:$C$12,3,TRUE),"")))</f>
        <v>17</v>
      </c>
      <c r="N286" s="3" t="str">
        <f t="shared" si="22"/>
        <v>=Tables!H17</v>
      </c>
      <c r="O286" s="32" t="str">
        <f>Tables!H17</f>
        <v>H</v>
      </c>
      <c r="P286" s="6" t="str">
        <f t="shared" si="21"/>
        <v>EQH</v>
      </c>
      <c r="Q286" s="30"/>
      <c r="R286" s="34"/>
      <c r="S286" s="31"/>
      <c r="T286" s="31"/>
      <c r="U286" s="31"/>
      <c r="V286" s="3" t="str">
        <f>IF(S286="ILF",HLOOKUP(T286,Tables!$D$20:$I$21,2,TRUE),IF(S286="EIF",HLOOKUP(T286,Tables!$D$26:$I$27,2,TRUE),""))</f>
        <v/>
      </c>
      <c r="W286" s="3" t="str">
        <f>IF(S286="ILF",VLOOKUP(U286,Tables!$A$22:$C$24,3,TRUE),IF(S286="EIF",VLOOKUP(U286,Tables!$A$28:$C$30,3,TRUE),""))</f>
        <v/>
      </c>
      <c r="X286" s="3" t="str">
        <f t="shared" si="23"/>
        <v/>
      </c>
      <c r="Y286" s="1"/>
      <c r="Z286" s="32"/>
      <c r="AA286" s="6" t="str">
        <f t="shared" si="20"/>
        <v/>
      </c>
    </row>
    <row r="287" spans="1:27" customFormat="1" ht="22.5">
      <c r="A287" s="157" t="s">
        <v>689</v>
      </c>
      <c r="B287" s="157" t="s">
        <v>753</v>
      </c>
      <c r="C287" s="157"/>
      <c r="D287" s="157"/>
      <c r="E287" s="157" t="s">
        <v>563</v>
      </c>
      <c r="F287" s="157" t="s">
        <v>569</v>
      </c>
      <c r="G287" s="157" t="s">
        <v>85</v>
      </c>
      <c r="H287" s="157"/>
      <c r="I287" s="187" t="s">
        <v>373</v>
      </c>
      <c r="J287" s="187">
        <v>63</v>
      </c>
      <c r="K287" s="187">
        <v>1</v>
      </c>
      <c r="L287" s="3" t="str">
        <f>IF(I287="EQ",HLOOKUP(J287,Tables!$D$14:$I$15,2,TRUE),IF(I287="EI",HLOOKUP(J287,Tables!$D$2:$I$3,2,TRUE),IF(I287="EO",HLOOKUP(J287,Tables!$D$8:$I$9,2,TRUE),"")))</f>
        <v>H</v>
      </c>
      <c r="M287" s="3">
        <f>IF(I287="EQ",VLOOKUP(K287,Tables!$A$16:$C$18,3,TRUE),IF(I287="EI",VLOOKUP(K287,Tables!$A$4:$C$6,3,TRUE),IF(I287="EO",VLOOKUP(K287,Tables!$A$10:$C$12,3,TRUE),"")))</f>
        <v>4</v>
      </c>
      <c r="N287" s="3" t="str">
        <f t="shared" si="22"/>
        <v>=Tables!H4</v>
      </c>
      <c r="O287" s="32" t="str">
        <f>Tables!H4</f>
        <v>A</v>
      </c>
      <c r="P287" s="6" t="str">
        <f t="shared" si="21"/>
        <v>EIA</v>
      </c>
      <c r="Q287" s="30"/>
      <c r="R287" s="34"/>
      <c r="S287" s="31"/>
      <c r="T287" s="31"/>
      <c r="U287" s="31"/>
      <c r="V287" s="3" t="str">
        <f>IF(S287="ILF",HLOOKUP(T287,Tables!$D$20:$I$21,2,TRUE),IF(S287="EIF",HLOOKUP(T287,Tables!$D$26:$I$27,2,TRUE),""))</f>
        <v/>
      </c>
      <c r="W287" s="3" t="str">
        <f>IF(S287="ILF",VLOOKUP(U287,Tables!$A$22:$C$24,3,TRUE),IF(S287="EIF",VLOOKUP(U287,Tables!$A$28:$C$30,3,TRUE),""))</f>
        <v/>
      </c>
      <c r="X287" s="3" t="str">
        <f t="shared" si="23"/>
        <v/>
      </c>
      <c r="Y287" s="1"/>
      <c r="Z287" s="32"/>
      <c r="AA287" s="6" t="str">
        <f t="shared" si="20"/>
        <v/>
      </c>
    </row>
    <row r="288" spans="1:27" customFormat="1" ht="33.75">
      <c r="A288" s="157" t="s">
        <v>689</v>
      </c>
      <c r="B288" s="157" t="s">
        <v>753</v>
      </c>
      <c r="C288" s="157"/>
      <c r="D288" s="157"/>
      <c r="E288" s="157" t="s">
        <v>563</v>
      </c>
      <c r="F288" s="157" t="s">
        <v>569</v>
      </c>
      <c r="G288" s="157" t="s">
        <v>86</v>
      </c>
      <c r="H288" s="157"/>
      <c r="I288" s="187" t="s">
        <v>379</v>
      </c>
      <c r="J288" s="187">
        <v>40</v>
      </c>
      <c r="K288" s="187">
        <v>3</v>
      </c>
      <c r="L288" s="3" t="str">
        <f>IF(I288="EQ",HLOOKUP(J288,Tables!$D$14:$I$15,2,TRUE),IF(I288="EI",HLOOKUP(J288,Tables!$D$2:$I$3,2,TRUE),IF(I288="EO",HLOOKUP(J288,Tables!$D$8:$I$9,2,TRUE),"")))</f>
        <v>H</v>
      </c>
      <c r="M288" s="3">
        <f>IF(I288="EQ",VLOOKUP(K288,Tables!$A$16:$C$18,3,TRUE),IF(I288="EI",VLOOKUP(K288,Tables!$A$4:$C$6,3,TRUE),IF(I288="EO",VLOOKUP(K288,Tables!$A$10:$C$12,3,TRUE),"")))</f>
        <v>17</v>
      </c>
      <c r="N288" s="3" t="str">
        <f t="shared" si="22"/>
        <v>=Tables!H17</v>
      </c>
      <c r="O288" s="32" t="str">
        <f>Tables!H17</f>
        <v>H</v>
      </c>
      <c r="P288" s="6" t="str">
        <f t="shared" si="21"/>
        <v>EQH</v>
      </c>
      <c r="Q288" s="30"/>
      <c r="R288" s="34"/>
      <c r="S288" s="31"/>
      <c r="T288" s="31"/>
      <c r="U288" s="31"/>
      <c r="V288" s="3" t="str">
        <f>IF(S288="ILF",HLOOKUP(T288,Tables!$D$20:$I$21,2,TRUE),IF(S288="EIF",HLOOKUP(T288,Tables!$D$26:$I$27,2,TRUE),""))</f>
        <v/>
      </c>
      <c r="W288" s="3" t="str">
        <f>IF(S288="ILF",VLOOKUP(U288,Tables!$A$22:$C$24,3,TRUE),IF(S288="EIF",VLOOKUP(U288,Tables!$A$28:$C$30,3,TRUE),""))</f>
        <v/>
      </c>
      <c r="X288" s="3" t="str">
        <f t="shared" si="23"/>
        <v/>
      </c>
      <c r="Y288" s="1"/>
      <c r="Z288" s="32"/>
      <c r="AA288" s="6" t="str">
        <f t="shared" si="20"/>
        <v/>
      </c>
    </row>
    <row r="289" spans="1:27" customFormat="1" ht="22.5">
      <c r="A289" s="157" t="s">
        <v>689</v>
      </c>
      <c r="B289" s="157" t="s">
        <v>753</v>
      </c>
      <c r="C289" s="157"/>
      <c r="D289" s="157"/>
      <c r="E289" s="157" t="s">
        <v>563</v>
      </c>
      <c r="F289" s="157" t="s">
        <v>569</v>
      </c>
      <c r="G289" s="157" t="s">
        <v>87</v>
      </c>
      <c r="H289" s="157"/>
      <c r="I289" s="187" t="s">
        <v>373</v>
      </c>
      <c r="J289" s="187">
        <v>23</v>
      </c>
      <c r="K289" s="187">
        <v>1</v>
      </c>
      <c r="L289" s="3" t="str">
        <f>IF(I289="EQ",HLOOKUP(J289,Tables!$D$14:$I$15,2,TRUE),IF(I289="EI",HLOOKUP(J289,Tables!$D$2:$I$3,2,TRUE),IF(I289="EO",HLOOKUP(J289,Tables!$D$8:$I$9,2,TRUE),"")))</f>
        <v>H</v>
      </c>
      <c r="M289" s="3">
        <f>IF(I289="EQ",VLOOKUP(K289,Tables!$A$16:$C$18,3,TRUE),IF(I289="EI",VLOOKUP(K289,Tables!$A$4:$C$6,3,TRUE),IF(I289="EO",VLOOKUP(K289,Tables!$A$10:$C$12,3,TRUE),"")))</f>
        <v>4</v>
      </c>
      <c r="N289" s="3" t="str">
        <f t="shared" si="22"/>
        <v>=Tables!H4</v>
      </c>
      <c r="O289" s="32" t="str">
        <f>Tables!H4</f>
        <v>A</v>
      </c>
      <c r="P289" s="6" t="str">
        <f t="shared" si="21"/>
        <v>EIA</v>
      </c>
      <c r="Q289" s="30"/>
      <c r="R289" s="34"/>
      <c r="S289" s="31"/>
      <c r="T289" s="31"/>
      <c r="U289" s="31"/>
      <c r="V289" s="3" t="str">
        <f>IF(S289="ILF",HLOOKUP(T289,Tables!$D$20:$I$21,2,TRUE),IF(S289="EIF",HLOOKUP(T289,Tables!$D$26:$I$27,2,TRUE),""))</f>
        <v/>
      </c>
      <c r="W289" s="3" t="str">
        <f>IF(S289="ILF",VLOOKUP(U289,Tables!$A$22:$C$24,3,TRUE),IF(S289="EIF",VLOOKUP(U289,Tables!$A$28:$C$30,3,TRUE),""))</f>
        <v/>
      </c>
      <c r="X289" s="3" t="str">
        <f t="shared" si="23"/>
        <v/>
      </c>
      <c r="Y289" s="1"/>
      <c r="Z289" s="32"/>
      <c r="AA289" s="6" t="str">
        <f t="shared" si="20"/>
        <v/>
      </c>
    </row>
    <row r="290" spans="1:27" customFormat="1" ht="33.75">
      <c r="A290" s="157" t="s">
        <v>689</v>
      </c>
      <c r="B290" s="157" t="s">
        <v>753</v>
      </c>
      <c r="C290" s="157"/>
      <c r="D290" s="157"/>
      <c r="E290" s="157" t="s">
        <v>615</v>
      </c>
      <c r="F290" s="157" t="s">
        <v>564</v>
      </c>
      <c r="G290" s="157" t="s">
        <v>800</v>
      </c>
      <c r="H290" s="157"/>
      <c r="I290" s="187"/>
      <c r="J290" s="187"/>
      <c r="K290" s="187"/>
      <c r="L290" s="3" t="str">
        <f>IF(I290="EQ",HLOOKUP(J290,Tables!$D$14:$I$15,2,TRUE),IF(I290="EI",HLOOKUP(J290,Tables!$D$2:$I$3,2,TRUE),IF(I290="EO",HLOOKUP(J290,Tables!$D$8:$I$9,2,TRUE),"")))</f>
        <v/>
      </c>
      <c r="M290" s="3" t="str">
        <f>IF(I290="EQ",VLOOKUP(K290,Tables!$A$16:$C$18,3,TRUE),IF(I290="EI",VLOOKUP(K290,Tables!$A$4:$C$6,3,TRUE),IF(I290="EO",VLOOKUP(K290,Tables!$A$10:$C$12,3,TRUE),"")))</f>
        <v/>
      </c>
      <c r="N290" s="3" t="str">
        <f t="shared" si="22"/>
        <v/>
      </c>
      <c r="O290" s="32"/>
      <c r="P290" s="6" t="str">
        <f t="shared" si="21"/>
        <v/>
      </c>
      <c r="Q290" s="30"/>
      <c r="R290" s="34"/>
      <c r="S290" s="31"/>
      <c r="T290" s="31"/>
      <c r="U290" s="31"/>
      <c r="V290" s="3" t="str">
        <f>IF(S290="ILF",HLOOKUP(T290,Tables!$D$20:$I$21,2,TRUE),IF(S290="EIF",HLOOKUP(T290,Tables!$D$26:$I$27,2,TRUE),""))</f>
        <v/>
      </c>
      <c r="W290" s="3" t="str">
        <f>IF(S290="ILF",VLOOKUP(U290,Tables!$A$22:$C$24,3,TRUE),IF(S290="EIF",VLOOKUP(U290,Tables!$A$28:$C$30,3,TRUE),""))</f>
        <v/>
      </c>
      <c r="X290" s="3" t="str">
        <f t="shared" si="23"/>
        <v/>
      </c>
      <c r="Y290" s="1"/>
      <c r="Z290" s="32"/>
      <c r="AA290" s="6" t="str">
        <f t="shared" si="20"/>
        <v/>
      </c>
    </row>
    <row r="291" spans="1:27" customFormat="1" ht="45">
      <c r="A291" s="157" t="s">
        <v>689</v>
      </c>
      <c r="B291" s="157" t="s">
        <v>753</v>
      </c>
      <c r="C291" s="157"/>
      <c r="D291" s="157"/>
      <c r="E291" s="157" t="s">
        <v>615</v>
      </c>
      <c r="F291" s="157" t="s">
        <v>564</v>
      </c>
      <c r="G291" s="157" t="s">
        <v>799</v>
      </c>
      <c r="H291" s="157"/>
      <c r="I291" s="187"/>
      <c r="J291" s="187"/>
      <c r="K291" s="187"/>
      <c r="L291" s="3" t="str">
        <f>IF(I291="EQ",HLOOKUP(J291,Tables!$D$14:$I$15,2,TRUE),IF(I291="EI",HLOOKUP(J291,Tables!$D$2:$I$3,2,TRUE),IF(I291="EO",HLOOKUP(J291,Tables!$D$8:$I$9,2,TRUE),"")))</f>
        <v/>
      </c>
      <c r="M291" s="3" t="str">
        <f>IF(I291="EQ",VLOOKUP(K291,Tables!$A$16:$C$18,3,TRUE),IF(I291="EI",VLOOKUP(K291,Tables!$A$4:$C$6,3,TRUE),IF(I291="EO",VLOOKUP(K291,Tables!$A$10:$C$12,3,TRUE),"")))</f>
        <v/>
      </c>
      <c r="N291" s="3" t="str">
        <f t="shared" si="22"/>
        <v/>
      </c>
      <c r="O291" s="32"/>
      <c r="P291" s="6" t="str">
        <f t="shared" si="21"/>
        <v/>
      </c>
      <c r="Q291" s="30"/>
      <c r="R291" s="34"/>
      <c r="S291" s="31"/>
      <c r="T291" s="31"/>
      <c r="U291" s="31"/>
      <c r="V291" s="3" t="str">
        <f>IF(S291="ILF",HLOOKUP(T291,Tables!$D$20:$I$21,2,TRUE),IF(S291="EIF",HLOOKUP(T291,Tables!$D$26:$I$27,2,TRUE),""))</f>
        <v/>
      </c>
      <c r="W291" s="3" t="str">
        <f>IF(S291="ILF",VLOOKUP(U291,Tables!$A$22:$C$24,3,TRUE),IF(S291="EIF",VLOOKUP(U291,Tables!$A$28:$C$30,3,TRUE),""))</f>
        <v/>
      </c>
      <c r="X291" s="3" t="str">
        <f t="shared" si="23"/>
        <v/>
      </c>
      <c r="Y291" s="1"/>
      <c r="Z291" s="32"/>
      <c r="AA291" s="6" t="str">
        <f t="shared" si="20"/>
        <v/>
      </c>
    </row>
    <row r="292" spans="1:27" customFormat="1" ht="22.5">
      <c r="A292" s="157" t="s">
        <v>689</v>
      </c>
      <c r="B292" s="157" t="s">
        <v>753</v>
      </c>
      <c r="C292" s="157"/>
      <c r="D292" s="157"/>
      <c r="E292" s="157" t="s">
        <v>615</v>
      </c>
      <c r="F292" s="157" t="s">
        <v>569</v>
      </c>
      <c r="G292" s="157" t="s">
        <v>795</v>
      </c>
      <c r="H292" s="157"/>
      <c r="I292" s="187"/>
      <c r="J292" s="187"/>
      <c r="K292" s="187"/>
      <c r="L292" s="3" t="str">
        <f>IF(I292="EQ",HLOOKUP(J292,Tables!$D$14:$I$15,2,TRUE),IF(I292="EI",HLOOKUP(J292,Tables!$D$2:$I$3,2,TRUE),IF(I292="EO",HLOOKUP(J292,Tables!$D$8:$I$9,2,TRUE),"")))</f>
        <v/>
      </c>
      <c r="M292" s="3" t="str">
        <f>IF(I292="EQ",VLOOKUP(K292,Tables!$A$16:$C$18,3,TRUE),IF(I292="EI",VLOOKUP(K292,Tables!$A$4:$C$6,3,TRUE),IF(I292="EO",VLOOKUP(K292,Tables!$A$10:$C$12,3,TRUE),"")))</f>
        <v/>
      </c>
      <c r="N292" s="3" t="str">
        <f t="shared" si="22"/>
        <v/>
      </c>
      <c r="O292" s="32"/>
      <c r="P292" s="6" t="str">
        <f t="shared" si="21"/>
        <v/>
      </c>
      <c r="Q292" s="30"/>
      <c r="R292" s="34"/>
      <c r="S292" s="31"/>
      <c r="T292" s="31"/>
      <c r="U292" s="31"/>
      <c r="V292" s="3" t="str">
        <f>IF(S292="ILF",HLOOKUP(T292,Tables!$D$20:$I$21,2,TRUE),IF(S292="EIF",HLOOKUP(T292,Tables!$D$26:$I$27,2,TRUE),""))</f>
        <v/>
      </c>
      <c r="W292" s="3" t="str">
        <f>IF(S292="ILF",VLOOKUP(U292,Tables!$A$22:$C$24,3,TRUE),IF(S292="EIF",VLOOKUP(U292,Tables!$A$28:$C$30,3,TRUE),""))</f>
        <v/>
      </c>
      <c r="X292" s="3" t="str">
        <f t="shared" si="23"/>
        <v/>
      </c>
      <c r="Y292" s="1"/>
      <c r="Z292" s="32"/>
      <c r="AA292" s="6" t="str">
        <f t="shared" si="20"/>
        <v/>
      </c>
    </row>
    <row r="293" spans="1:27" customFormat="1" ht="22.5">
      <c r="A293" s="157" t="s">
        <v>689</v>
      </c>
      <c r="B293" s="157" t="s">
        <v>753</v>
      </c>
      <c r="C293" s="157"/>
      <c r="D293" s="157"/>
      <c r="E293" s="157" t="s">
        <v>563</v>
      </c>
      <c r="F293" s="157" t="s">
        <v>564</v>
      </c>
      <c r="G293" s="157" t="s">
        <v>757</v>
      </c>
      <c r="H293" s="157"/>
      <c r="I293" s="187" t="s">
        <v>373</v>
      </c>
      <c r="J293" s="187">
        <v>28</v>
      </c>
      <c r="K293" s="187">
        <v>1</v>
      </c>
      <c r="L293" s="3" t="str">
        <f>IF(I293="EQ",HLOOKUP(J293,Tables!$D$14:$I$15,2,TRUE),IF(I293="EI",HLOOKUP(J293,Tables!$D$2:$I$3,2,TRUE),IF(I293="EO",HLOOKUP(J293,Tables!$D$8:$I$9,2,TRUE),"")))</f>
        <v>H</v>
      </c>
      <c r="M293" s="3">
        <f>IF(I293="EQ",VLOOKUP(K293,Tables!$A$16:$C$18,3,TRUE),IF(I293="EI",VLOOKUP(K293,Tables!$A$4:$C$6,3,TRUE),IF(I293="EO",VLOOKUP(K293,Tables!$A$10:$C$12,3,TRUE),"")))</f>
        <v>4</v>
      </c>
      <c r="N293" s="3" t="str">
        <f t="shared" si="22"/>
        <v>=Tables!H4</v>
      </c>
      <c r="O293" s="32" t="str">
        <f>Tables!H4</f>
        <v>A</v>
      </c>
      <c r="P293" s="6" t="str">
        <f t="shared" si="21"/>
        <v>EIA</v>
      </c>
      <c r="Q293" s="30"/>
      <c r="R293" s="34"/>
      <c r="S293" s="31"/>
      <c r="T293" s="31"/>
      <c r="U293" s="31"/>
      <c r="V293" s="3" t="str">
        <f>IF(S293="ILF",HLOOKUP(T293,Tables!$D$20:$I$21,2,TRUE),IF(S293="EIF",HLOOKUP(T293,Tables!$D$26:$I$27,2,TRUE),""))</f>
        <v/>
      </c>
      <c r="W293" s="3" t="str">
        <f>IF(S293="ILF",VLOOKUP(U293,Tables!$A$22:$C$24,3,TRUE),IF(S293="EIF",VLOOKUP(U293,Tables!$A$28:$C$30,3,TRUE),""))</f>
        <v/>
      </c>
      <c r="X293" s="3" t="str">
        <f t="shared" si="23"/>
        <v/>
      </c>
      <c r="Y293" s="1"/>
      <c r="Z293" s="32"/>
      <c r="AA293" s="6" t="str">
        <f t="shared" si="20"/>
        <v/>
      </c>
    </row>
    <row r="294" spans="1:27" customFormat="1" ht="33.75">
      <c r="A294" s="157" t="s">
        <v>689</v>
      </c>
      <c r="B294" s="157" t="s">
        <v>753</v>
      </c>
      <c r="C294" s="157"/>
      <c r="D294" s="157"/>
      <c r="E294" s="157" t="s">
        <v>563</v>
      </c>
      <c r="F294" s="157" t="s">
        <v>564</v>
      </c>
      <c r="G294" s="157" t="s">
        <v>88</v>
      </c>
      <c r="H294" s="157"/>
      <c r="I294" s="187" t="s">
        <v>373</v>
      </c>
      <c r="J294" s="187">
        <v>53</v>
      </c>
      <c r="K294" s="187">
        <v>4</v>
      </c>
      <c r="L294" s="3" t="str">
        <f>IF(I294="EQ",HLOOKUP(J294,Tables!$D$14:$I$15,2,TRUE),IF(I294="EI",HLOOKUP(J294,Tables!$D$2:$I$3,2,TRUE),IF(I294="EO",HLOOKUP(J294,Tables!$D$8:$I$9,2,TRUE),"")))</f>
        <v>H</v>
      </c>
      <c r="M294" s="3">
        <f>IF(I294="EQ",VLOOKUP(K294,Tables!$A$16:$C$18,3,TRUE),IF(I294="EI",VLOOKUP(K294,Tables!$A$4:$C$6,3,TRUE),IF(I294="EO",VLOOKUP(K294,Tables!$A$10:$C$12,3,TRUE),"")))</f>
        <v>6</v>
      </c>
      <c r="N294" s="3" t="str">
        <f t="shared" si="22"/>
        <v>=Tables!H6</v>
      </c>
      <c r="O294" s="32" t="str">
        <f>Tables!H6</f>
        <v>H</v>
      </c>
      <c r="P294" s="6" t="str">
        <f t="shared" si="21"/>
        <v>EIH</v>
      </c>
      <c r="Q294" s="30"/>
      <c r="R294" s="34"/>
      <c r="S294" s="31"/>
      <c r="T294" s="31"/>
      <c r="U294" s="31"/>
      <c r="V294" s="3" t="str">
        <f>IF(S294="ILF",HLOOKUP(T294,Tables!$D$20:$I$21,2,TRUE),IF(S294="EIF",HLOOKUP(T294,Tables!$D$26:$I$27,2,TRUE),""))</f>
        <v/>
      </c>
      <c r="W294" s="3" t="str">
        <f>IF(S294="ILF",VLOOKUP(U294,Tables!$A$22:$C$24,3,TRUE),IF(S294="EIF",VLOOKUP(U294,Tables!$A$28:$C$30,3,TRUE),""))</f>
        <v/>
      </c>
      <c r="X294" s="3" t="str">
        <f t="shared" si="23"/>
        <v/>
      </c>
      <c r="Y294" s="1"/>
      <c r="Z294" s="32"/>
      <c r="AA294" s="6" t="str">
        <f t="shared" si="20"/>
        <v/>
      </c>
    </row>
    <row r="295" spans="1:27" customFormat="1" ht="22.5">
      <c r="A295" s="157" t="s">
        <v>689</v>
      </c>
      <c r="B295" s="157" t="s">
        <v>753</v>
      </c>
      <c r="C295" s="157"/>
      <c r="D295" s="157"/>
      <c r="E295" s="157" t="s">
        <v>563</v>
      </c>
      <c r="F295" s="157" t="s">
        <v>564</v>
      </c>
      <c r="G295" s="157" t="s">
        <v>793</v>
      </c>
      <c r="H295" s="157"/>
      <c r="I295" s="187" t="s">
        <v>379</v>
      </c>
      <c r="J295" s="187">
        <v>16</v>
      </c>
      <c r="K295" s="187">
        <v>3</v>
      </c>
      <c r="L295" s="3" t="str">
        <f>IF(I295="EQ",HLOOKUP(J295,Tables!$D$14:$I$15,2,TRUE),IF(I295="EI",HLOOKUP(J295,Tables!$D$2:$I$3,2,TRUE),IF(I295="EO",HLOOKUP(J295,Tables!$D$8:$I$9,2,TRUE),"")))</f>
        <v>F</v>
      </c>
      <c r="M295" s="3">
        <f>IF(I295="EQ",VLOOKUP(K295,Tables!$A$16:$C$18,3,TRUE),IF(I295="EI",VLOOKUP(K295,Tables!$A$4:$C$6,3,TRUE),IF(I295="EO",VLOOKUP(K295,Tables!$A$10:$C$12,3,TRUE),"")))</f>
        <v>17</v>
      </c>
      <c r="N295" s="3" t="str">
        <f t="shared" si="22"/>
        <v>=Tables!F17</v>
      </c>
      <c r="O295" s="32" t="str">
        <f>Tables!F17</f>
        <v>A</v>
      </c>
      <c r="P295" s="6" t="str">
        <f t="shared" si="21"/>
        <v>EQA</v>
      </c>
      <c r="Q295" s="30"/>
      <c r="R295" s="34"/>
      <c r="S295" s="31"/>
      <c r="T295" s="31"/>
      <c r="U295" s="31"/>
      <c r="V295" s="3" t="str">
        <f>IF(S295="ILF",HLOOKUP(T295,Tables!$D$20:$I$21,2,TRUE),IF(S295="EIF",HLOOKUP(T295,Tables!$D$26:$I$27,2,TRUE),""))</f>
        <v/>
      </c>
      <c r="W295" s="3" t="str">
        <f>IF(S295="ILF",VLOOKUP(U295,Tables!$A$22:$C$24,3,TRUE),IF(S295="EIF",VLOOKUP(U295,Tables!$A$28:$C$30,3,TRUE),""))</f>
        <v/>
      </c>
      <c r="X295" s="3" t="str">
        <f t="shared" si="23"/>
        <v/>
      </c>
      <c r="Y295" s="1"/>
      <c r="Z295" s="32"/>
      <c r="AA295" s="6" t="str">
        <f t="shared" si="20"/>
        <v/>
      </c>
    </row>
    <row r="296" spans="1:27" customFormat="1" ht="67.5">
      <c r="A296" s="157" t="s">
        <v>689</v>
      </c>
      <c r="B296" s="157" t="s">
        <v>753</v>
      </c>
      <c r="C296" s="157"/>
      <c r="D296" s="157"/>
      <c r="E296" s="157" t="s">
        <v>563</v>
      </c>
      <c r="F296" s="157" t="s">
        <v>564</v>
      </c>
      <c r="G296" s="157" t="s">
        <v>89</v>
      </c>
      <c r="H296" s="157"/>
      <c r="I296" s="187" t="s">
        <v>379</v>
      </c>
      <c r="J296" s="187">
        <v>9</v>
      </c>
      <c r="K296" s="187">
        <v>3</v>
      </c>
      <c r="L296" s="3" t="str">
        <f>IF(I296="EQ",HLOOKUP(J296,Tables!$D$14:$I$15,2,TRUE),IF(I296="EI",HLOOKUP(J296,Tables!$D$2:$I$3,2,TRUE),IF(I296="EO",HLOOKUP(J296,Tables!$D$8:$I$9,2,TRUE),"")))</f>
        <v>F</v>
      </c>
      <c r="M296" s="3">
        <f>IF(I296="EQ",VLOOKUP(K296,Tables!$A$16:$C$18,3,TRUE),IF(I296="EI",VLOOKUP(K296,Tables!$A$4:$C$6,3,TRUE),IF(I296="EO",VLOOKUP(K296,Tables!$A$10:$C$12,3,TRUE),"")))</f>
        <v>17</v>
      </c>
      <c r="N296" s="3" t="str">
        <f t="shared" si="22"/>
        <v>=Tables!F17</v>
      </c>
      <c r="O296" s="32" t="str">
        <f>Tables!F17</f>
        <v>A</v>
      </c>
      <c r="P296" s="6" t="str">
        <f t="shared" si="21"/>
        <v>EQA</v>
      </c>
      <c r="Q296" s="30"/>
      <c r="R296" s="34"/>
      <c r="S296" s="31"/>
      <c r="T296" s="31"/>
      <c r="U296" s="31"/>
      <c r="V296" s="3" t="str">
        <f>IF(S296="ILF",HLOOKUP(T296,Tables!$D$20:$I$21,2,TRUE),IF(S296="EIF",HLOOKUP(T296,Tables!$D$26:$I$27,2,TRUE),""))</f>
        <v/>
      </c>
      <c r="W296" s="3" t="str">
        <f>IF(S296="ILF",VLOOKUP(U296,Tables!$A$22:$C$24,3,TRUE),IF(S296="EIF",VLOOKUP(U296,Tables!$A$28:$C$30,3,TRUE),""))</f>
        <v/>
      </c>
      <c r="X296" s="3" t="str">
        <f t="shared" si="23"/>
        <v/>
      </c>
      <c r="Y296" s="1"/>
      <c r="Z296" s="32"/>
      <c r="AA296" s="6" t="str">
        <f t="shared" si="20"/>
        <v/>
      </c>
    </row>
    <row r="297" spans="1:27" customFormat="1" ht="67.5">
      <c r="A297" s="157" t="s">
        <v>689</v>
      </c>
      <c r="B297" s="157" t="s">
        <v>753</v>
      </c>
      <c r="C297" s="157"/>
      <c r="D297" s="157"/>
      <c r="E297" s="157" t="s">
        <v>563</v>
      </c>
      <c r="F297" s="157" t="s">
        <v>564</v>
      </c>
      <c r="G297" s="157" t="s">
        <v>90</v>
      </c>
      <c r="H297" s="157"/>
      <c r="I297" s="187" t="s">
        <v>379</v>
      </c>
      <c r="J297" s="187">
        <v>2</v>
      </c>
      <c r="K297" s="187">
        <v>4</v>
      </c>
      <c r="L297" s="3" t="str">
        <f>IF(I297="EQ",HLOOKUP(J297,Tables!$D$14:$I$15,2,TRUE),IF(I297="EI",HLOOKUP(J297,Tables!$D$2:$I$3,2,TRUE),IF(I297="EO",HLOOKUP(J297,Tables!$D$8:$I$9,2,TRUE),"")))</f>
        <v>D</v>
      </c>
      <c r="M297" s="3">
        <f>IF(I297="EQ",VLOOKUP(K297,Tables!$A$16:$C$18,3,TRUE),IF(I297="EI",VLOOKUP(K297,Tables!$A$4:$C$6,3,TRUE),IF(I297="EO",VLOOKUP(K297,Tables!$A$10:$C$12,3,TRUE),"")))</f>
        <v>18</v>
      </c>
      <c r="N297" s="3" t="str">
        <f t="shared" si="22"/>
        <v>=Tables!D18</v>
      </c>
      <c r="O297" s="32" t="str">
        <f>Tables!D18</f>
        <v>A</v>
      </c>
      <c r="P297" s="6" t="str">
        <f t="shared" si="21"/>
        <v>EQA</v>
      </c>
      <c r="Q297" s="30"/>
      <c r="R297" s="34"/>
      <c r="S297" s="31"/>
      <c r="T297" s="31"/>
      <c r="U297" s="31"/>
      <c r="V297" s="3" t="str">
        <f>IF(S297="ILF",HLOOKUP(T297,Tables!$D$20:$I$21,2,TRUE),IF(S297="EIF",HLOOKUP(T297,Tables!$D$26:$I$27,2,TRUE),""))</f>
        <v/>
      </c>
      <c r="W297" s="3" t="str">
        <f>IF(S297="ILF",VLOOKUP(U297,Tables!$A$22:$C$24,3,TRUE),IF(S297="EIF",VLOOKUP(U297,Tables!$A$28:$C$30,3,TRUE),""))</f>
        <v/>
      </c>
      <c r="X297" s="3" t="str">
        <f t="shared" si="23"/>
        <v/>
      </c>
      <c r="Y297" s="1"/>
      <c r="Z297" s="32"/>
      <c r="AA297" s="6" t="str">
        <f t="shared" si="20"/>
        <v/>
      </c>
    </row>
    <row r="298" spans="1:27" customFormat="1" ht="56.25">
      <c r="A298" s="157" t="s">
        <v>689</v>
      </c>
      <c r="B298" s="157" t="s">
        <v>753</v>
      </c>
      <c r="C298" s="157"/>
      <c r="D298" s="157"/>
      <c r="E298" s="157" t="s">
        <v>563</v>
      </c>
      <c r="F298" s="157" t="s">
        <v>564</v>
      </c>
      <c r="G298" s="157" t="s">
        <v>91</v>
      </c>
      <c r="H298" s="157"/>
      <c r="I298" s="187" t="s">
        <v>379</v>
      </c>
      <c r="J298" s="187">
        <v>51</v>
      </c>
      <c r="K298" s="187">
        <v>3</v>
      </c>
      <c r="L298" s="3" t="str">
        <f>IF(I298="EQ",HLOOKUP(J298,Tables!$D$14:$I$15,2,TRUE),IF(I298="EI",HLOOKUP(J298,Tables!$D$2:$I$3,2,TRUE),IF(I298="EO",HLOOKUP(J298,Tables!$D$8:$I$9,2,TRUE),"")))</f>
        <v>H</v>
      </c>
      <c r="M298" s="3">
        <f>IF(I298="EQ",VLOOKUP(K298,Tables!$A$16:$C$18,3,TRUE),IF(I298="EI",VLOOKUP(K298,Tables!$A$4:$C$6,3,TRUE),IF(I298="EO",VLOOKUP(K298,Tables!$A$10:$C$12,3,TRUE),"")))</f>
        <v>17</v>
      </c>
      <c r="N298" s="3" t="str">
        <f t="shared" si="22"/>
        <v>=Tables!H17</v>
      </c>
      <c r="O298" s="32" t="str">
        <f>Tables!H17</f>
        <v>H</v>
      </c>
      <c r="P298" s="6" t="str">
        <f t="shared" si="21"/>
        <v>EQH</v>
      </c>
      <c r="Q298" s="30"/>
      <c r="R298" s="34"/>
      <c r="S298" s="31"/>
      <c r="T298" s="31"/>
      <c r="U298" s="31"/>
      <c r="V298" s="3" t="str">
        <f>IF(S298="ILF",HLOOKUP(T298,Tables!$D$20:$I$21,2,TRUE),IF(S298="EIF",HLOOKUP(T298,Tables!$D$26:$I$27,2,TRUE),""))</f>
        <v/>
      </c>
      <c r="W298" s="3" t="str">
        <f>IF(S298="ILF",VLOOKUP(U298,Tables!$A$22:$C$24,3,TRUE),IF(S298="EIF",VLOOKUP(U298,Tables!$A$28:$C$30,3,TRUE),""))</f>
        <v/>
      </c>
      <c r="X298" s="3" t="str">
        <f t="shared" si="23"/>
        <v/>
      </c>
      <c r="Y298" s="1"/>
      <c r="Z298" s="32"/>
      <c r="AA298" s="6" t="str">
        <f t="shared" si="20"/>
        <v/>
      </c>
    </row>
    <row r="299" spans="1:27" customFormat="1" ht="22.5">
      <c r="A299" s="157" t="s">
        <v>689</v>
      </c>
      <c r="B299" s="157" t="s">
        <v>753</v>
      </c>
      <c r="C299" s="157"/>
      <c r="D299" s="157"/>
      <c r="E299" s="157" t="s">
        <v>563</v>
      </c>
      <c r="F299" s="157" t="s">
        <v>564</v>
      </c>
      <c r="G299" s="157" t="s">
        <v>758</v>
      </c>
      <c r="H299" s="157"/>
      <c r="I299" s="187" t="s">
        <v>379</v>
      </c>
      <c r="J299" s="187">
        <v>56</v>
      </c>
      <c r="K299" s="187">
        <v>4</v>
      </c>
      <c r="L299" s="3" t="str">
        <f>IF(I299="EQ",HLOOKUP(J299,Tables!$D$14:$I$15,2,TRUE),IF(I299="EI",HLOOKUP(J299,Tables!$D$2:$I$3,2,TRUE),IF(I299="EO",HLOOKUP(J299,Tables!$D$8:$I$9,2,TRUE),"")))</f>
        <v>H</v>
      </c>
      <c r="M299" s="3">
        <f>IF(I299="EQ",VLOOKUP(K299,Tables!$A$16:$C$18,3,TRUE),IF(I299="EI",VLOOKUP(K299,Tables!$A$4:$C$6,3,TRUE),IF(I299="EO",VLOOKUP(K299,Tables!$A$10:$C$12,3,TRUE),"")))</f>
        <v>18</v>
      </c>
      <c r="N299" s="3" t="str">
        <f t="shared" si="22"/>
        <v>=Tables!H18</v>
      </c>
      <c r="O299" s="32" t="str">
        <f>Tables!H18</f>
        <v>H</v>
      </c>
      <c r="P299" s="6" t="str">
        <f t="shared" si="21"/>
        <v>EQH</v>
      </c>
      <c r="Q299" s="30"/>
      <c r="R299" s="34"/>
      <c r="S299" s="31"/>
      <c r="T299" s="31"/>
      <c r="U299" s="31"/>
      <c r="V299" s="3" t="str">
        <f>IF(S299="ILF",HLOOKUP(T299,Tables!$D$20:$I$21,2,TRUE),IF(S299="EIF",HLOOKUP(T299,Tables!$D$26:$I$27,2,TRUE),""))</f>
        <v/>
      </c>
      <c r="W299" s="3" t="str">
        <f>IF(S299="ILF",VLOOKUP(U299,Tables!$A$22:$C$24,3,TRUE),IF(S299="EIF",VLOOKUP(U299,Tables!$A$28:$C$30,3,TRUE),""))</f>
        <v/>
      </c>
      <c r="X299" s="3" t="str">
        <f t="shared" si="23"/>
        <v/>
      </c>
      <c r="Y299" s="1"/>
      <c r="Z299" s="32"/>
      <c r="AA299" s="6" t="str">
        <f t="shared" si="20"/>
        <v/>
      </c>
    </row>
    <row r="300" spans="1:27" customFormat="1" ht="33.75">
      <c r="A300" s="157" t="s">
        <v>689</v>
      </c>
      <c r="B300" s="157" t="s">
        <v>753</v>
      </c>
      <c r="C300" s="157"/>
      <c r="D300" s="157"/>
      <c r="E300" s="157" t="s">
        <v>563</v>
      </c>
      <c r="F300" s="157" t="s">
        <v>564</v>
      </c>
      <c r="G300" s="157" t="s">
        <v>755</v>
      </c>
      <c r="H300" s="157"/>
      <c r="I300" s="187" t="s">
        <v>379</v>
      </c>
      <c r="J300" s="187">
        <v>64</v>
      </c>
      <c r="K300" s="187">
        <v>3</v>
      </c>
      <c r="L300" s="3" t="str">
        <f>IF(I300="EQ",HLOOKUP(J300,Tables!$D$14:$I$15,2,TRUE),IF(I300="EI",HLOOKUP(J300,Tables!$D$2:$I$3,2,TRUE),IF(I300="EO",HLOOKUP(J300,Tables!$D$8:$I$9,2,TRUE),"")))</f>
        <v>H</v>
      </c>
      <c r="M300" s="3">
        <f>IF(I300="EQ",VLOOKUP(K300,Tables!$A$16:$C$18,3,TRUE),IF(I300="EI",VLOOKUP(K300,Tables!$A$4:$C$6,3,TRUE),IF(I300="EO",VLOOKUP(K300,Tables!$A$10:$C$12,3,TRUE),"")))</f>
        <v>17</v>
      </c>
      <c r="N300" s="3" t="str">
        <f t="shared" si="22"/>
        <v>=Tables!H17</v>
      </c>
      <c r="O300" s="32" t="str">
        <f>Tables!H17</f>
        <v>H</v>
      </c>
      <c r="P300" s="6" t="str">
        <f t="shared" si="21"/>
        <v>EQH</v>
      </c>
      <c r="Q300" s="30"/>
      <c r="R300" s="34"/>
      <c r="S300" s="31"/>
      <c r="T300" s="31"/>
      <c r="U300" s="31"/>
      <c r="V300" s="3" t="str">
        <f>IF(S300="ILF",HLOOKUP(T300,Tables!$D$20:$I$21,2,TRUE),IF(S300="EIF",HLOOKUP(T300,Tables!$D$26:$I$27,2,TRUE),""))</f>
        <v/>
      </c>
      <c r="W300" s="3" t="str">
        <f>IF(S300="ILF",VLOOKUP(U300,Tables!$A$22:$C$24,3,TRUE),IF(S300="EIF",VLOOKUP(U300,Tables!$A$28:$C$30,3,TRUE),""))</f>
        <v/>
      </c>
      <c r="X300" s="3" t="str">
        <f t="shared" si="23"/>
        <v/>
      </c>
      <c r="Y300" s="1"/>
      <c r="Z300" s="32"/>
      <c r="AA300" s="6" t="str">
        <f t="shared" si="20"/>
        <v/>
      </c>
    </row>
    <row r="301" spans="1:27" customFormat="1" ht="45">
      <c r="A301" s="157" t="s">
        <v>689</v>
      </c>
      <c r="B301" s="157" t="s">
        <v>753</v>
      </c>
      <c r="C301" s="157"/>
      <c r="D301" s="157"/>
      <c r="E301" s="157" t="s">
        <v>563</v>
      </c>
      <c r="F301" s="157" t="s">
        <v>564</v>
      </c>
      <c r="G301" s="157" t="s">
        <v>92</v>
      </c>
      <c r="H301" s="157"/>
      <c r="I301" s="187" t="s">
        <v>379</v>
      </c>
      <c r="J301" s="187">
        <v>38</v>
      </c>
      <c r="K301" s="187">
        <v>2</v>
      </c>
      <c r="L301" s="3" t="str">
        <f>IF(I301="EQ",HLOOKUP(J301,Tables!$D$14:$I$15,2,TRUE),IF(I301="EI",HLOOKUP(J301,Tables!$D$2:$I$3,2,TRUE),IF(I301="EO",HLOOKUP(J301,Tables!$D$8:$I$9,2,TRUE),"")))</f>
        <v>H</v>
      </c>
      <c r="M301" s="3">
        <f>IF(I301="EQ",VLOOKUP(K301,Tables!$A$16:$C$18,3,TRUE),IF(I301="EI",VLOOKUP(K301,Tables!$A$4:$C$6,3,TRUE),IF(I301="EO",VLOOKUP(K301,Tables!$A$10:$C$12,3,TRUE),"")))</f>
        <v>17</v>
      </c>
      <c r="N301" s="3" t="str">
        <f t="shared" si="22"/>
        <v>=Tables!H17</v>
      </c>
      <c r="O301" s="32" t="str">
        <f>Tables!H17</f>
        <v>H</v>
      </c>
      <c r="P301" s="6" t="str">
        <f t="shared" si="21"/>
        <v>EQH</v>
      </c>
      <c r="Q301" s="30"/>
      <c r="R301" s="34"/>
      <c r="S301" s="31"/>
      <c r="T301" s="31"/>
      <c r="U301" s="31"/>
      <c r="V301" s="3" t="str">
        <f>IF(S301="ILF",HLOOKUP(T301,Tables!$D$20:$I$21,2,TRUE),IF(S301="EIF",HLOOKUP(T301,Tables!$D$26:$I$27,2,TRUE),""))</f>
        <v/>
      </c>
      <c r="W301" s="3" t="str">
        <f>IF(S301="ILF",VLOOKUP(U301,Tables!$A$22:$C$24,3,TRUE),IF(S301="EIF",VLOOKUP(U301,Tables!$A$28:$C$30,3,TRUE),""))</f>
        <v/>
      </c>
      <c r="X301" s="3" t="str">
        <f t="shared" si="23"/>
        <v/>
      </c>
      <c r="Y301" s="1"/>
      <c r="Z301" s="32"/>
      <c r="AA301" s="6" t="str">
        <f t="shared" si="20"/>
        <v/>
      </c>
    </row>
    <row r="302" spans="1:27" customFormat="1" ht="22.5">
      <c r="A302" s="157" t="s">
        <v>689</v>
      </c>
      <c r="B302" s="157" t="s">
        <v>753</v>
      </c>
      <c r="C302" s="157"/>
      <c r="D302" s="157"/>
      <c r="E302" s="157" t="s">
        <v>563</v>
      </c>
      <c r="F302" s="157" t="s">
        <v>564</v>
      </c>
      <c r="G302" s="157" t="s">
        <v>760</v>
      </c>
      <c r="H302" s="157"/>
      <c r="I302" s="187" t="s">
        <v>379</v>
      </c>
      <c r="J302" s="187">
        <v>66</v>
      </c>
      <c r="K302" s="187">
        <v>1</v>
      </c>
      <c r="L302" s="3" t="str">
        <f>IF(I302="EQ",HLOOKUP(J302,Tables!$D$14:$I$15,2,TRUE),IF(I302="EI",HLOOKUP(J302,Tables!$D$2:$I$3,2,TRUE),IF(I302="EO",HLOOKUP(J302,Tables!$D$8:$I$9,2,TRUE),"")))</f>
        <v>H</v>
      </c>
      <c r="M302" s="3">
        <f>IF(I302="EQ",VLOOKUP(K302,Tables!$A$16:$C$18,3,TRUE),IF(I302="EI",VLOOKUP(K302,Tables!$A$4:$C$6,3,TRUE),IF(I302="EO",VLOOKUP(K302,Tables!$A$10:$C$12,3,TRUE),"")))</f>
        <v>16</v>
      </c>
      <c r="N302" s="3" t="str">
        <f t="shared" si="22"/>
        <v>=Tables!H16</v>
      </c>
      <c r="O302" s="32" t="str">
        <f>Tables!H16</f>
        <v>A</v>
      </c>
      <c r="P302" s="6" t="str">
        <f t="shared" si="21"/>
        <v>EQA</v>
      </c>
      <c r="Q302" s="30"/>
      <c r="R302" s="34"/>
      <c r="S302" s="31"/>
      <c r="T302" s="31"/>
      <c r="U302" s="31"/>
      <c r="V302" s="3" t="str">
        <f>IF(S302="ILF",HLOOKUP(T302,Tables!$D$20:$I$21,2,TRUE),IF(S302="EIF",HLOOKUP(T302,Tables!$D$26:$I$27,2,TRUE),""))</f>
        <v/>
      </c>
      <c r="W302" s="3" t="str">
        <f>IF(S302="ILF",VLOOKUP(U302,Tables!$A$22:$C$24,3,TRUE),IF(S302="EIF",VLOOKUP(U302,Tables!$A$28:$C$30,3,TRUE),""))</f>
        <v/>
      </c>
      <c r="X302" s="3" t="str">
        <f t="shared" si="23"/>
        <v/>
      </c>
      <c r="Y302" s="1"/>
      <c r="Z302" s="32"/>
      <c r="AA302" s="6" t="str">
        <f t="shared" si="20"/>
        <v/>
      </c>
    </row>
    <row r="303" spans="1:27" customFormat="1" ht="33.75">
      <c r="A303" s="157" t="s">
        <v>689</v>
      </c>
      <c r="B303" s="157" t="s">
        <v>753</v>
      </c>
      <c r="C303" s="157"/>
      <c r="D303" s="157"/>
      <c r="E303" s="157" t="s">
        <v>563</v>
      </c>
      <c r="F303" s="157" t="s">
        <v>564</v>
      </c>
      <c r="G303" s="157" t="s">
        <v>93</v>
      </c>
      <c r="H303" s="157"/>
      <c r="I303" s="187" t="s">
        <v>379</v>
      </c>
      <c r="J303" s="187">
        <v>76</v>
      </c>
      <c r="K303" s="187">
        <v>2</v>
      </c>
      <c r="L303" s="3" t="str">
        <f>IF(I303="EQ",HLOOKUP(J303,Tables!$D$14:$I$15,2,TRUE),IF(I303="EI",HLOOKUP(J303,Tables!$D$2:$I$3,2,TRUE),IF(I303="EO",HLOOKUP(J303,Tables!$D$8:$I$9,2,TRUE),"")))</f>
        <v>H</v>
      </c>
      <c r="M303" s="3">
        <f>IF(I303="EQ",VLOOKUP(K303,Tables!$A$16:$C$18,3,TRUE),IF(I303="EI",VLOOKUP(K303,Tables!$A$4:$C$6,3,TRUE),IF(I303="EO",VLOOKUP(K303,Tables!$A$10:$C$12,3,TRUE),"")))</f>
        <v>17</v>
      </c>
      <c r="N303" s="3" t="str">
        <f t="shared" si="22"/>
        <v>=Tables!H17</v>
      </c>
      <c r="O303" s="32" t="str">
        <f>Tables!H17</f>
        <v>H</v>
      </c>
      <c r="P303" s="6" t="str">
        <f t="shared" si="21"/>
        <v>EQH</v>
      </c>
      <c r="Q303" s="30"/>
      <c r="R303" s="34"/>
      <c r="S303" s="31"/>
      <c r="T303" s="31"/>
      <c r="U303" s="31"/>
      <c r="V303" s="3" t="str">
        <f>IF(S303="ILF",HLOOKUP(T303,Tables!$D$20:$I$21,2,TRUE),IF(S303="EIF",HLOOKUP(T303,Tables!$D$26:$I$27,2,TRUE),""))</f>
        <v/>
      </c>
      <c r="W303" s="3" t="str">
        <f>IF(S303="ILF",VLOOKUP(U303,Tables!$A$22:$C$24,3,TRUE),IF(S303="EIF",VLOOKUP(U303,Tables!$A$28:$C$30,3,TRUE),""))</f>
        <v/>
      </c>
      <c r="X303" s="3" t="str">
        <f t="shared" si="23"/>
        <v/>
      </c>
      <c r="Y303" s="1"/>
      <c r="Z303" s="32"/>
      <c r="AA303" s="6" t="str">
        <f t="shared" si="20"/>
        <v/>
      </c>
    </row>
    <row r="304" spans="1:27" customFormat="1" ht="22.5">
      <c r="A304" s="157" t="s">
        <v>689</v>
      </c>
      <c r="B304" s="157" t="s">
        <v>753</v>
      </c>
      <c r="C304" s="157"/>
      <c r="D304" s="157"/>
      <c r="E304" s="157" t="s">
        <v>563</v>
      </c>
      <c r="F304" s="157" t="s">
        <v>564</v>
      </c>
      <c r="G304" s="157" t="s">
        <v>796</v>
      </c>
      <c r="H304" s="157"/>
      <c r="I304" s="187" t="s">
        <v>379</v>
      </c>
      <c r="J304" s="187">
        <v>38</v>
      </c>
      <c r="K304" s="187">
        <v>1</v>
      </c>
      <c r="L304" s="3" t="str">
        <f>IF(I304="EQ",HLOOKUP(J304,Tables!$D$14:$I$15,2,TRUE),IF(I304="EI",HLOOKUP(J304,Tables!$D$2:$I$3,2,TRUE),IF(I304="EO",HLOOKUP(J304,Tables!$D$8:$I$9,2,TRUE),"")))</f>
        <v>H</v>
      </c>
      <c r="M304" s="3">
        <f>IF(I304="EQ",VLOOKUP(K304,Tables!$A$16:$C$18,3,TRUE),IF(I304="EI",VLOOKUP(K304,Tables!$A$4:$C$6,3,TRUE),IF(I304="EO",VLOOKUP(K304,Tables!$A$10:$C$12,3,TRUE),"")))</f>
        <v>16</v>
      </c>
      <c r="N304" s="3" t="str">
        <f t="shared" si="22"/>
        <v>=Tables!H16</v>
      </c>
      <c r="O304" s="32" t="str">
        <f>Tables!H16</f>
        <v>A</v>
      </c>
      <c r="P304" s="6" t="str">
        <f t="shared" si="21"/>
        <v>EQA</v>
      </c>
      <c r="Q304" s="30"/>
      <c r="R304" s="34"/>
      <c r="S304" s="31"/>
      <c r="T304" s="31"/>
      <c r="U304" s="31"/>
      <c r="V304" s="3" t="str">
        <f>IF(S304="ILF",HLOOKUP(T304,Tables!$D$20:$I$21,2,TRUE),IF(S304="EIF",HLOOKUP(T304,Tables!$D$26:$I$27,2,TRUE),""))</f>
        <v/>
      </c>
      <c r="W304" s="3" t="str">
        <f>IF(S304="ILF",VLOOKUP(U304,Tables!$A$22:$C$24,3,TRUE),IF(S304="EIF",VLOOKUP(U304,Tables!$A$28:$C$30,3,TRUE),""))</f>
        <v/>
      </c>
      <c r="X304" s="3" t="str">
        <f t="shared" si="23"/>
        <v/>
      </c>
      <c r="Y304" s="1"/>
      <c r="Z304" s="32"/>
      <c r="AA304" s="6" t="str">
        <f t="shared" si="20"/>
        <v/>
      </c>
    </row>
    <row r="305" spans="1:27" customFormat="1" ht="45">
      <c r="A305" s="157" t="s">
        <v>689</v>
      </c>
      <c r="B305" s="157" t="s">
        <v>753</v>
      </c>
      <c r="C305" s="157"/>
      <c r="D305" s="157"/>
      <c r="E305" s="157" t="s">
        <v>563</v>
      </c>
      <c r="F305" s="157" t="s">
        <v>564</v>
      </c>
      <c r="G305" s="157" t="s">
        <v>798</v>
      </c>
      <c r="H305" s="157"/>
      <c r="I305" s="187" t="s">
        <v>373</v>
      </c>
      <c r="J305" s="187">
        <v>72</v>
      </c>
      <c r="K305" s="187">
        <v>4</v>
      </c>
      <c r="L305" s="3" t="str">
        <f>IF(I305="EQ",HLOOKUP(J305,Tables!$D$14:$I$15,2,TRUE),IF(I305="EI",HLOOKUP(J305,Tables!$D$2:$I$3,2,TRUE),IF(I305="EO",HLOOKUP(J305,Tables!$D$8:$I$9,2,TRUE),"")))</f>
        <v>H</v>
      </c>
      <c r="M305" s="3">
        <f>IF(I305="EQ",VLOOKUP(K305,Tables!$A$16:$C$18,3,TRUE),IF(I305="EI",VLOOKUP(K305,Tables!$A$4:$C$6,3,TRUE),IF(I305="EO",VLOOKUP(K305,Tables!$A$10:$C$12,3,TRUE),"")))</f>
        <v>6</v>
      </c>
      <c r="N305" s="3" t="str">
        <f t="shared" si="22"/>
        <v>=Tables!H6</v>
      </c>
      <c r="O305" s="32" t="str">
        <f>Tables!H6</f>
        <v>H</v>
      </c>
      <c r="P305" s="6" t="str">
        <f t="shared" si="21"/>
        <v>EIH</v>
      </c>
      <c r="Q305" s="30"/>
      <c r="R305" s="34"/>
      <c r="S305" s="31"/>
      <c r="T305" s="31"/>
      <c r="U305" s="31"/>
      <c r="V305" s="3" t="str">
        <f>IF(S305="ILF",HLOOKUP(T305,Tables!$D$20:$I$21,2,TRUE),IF(S305="EIF",HLOOKUP(T305,Tables!$D$26:$I$27,2,TRUE),""))</f>
        <v/>
      </c>
      <c r="W305" s="3" t="str">
        <f>IF(S305="ILF",VLOOKUP(U305,Tables!$A$22:$C$24,3,TRUE),IF(S305="EIF",VLOOKUP(U305,Tables!$A$28:$C$30,3,TRUE),""))</f>
        <v/>
      </c>
      <c r="X305" s="3" t="str">
        <f t="shared" si="23"/>
        <v/>
      </c>
      <c r="Y305" s="1"/>
      <c r="Z305" s="32"/>
      <c r="AA305" s="6" t="str">
        <f t="shared" si="20"/>
        <v/>
      </c>
    </row>
    <row r="306" spans="1:27" customFormat="1" ht="45">
      <c r="A306" s="157" t="s">
        <v>689</v>
      </c>
      <c r="B306" s="157" t="s">
        <v>753</v>
      </c>
      <c r="C306" s="157"/>
      <c r="D306" s="157"/>
      <c r="E306" s="157" t="s">
        <v>563</v>
      </c>
      <c r="F306" s="157" t="s">
        <v>564</v>
      </c>
      <c r="G306" s="157" t="s">
        <v>94</v>
      </c>
      <c r="H306" s="157"/>
      <c r="I306" s="187" t="s">
        <v>373</v>
      </c>
      <c r="J306" s="187">
        <v>8</v>
      </c>
      <c r="K306" s="187">
        <v>1</v>
      </c>
      <c r="L306" s="3" t="str">
        <f>IF(I306="EQ",HLOOKUP(J306,Tables!$D$14:$I$15,2,TRUE),IF(I306="EI",HLOOKUP(J306,Tables!$D$2:$I$3,2,TRUE),IF(I306="EO",HLOOKUP(J306,Tables!$D$8:$I$9,2,TRUE),"")))</f>
        <v>F</v>
      </c>
      <c r="M306" s="3">
        <f>IF(I306="EQ",VLOOKUP(K306,Tables!$A$16:$C$18,3,TRUE),IF(I306="EI",VLOOKUP(K306,Tables!$A$4:$C$6,3,TRUE),IF(I306="EO",VLOOKUP(K306,Tables!$A$10:$C$12,3,TRUE),"")))</f>
        <v>4</v>
      </c>
      <c r="N306" s="3" t="str">
        <f t="shared" si="22"/>
        <v>=Tables!F4</v>
      </c>
      <c r="O306" s="32" t="str">
        <f>Tables!F4</f>
        <v>L</v>
      </c>
      <c r="P306" s="6" t="str">
        <f t="shared" si="21"/>
        <v>EIL</v>
      </c>
      <c r="Q306" s="30"/>
      <c r="R306" s="34"/>
      <c r="S306" s="31"/>
      <c r="T306" s="31"/>
      <c r="U306" s="31"/>
      <c r="V306" s="3" t="str">
        <f>IF(S306="ILF",HLOOKUP(T306,Tables!$D$20:$I$21,2,TRUE),IF(S306="EIF",HLOOKUP(T306,Tables!$D$26:$I$27,2,TRUE),""))</f>
        <v/>
      </c>
      <c r="W306" s="3" t="str">
        <f>IF(S306="ILF",VLOOKUP(U306,Tables!$A$22:$C$24,3,TRUE),IF(S306="EIF",VLOOKUP(U306,Tables!$A$28:$C$30,3,TRUE),""))</f>
        <v/>
      </c>
      <c r="X306" s="3" t="str">
        <f t="shared" si="23"/>
        <v/>
      </c>
      <c r="Y306" s="1"/>
      <c r="Z306" s="32"/>
      <c r="AA306" s="6" t="str">
        <f t="shared" si="20"/>
        <v/>
      </c>
    </row>
    <row r="307" spans="1:27" customFormat="1" ht="45">
      <c r="A307" s="157" t="s">
        <v>689</v>
      </c>
      <c r="B307" s="157" t="s">
        <v>753</v>
      </c>
      <c r="C307" s="157"/>
      <c r="D307" s="157"/>
      <c r="E307" s="157" t="s">
        <v>563</v>
      </c>
      <c r="F307" s="157" t="s">
        <v>564</v>
      </c>
      <c r="G307" s="157" t="s">
        <v>791</v>
      </c>
      <c r="H307" s="157"/>
      <c r="I307" s="187" t="s">
        <v>373</v>
      </c>
      <c r="J307" s="187">
        <v>32</v>
      </c>
      <c r="K307" s="187">
        <v>2</v>
      </c>
      <c r="L307" s="3" t="str">
        <f>IF(I307="EQ",HLOOKUP(J307,Tables!$D$14:$I$15,2,TRUE),IF(I307="EI",HLOOKUP(J307,Tables!$D$2:$I$3,2,TRUE),IF(I307="EO",HLOOKUP(J307,Tables!$D$8:$I$9,2,TRUE),"")))</f>
        <v>H</v>
      </c>
      <c r="M307" s="3">
        <f>IF(I307="EQ",VLOOKUP(K307,Tables!$A$16:$C$18,3,TRUE),IF(I307="EI",VLOOKUP(K307,Tables!$A$4:$C$6,3,TRUE),IF(I307="EO",VLOOKUP(K307,Tables!$A$10:$C$12,3,TRUE),"")))</f>
        <v>5</v>
      </c>
      <c r="N307" s="3" t="str">
        <f t="shared" si="22"/>
        <v>=Tables!H5</v>
      </c>
      <c r="O307" s="32" t="str">
        <f>Tables!H5</f>
        <v>H</v>
      </c>
      <c r="P307" s="6" t="str">
        <f t="shared" si="21"/>
        <v>EIH</v>
      </c>
      <c r="Q307" s="30"/>
      <c r="R307" s="34"/>
      <c r="S307" s="31"/>
      <c r="T307" s="31"/>
      <c r="U307" s="31"/>
      <c r="V307" s="3" t="str">
        <f>IF(S307="ILF",HLOOKUP(T307,Tables!$D$20:$I$21,2,TRUE),IF(S307="EIF",HLOOKUP(T307,Tables!$D$26:$I$27,2,TRUE),""))</f>
        <v/>
      </c>
      <c r="W307" s="3" t="str">
        <f>IF(S307="ILF",VLOOKUP(U307,Tables!$A$22:$C$24,3,TRUE),IF(S307="EIF",VLOOKUP(U307,Tables!$A$28:$C$30,3,TRUE),""))</f>
        <v/>
      </c>
      <c r="X307" s="3" t="str">
        <f t="shared" si="23"/>
        <v/>
      </c>
      <c r="Y307" s="1"/>
      <c r="Z307" s="32"/>
      <c r="AA307" s="6" t="str">
        <f t="shared" si="20"/>
        <v/>
      </c>
    </row>
    <row r="308" spans="1:27" customFormat="1" ht="22.5">
      <c r="A308" s="157" t="s">
        <v>689</v>
      </c>
      <c r="B308" s="157" t="s">
        <v>753</v>
      </c>
      <c r="C308" s="157"/>
      <c r="D308" s="157"/>
      <c r="E308" s="157" t="s">
        <v>563</v>
      </c>
      <c r="F308" s="157" t="s">
        <v>564</v>
      </c>
      <c r="G308" s="157" t="s">
        <v>804</v>
      </c>
      <c r="H308" s="157"/>
      <c r="I308" s="187" t="s">
        <v>373</v>
      </c>
      <c r="J308" s="187">
        <v>32</v>
      </c>
      <c r="K308" s="187">
        <v>4</v>
      </c>
      <c r="L308" s="3" t="str">
        <f>IF(I308="EQ",HLOOKUP(J308,Tables!$D$14:$I$15,2,TRUE),IF(I308="EI",HLOOKUP(J308,Tables!$D$2:$I$3,2,TRUE),IF(I308="EO",HLOOKUP(J308,Tables!$D$8:$I$9,2,TRUE),"")))</f>
        <v>H</v>
      </c>
      <c r="M308" s="3">
        <f>IF(I308="EQ",VLOOKUP(K308,Tables!$A$16:$C$18,3,TRUE),IF(I308="EI",VLOOKUP(K308,Tables!$A$4:$C$6,3,TRUE),IF(I308="EO",VLOOKUP(K308,Tables!$A$10:$C$12,3,TRUE),"")))</f>
        <v>6</v>
      </c>
      <c r="N308" s="3" t="str">
        <f t="shared" si="22"/>
        <v>=Tables!H6</v>
      </c>
      <c r="O308" s="32" t="str">
        <f>Tables!H6</f>
        <v>H</v>
      </c>
      <c r="P308" s="6" t="str">
        <f t="shared" si="21"/>
        <v>EIH</v>
      </c>
      <c r="Q308" s="30"/>
      <c r="R308" s="34"/>
      <c r="S308" s="31"/>
      <c r="T308" s="31"/>
      <c r="U308" s="31"/>
      <c r="V308" s="3" t="str">
        <f>IF(S308="ILF",HLOOKUP(T308,Tables!$D$20:$I$21,2,TRUE),IF(S308="EIF",HLOOKUP(T308,Tables!$D$26:$I$27,2,TRUE),""))</f>
        <v/>
      </c>
      <c r="W308" s="3" t="str">
        <f>IF(S308="ILF",VLOOKUP(U308,Tables!$A$22:$C$24,3,TRUE),IF(S308="EIF",VLOOKUP(U308,Tables!$A$28:$C$30,3,TRUE),""))</f>
        <v/>
      </c>
      <c r="X308" s="3" t="str">
        <f t="shared" si="23"/>
        <v/>
      </c>
      <c r="Y308" s="1"/>
      <c r="Z308" s="32"/>
      <c r="AA308" s="6" t="str">
        <f t="shared" si="20"/>
        <v/>
      </c>
    </row>
    <row r="309" spans="1:27" customFormat="1" ht="45">
      <c r="A309" s="157" t="s">
        <v>689</v>
      </c>
      <c r="B309" s="157" t="s">
        <v>753</v>
      </c>
      <c r="C309" s="157"/>
      <c r="D309" s="157"/>
      <c r="E309" s="157" t="s">
        <v>563</v>
      </c>
      <c r="F309" s="157" t="s">
        <v>566</v>
      </c>
      <c r="G309" s="157" t="s">
        <v>95</v>
      </c>
      <c r="H309" s="157"/>
      <c r="I309" s="187" t="s">
        <v>379</v>
      </c>
      <c r="J309" s="187">
        <v>29</v>
      </c>
      <c r="K309" s="187">
        <v>1</v>
      </c>
      <c r="L309" s="3" t="str">
        <f>IF(I309="EQ",HLOOKUP(J309,Tables!$D$14:$I$15,2,TRUE),IF(I309="EI",HLOOKUP(J309,Tables!$D$2:$I$3,2,TRUE),IF(I309="EO",HLOOKUP(J309,Tables!$D$8:$I$9,2,TRUE),"")))</f>
        <v>H</v>
      </c>
      <c r="M309" s="3">
        <f>IF(I309="EQ",VLOOKUP(K309,Tables!$A$16:$C$18,3,TRUE),IF(I309="EI",VLOOKUP(K309,Tables!$A$4:$C$6,3,TRUE),IF(I309="EO",VLOOKUP(K309,Tables!$A$10:$C$12,3,TRUE),"")))</f>
        <v>16</v>
      </c>
      <c r="N309" s="3" t="str">
        <f t="shared" si="22"/>
        <v>=Tables!H16</v>
      </c>
      <c r="O309" s="32" t="str">
        <f>Tables!H16</f>
        <v>A</v>
      </c>
      <c r="P309" s="6" t="str">
        <f t="shared" si="21"/>
        <v>EQA</v>
      </c>
      <c r="Q309" s="30"/>
      <c r="R309" s="34"/>
      <c r="S309" s="31"/>
      <c r="T309" s="31"/>
      <c r="U309" s="31"/>
      <c r="V309" s="3" t="str">
        <f>IF(S309="ILF",HLOOKUP(T309,Tables!$D$20:$I$21,2,TRUE),IF(S309="EIF",HLOOKUP(T309,Tables!$D$26:$I$27,2,TRUE),""))</f>
        <v/>
      </c>
      <c r="W309" s="3" t="str">
        <f>IF(S309="ILF",VLOOKUP(U309,Tables!$A$22:$C$24,3,TRUE),IF(S309="EIF",VLOOKUP(U309,Tables!$A$28:$C$30,3,TRUE),""))</f>
        <v/>
      </c>
      <c r="X309" s="3" t="str">
        <f t="shared" si="23"/>
        <v/>
      </c>
      <c r="Y309" s="1"/>
      <c r="Z309" s="32"/>
      <c r="AA309" s="6" t="str">
        <f t="shared" si="20"/>
        <v/>
      </c>
    </row>
    <row r="310" spans="1:27" customFormat="1" ht="33.75">
      <c r="A310" s="157" t="s">
        <v>689</v>
      </c>
      <c r="B310" s="157" t="s">
        <v>753</v>
      </c>
      <c r="C310" s="157"/>
      <c r="D310" s="157"/>
      <c r="E310" s="157" t="s">
        <v>563</v>
      </c>
      <c r="F310" s="157" t="s">
        <v>569</v>
      </c>
      <c r="G310" s="157" t="s">
        <v>96</v>
      </c>
      <c r="H310" s="157"/>
      <c r="I310" s="187" t="s">
        <v>379</v>
      </c>
      <c r="J310" s="187">
        <v>20</v>
      </c>
      <c r="K310" s="187">
        <v>3</v>
      </c>
      <c r="L310" s="3" t="str">
        <f>IF(I310="EQ",HLOOKUP(J310,Tables!$D$14:$I$15,2,TRUE),IF(I310="EI",HLOOKUP(J310,Tables!$D$2:$I$3,2,TRUE),IF(I310="EO",HLOOKUP(J310,Tables!$D$8:$I$9,2,TRUE),"")))</f>
        <v>H</v>
      </c>
      <c r="M310" s="3">
        <f>IF(I310="EQ",VLOOKUP(K310,Tables!$A$16:$C$18,3,TRUE),IF(I310="EI",VLOOKUP(K310,Tables!$A$4:$C$6,3,TRUE),IF(I310="EO",VLOOKUP(K310,Tables!$A$10:$C$12,3,TRUE),"")))</f>
        <v>17</v>
      </c>
      <c r="N310" s="3" t="str">
        <f t="shared" si="22"/>
        <v>=Tables!H17</v>
      </c>
      <c r="O310" s="32" t="str">
        <f>Tables!H17</f>
        <v>H</v>
      </c>
      <c r="P310" s="6" t="str">
        <f t="shared" si="21"/>
        <v>EQH</v>
      </c>
      <c r="Q310" s="30"/>
      <c r="R310" s="34"/>
      <c r="S310" s="31"/>
      <c r="T310" s="31"/>
      <c r="U310" s="31"/>
      <c r="V310" s="3" t="str">
        <f>IF(S310="ILF",HLOOKUP(T310,Tables!$D$20:$I$21,2,TRUE),IF(S310="EIF",HLOOKUP(T310,Tables!$D$26:$I$27,2,TRUE),""))</f>
        <v/>
      </c>
      <c r="W310" s="3" t="str">
        <f>IF(S310="ILF",VLOOKUP(U310,Tables!$A$22:$C$24,3,TRUE),IF(S310="EIF",VLOOKUP(U310,Tables!$A$28:$C$30,3,TRUE),""))</f>
        <v/>
      </c>
      <c r="X310" s="3" t="str">
        <f t="shared" si="23"/>
        <v/>
      </c>
      <c r="Y310" s="1"/>
      <c r="Z310" s="32"/>
      <c r="AA310" s="6" t="str">
        <f t="shared" si="20"/>
        <v/>
      </c>
    </row>
    <row r="311" spans="1:27" customFormat="1" ht="33.75">
      <c r="A311" s="157" t="s">
        <v>689</v>
      </c>
      <c r="B311" s="157" t="s">
        <v>753</v>
      </c>
      <c r="C311" s="157"/>
      <c r="D311" s="157"/>
      <c r="E311" s="157" t="s">
        <v>563</v>
      </c>
      <c r="F311" s="157" t="s">
        <v>569</v>
      </c>
      <c r="G311" s="157" t="s">
        <v>754</v>
      </c>
      <c r="H311" s="157"/>
      <c r="I311" s="187" t="s">
        <v>379</v>
      </c>
      <c r="J311" s="187">
        <v>58</v>
      </c>
      <c r="K311" s="187">
        <v>3</v>
      </c>
      <c r="L311" s="3" t="str">
        <f>IF(I311="EQ",HLOOKUP(J311,Tables!$D$14:$I$15,2,TRUE),IF(I311="EI",HLOOKUP(J311,Tables!$D$2:$I$3,2,TRUE),IF(I311="EO",HLOOKUP(J311,Tables!$D$8:$I$9,2,TRUE),"")))</f>
        <v>H</v>
      </c>
      <c r="M311" s="3">
        <f>IF(I311="EQ",VLOOKUP(K311,Tables!$A$16:$C$18,3,TRUE),IF(I311="EI",VLOOKUP(K311,Tables!$A$4:$C$6,3,TRUE),IF(I311="EO",VLOOKUP(K311,Tables!$A$10:$C$12,3,TRUE),"")))</f>
        <v>17</v>
      </c>
      <c r="N311" s="3" t="str">
        <f t="shared" si="22"/>
        <v>=Tables!H17</v>
      </c>
      <c r="O311" s="32" t="str">
        <f>Tables!H17</f>
        <v>H</v>
      </c>
      <c r="P311" s="6" t="str">
        <f t="shared" si="21"/>
        <v>EQH</v>
      </c>
      <c r="Q311" s="30"/>
      <c r="R311" s="34"/>
      <c r="S311" s="31"/>
      <c r="T311" s="31"/>
      <c r="U311" s="31"/>
      <c r="V311" s="3" t="str">
        <f>IF(S311="ILF",HLOOKUP(T311,Tables!$D$20:$I$21,2,TRUE),IF(S311="EIF",HLOOKUP(T311,Tables!$D$26:$I$27,2,TRUE),""))</f>
        <v/>
      </c>
      <c r="W311" s="3" t="str">
        <f>IF(S311="ILF",VLOOKUP(U311,Tables!$A$22:$C$24,3,TRUE),IF(S311="EIF",VLOOKUP(U311,Tables!$A$28:$C$30,3,TRUE),""))</f>
        <v/>
      </c>
      <c r="X311" s="3" t="str">
        <f t="shared" si="23"/>
        <v/>
      </c>
      <c r="Y311" s="1"/>
      <c r="Z311" s="32"/>
      <c r="AA311" s="6" t="str">
        <f t="shared" si="20"/>
        <v/>
      </c>
    </row>
    <row r="312" spans="1:27" customFormat="1" ht="33.75">
      <c r="A312" s="157" t="s">
        <v>689</v>
      </c>
      <c r="B312" s="157" t="s">
        <v>753</v>
      </c>
      <c r="C312" s="157"/>
      <c r="D312" s="157"/>
      <c r="E312" s="157" t="s">
        <v>563</v>
      </c>
      <c r="F312" s="157" t="s">
        <v>569</v>
      </c>
      <c r="G312" s="157" t="s">
        <v>792</v>
      </c>
      <c r="H312" s="157"/>
      <c r="I312" s="187" t="s">
        <v>379</v>
      </c>
      <c r="J312" s="187">
        <v>67</v>
      </c>
      <c r="K312" s="187">
        <v>4</v>
      </c>
      <c r="L312" s="3" t="str">
        <f>IF(I312="EQ",HLOOKUP(J312,Tables!$D$14:$I$15,2,TRUE),IF(I312="EI",HLOOKUP(J312,Tables!$D$2:$I$3,2,TRUE),IF(I312="EO",HLOOKUP(J312,Tables!$D$8:$I$9,2,TRUE),"")))</f>
        <v>H</v>
      </c>
      <c r="M312" s="3">
        <f>IF(I312="EQ",VLOOKUP(K312,Tables!$A$16:$C$18,3,TRUE),IF(I312="EI",VLOOKUP(K312,Tables!$A$4:$C$6,3,TRUE),IF(I312="EO",VLOOKUP(K312,Tables!$A$10:$C$12,3,TRUE),"")))</f>
        <v>18</v>
      </c>
      <c r="N312" s="3" t="str">
        <f t="shared" si="22"/>
        <v>=Tables!H18</v>
      </c>
      <c r="O312" s="32" t="str">
        <f>Tables!H18</f>
        <v>H</v>
      </c>
      <c r="P312" s="6" t="str">
        <f t="shared" si="21"/>
        <v>EQH</v>
      </c>
      <c r="Q312" s="30"/>
      <c r="R312" s="34"/>
      <c r="S312" s="31"/>
      <c r="T312" s="31"/>
      <c r="U312" s="31"/>
      <c r="V312" s="3" t="str">
        <f>IF(S312="ILF",HLOOKUP(T312,Tables!$D$20:$I$21,2,TRUE),IF(S312="EIF",HLOOKUP(T312,Tables!$D$26:$I$27,2,TRUE),""))</f>
        <v/>
      </c>
      <c r="W312" s="3" t="str">
        <f>IF(S312="ILF",VLOOKUP(U312,Tables!$A$22:$C$24,3,TRUE),IF(S312="EIF",VLOOKUP(U312,Tables!$A$28:$C$30,3,TRUE),""))</f>
        <v/>
      </c>
      <c r="X312" s="3" t="str">
        <f t="shared" si="23"/>
        <v/>
      </c>
      <c r="Y312" s="1"/>
      <c r="Z312" s="32"/>
      <c r="AA312" s="6" t="str">
        <f t="shared" si="20"/>
        <v/>
      </c>
    </row>
    <row r="313" spans="1:27" customFormat="1" ht="22.5">
      <c r="A313" s="157" t="s">
        <v>689</v>
      </c>
      <c r="B313" s="157" t="s">
        <v>753</v>
      </c>
      <c r="C313" s="157"/>
      <c r="D313" s="157"/>
      <c r="E313" s="157" t="s">
        <v>563</v>
      </c>
      <c r="F313" s="157" t="s">
        <v>569</v>
      </c>
      <c r="G313" s="157" t="s">
        <v>761</v>
      </c>
      <c r="H313" s="157"/>
      <c r="I313" s="187" t="s">
        <v>379</v>
      </c>
      <c r="J313" s="187">
        <v>24</v>
      </c>
      <c r="K313" s="187">
        <v>2</v>
      </c>
      <c r="L313" s="3" t="str">
        <f>IF(I313="EQ",HLOOKUP(J313,Tables!$D$14:$I$15,2,TRUE),IF(I313="EI",HLOOKUP(J313,Tables!$D$2:$I$3,2,TRUE),IF(I313="EO",HLOOKUP(J313,Tables!$D$8:$I$9,2,TRUE),"")))</f>
        <v>H</v>
      </c>
      <c r="M313" s="3">
        <f>IF(I313="EQ",VLOOKUP(K313,Tables!$A$16:$C$18,3,TRUE),IF(I313="EI",VLOOKUP(K313,Tables!$A$4:$C$6,3,TRUE),IF(I313="EO",VLOOKUP(K313,Tables!$A$10:$C$12,3,TRUE),"")))</f>
        <v>17</v>
      </c>
      <c r="N313" s="3" t="str">
        <f t="shared" si="22"/>
        <v>=Tables!H17</v>
      </c>
      <c r="O313" s="32" t="str">
        <f>Tables!H17</f>
        <v>H</v>
      </c>
      <c r="P313" s="6" t="str">
        <f t="shared" si="21"/>
        <v>EQH</v>
      </c>
      <c r="Q313" s="30"/>
      <c r="R313" s="34"/>
      <c r="S313" s="31"/>
      <c r="T313" s="31"/>
      <c r="U313" s="31"/>
      <c r="V313" s="3" t="str">
        <f>IF(S313="ILF",HLOOKUP(T313,Tables!$D$20:$I$21,2,TRUE),IF(S313="EIF",HLOOKUP(T313,Tables!$D$26:$I$27,2,TRUE),""))</f>
        <v/>
      </c>
      <c r="W313" s="3" t="str">
        <f>IF(S313="ILF",VLOOKUP(U313,Tables!$A$22:$C$24,3,TRUE),IF(S313="EIF",VLOOKUP(U313,Tables!$A$28:$C$30,3,TRUE),""))</f>
        <v/>
      </c>
      <c r="X313" s="3" t="str">
        <f t="shared" si="23"/>
        <v/>
      </c>
      <c r="Y313" s="1"/>
      <c r="Z313" s="32"/>
      <c r="AA313" s="6" t="str">
        <f t="shared" si="20"/>
        <v/>
      </c>
    </row>
    <row r="314" spans="1:27" customFormat="1" ht="45">
      <c r="A314" s="157" t="s">
        <v>689</v>
      </c>
      <c r="B314" s="157" t="s">
        <v>218</v>
      </c>
      <c r="C314" s="157" t="s">
        <v>273</v>
      </c>
      <c r="D314" s="157"/>
      <c r="E314" s="157" t="s">
        <v>563</v>
      </c>
      <c r="F314" s="157" t="s">
        <v>564</v>
      </c>
      <c r="G314" s="157" t="s">
        <v>97</v>
      </c>
      <c r="H314" s="157"/>
      <c r="I314" s="187" t="s">
        <v>379</v>
      </c>
      <c r="J314" s="187">
        <v>17</v>
      </c>
      <c r="K314" s="187">
        <v>3</v>
      </c>
      <c r="L314" s="3" t="str">
        <f>IF(I314="EQ",HLOOKUP(J314,Tables!$D$14:$I$15,2,TRUE),IF(I314="EI",HLOOKUP(J314,Tables!$D$2:$I$3,2,TRUE),IF(I314="EO",HLOOKUP(J314,Tables!$D$8:$I$9,2,TRUE),"")))</f>
        <v>F</v>
      </c>
      <c r="M314" s="3">
        <f>IF(I314="EQ",VLOOKUP(K314,Tables!$A$16:$C$18,3,TRUE),IF(I314="EI",VLOOKUP(K314,Tables!$A$4:$C$6,3,TRUE),IF(I314="EO",VLOOKUP(K314,Tables!$A$10:$C$12,3,TRUE),"")))</f>
        <v>17</v>
      </c>
      <c r="N314" s="3" t="str">
        <f t="shared" si="22"/>
        <v>=Tables!F17</v>
      </c>
      <c r="O314" s="32" t="str">
        <f>Tables!F17</f>
        <v>A</v>
      </c>
      <c r="P314" s="6" t="str">
        <f t="shared" si="21"/>
        <v>EQA</v>
      </c>
      <c r="Q314" s="30"/>
      <c r="R314" s="34"/>
      <c r="S314" s="31"/>
      <c r="T314" s="31"/>
      <c r="U314" s="31"/>
      <c r="V314" s="3" t="str">
        <f>IF(S314="ILF",HLOOKUP(T314,Tables!$D$20:$I$21,2,TRUE),IF(S314="EIF",HLOOKUP(T314,Tables!$D$26:$I$27,2,TRUE),""))</f>
        <v/>
      </c>
      <c r="W314" s="3" t="str">
        <f>IF(S314="ILF",VLOOKUP(U314,Tables!$A$22:$C$24,3,TRUE),IF(S314="EIF",VLOOKUP(U314,Tables!$A$28:$C$30,3,TRUE),""))</f>
        <v/>
      </c>
      <c r="X314" s="3" t="str">
        <f t="shared" si="23"/>
        <v/>
      </c>
      <c r="Y314" s="1"/>
      <c r="Z314" s="32"/>
      <c r="AA314" s="6" t="str">
        <f t="shared" si="20"/>
        <v/>
      </c>
    </row>
    <row r="315" spans="1:27" customFormat="1" ht="45">
      <c r="A315" s="157" t="s">
        <v>689</v>
      </c>
      <c r="B315" s="157" t="s">
        <v>218</v>
      </c>
      <c r="C315" s="157"/>
      <c r="D315" s="157"/>
      <c r="E315" s="157" t="s">
        <v>563</v>
      </c>
      <c r="F315" s="157" t="s">
        <v>564</v>
      </c>
      <c r="G315" s="157" t="s">
        <v>98</v>
      </c>
      <c r="H315" s="157"/>
      <c r="I315" s="187" t="s">
        <v>379</v>
      </c>
      <c r="J315" s="187">
        <v>39</v>
      </c>
      <c r="K315" s="187">
        <v>2</v>
      </c>
      <c r="L315" s="3" t="str">
        <f>IF(I315="EQ",HLOOKUP(J315,Tables!$D$14:$I$15,2,TRUE),IF(I315="EI",HLOOKUP(J315,Tables!$D$2:$I$3,2,TRUE),IF(I315="EO",HLOOKUP(J315,Tables!$D$8:$I$9,2,TRUE),"")))</f>
        <v>H</v>
      </c>
      <c r="M315" s="3">
        <f>IF(I315="EQ",VLOOKUP(K315,Tables!$A$16:$C$18,3,TRUE),IF(I315="EI",VLOOKUP(K315,Tables!$A$4:$C$6,3,TRUE),IF(I315="EO",VLOOKUP(K315,Tables!$A$10:$C$12,3,TRUE),"")))</f>
        <v>17</v>
      </c>
      <c r="N315" s="3" t="str">
        <f t="shared" si="22"/>
        <v>=Tables!H17</v>
      </c>
      <c r="O315" s="32" t="str">
        <f>Tables!H17</f>
        <v>H</v>
      </c>
      <c r="P315" s="6" t="str">
        <f t="shared" si="21"/>
        <v>EQH</v>
      </c>
      <c r="Q315" s="30"/>
      <c r="R315" s="34"/>
      <c r="S315" s="31"/>
      <c r="T315" s="31"/>
      <c r="U315" s="31"/>
      <c r="V315" s="3" t="str">
        <f>IF(S315="ILF",HLOOKUP(T315,Tables!$D$20:$I$21,2,TRUE),IF(S315="EIF",HLOOKUP(T315,Tables!$D$26:$I$27,2,TRUE),""))</f>
        <v/>
      </c>
      <c r="W315" s="3" t="str">
        <f>IF(S315="ILF",VLOOKUP(U315,Tables!$A$22:$C$24,3,TRUE),IF(S315="EIF",VLOOKUP(U315,Tables!$A$28:$C$30,3,TRUE),""))</f>
        <v/>
      </c>
      <c r="X315" s="3" t="str">
        <f t="shared" si="23"/>
        <v/>
      </c>
      <c r="Y315" s="1"/>
      <c r="Z315" s="32"/>
      <c r="AA315" s="6" t="str">
        <f t="shared" si="20"/>
        <v/>
      </c>
    </row>
    <row r="316" spans="1:27" customFormat="1" ht="56.25">
      <c r="A316" s="157" t="s">
        <v>689</v>
      </c>
      <c r="B316" s="157" t="s">
        <v>218</v>
      </c>
      <c r="C316" s="157"/>
      <c r="D316" s="157"/>
      <c r="E316" s="157" t="s">
        <v>563</v>
      </c>
      <c r="F316" s="157" t="s">
        <v>564</v>
      </c>
      <c r="G316" s="157" t="s">
        <v>99</v>
      </c>
      <c r="H316" s="157"/>
      <c r="I316" s="187" t="s">
        <v>379</v>
      </c>
      <c r="J316" s="187">
        <v>39</v>
      </c>
      <c r="K316" s="187">
        <v>1</v>
      </c>
      <c r="L316" s="3" t="str">
        <f>IF(I316="EQ",HLOOKUP(J316,Tables!$D$14:$I$15,2,TRUE),IF(I316="EI",HLOOKUP(J316,Tables!$D$2:$I$3,2,TRUE),IF(I316="EO",HLOOKUP(J316,Tables!$D$8:$I$9,2,TRUE),"")))</f>
        <v>H</v>
      </c>
      <c r="M316" s="3">
        <f>IF(I316="EQ",VLOOKUP(K316,Tables!$A$16:$C$18,3,TRUE),IF(I316="EI",VLOOKUP(K316,Tables!$A$4:$C$6,3,TRUE),IF(I316="EO",VLOOKUP(K316,Tables!$A$10:$C$12,3,TRUE),"")))</f>
        <v>16</v>
      </c>
      <c r="N316" s="3" t="str">
        <f t="shared" si="22"/>
        <v>=Tables!H16</v>
      </c>
      <c r="O316" s="32" t="str">
        <f>Tables!H16</f>
        <v>A</v>
      </c>
      <c r="P316" s="6" t="str">
        <f t="shared" si="21"/>
        <v>EQA</v>
      </c>
      <c r="Q316" s="30"/>
      <c r="R316" s="34"/>
      <c r="S316" s="31"/>
      <c r="T316" s="31"/>
      <c r="U316" s="31"/>
      <c r="V316" s="3" t="str">
        <f>IF(S316="ILF",HLOOKUP(T316,Tables!$D$20:$I$21,2,TRUE),IF(S316="EIF",HLOOKUP(T316,Tables!$D$26:$I$27,2,TRUE),""))</f>
        <v/>
      </c>
      <c r="W316" s="3" t="str">
        <f>IF(S316="ILF",VLOOKUP(U316,Tables!$A$22:$C$24,3,TRUE),IF(S316="EIF",VLOOKUP(U316,Tables!$A$28:$C$30,3,TRUE),""))</f>
        <v/>
      </c>
      <c r="X316" s="3" t="str">
        <f t="shared" si="23"/>
        <v/>
      </c>
      <c r="Y316" s="1"/>
      <c r="Z316" s="32"/>
      <c r="AA316" s="6" t="str">
        <f t="shared" si="20"/>
        <v/>
      </c>
    </row>
    <row r="317" spans="1:27" customFormat="1" ht="56.25">
      <c r="A317" s="157" t="s">
        <v>689</v>
      </c>
      <c r="B317" s="157" t="s">
        <v>218</v>
      </c>
      <c r="C317" s="157"/>
      <c r="D317" s="157"/>
      <c r="E317" s="157" t="s">
        <v>563</v>
      </c>
      <c r="F317" s="157" t="s">
        <v>569</v>
      </c>
      <c r="G317" s="157" t="s">
        <v>100</v>
      </c>
      <c r="H317" s="157"/>
      <c r="I317" s="187" t="s">
        <v>379</v>
      </c>
      <c r="J317" s="187">
        <v>74</v>
      </c>
      <c r="K317" s="187">
        <v>3</v>
      </c>
      <c r="L317" s="3" t="str">
        <f>IF(I317="EQ",HLOOKUP(J317,Tables!$D$14:$I$15,2,TRUE),IF(I317="EI",HLOOKUP(J317,Tables!$D$2:$I$3,2,TRUE),IF(I317="EO",HLOOKUP(J317,Tables!$D$8:$I$9,2,TRUE),"")))</f>
        <v>H</v>
      </c>
      <c r="M317" s="3">
        <f>IF(I317="EQ",VLOOKUP(K317,Tables!$A$16:$C$18,3,TRUE),IF(I317="EI",VLOOKUP(K317,Tables!$A$4:$C$6,3,TRUE),IF(I317="EO",VLOOKUP(K317,Tables!$A$10:$C$12,3,TRUE),"")))</f>
        <v>17</v>
      </c>
      <c r="N317" s="3" t="str">
        <f t="shared" si="22"/>
        <v>=Tables!H17</v>
      </c>
      <c r="O317" s="32" t="str">
        <f>Tables!H17</f>
        <v>H</v>
      </c>
      <c r="P317" s="6" t="str">
        <f t="shared" si="21"/>
        <v>EQH</v>
      </c>
      <c r="Q317" s="30"/>
      <c r="R317" s="34"/>
      <c r="S317" s="31"/>
      <c r="T317" s="31"/>
      <c r="U317" s="31"/>
      <c r="V317" s="3" t="str">
        <f>IF(S317="ILF",HLOOKUP(T317,Tables!$D$20:$I$21,2,TRUE),IF(S317="EIF",HLOOKUP(T317,Tables!$D$26:$I$27,2,TRUE),""))</f>
        <v/>
      </c>
      <c r="W317" s="3" t="str">
        <f>IF(S317="ILF",VLOOKUP(U317,Tables!$A$22:$C$24,3,TRUE),IF(S317="EIF",VLOOKUP(U317,Tables!$A$28:$C$30,3,TRUE),""))</f>
        <v/>
      </c>
      <c r="X317" s="3" t="str">
        <f t="shared" si="23"/>
        <v/>
      </c>
      <c r="Y317" s="1"/>
      <c r="Z317" s="32"/>
      <c r="AA317" s="6" t="str">
        <f t="shared" si="20"/>
        <v/>
      </c>
    </row>
    <row r="318" spans="1:27" customFormat="1" ht="45">
      <c r="A318" s="157" t="s">
        <v>689</v>
      </c>
      <c r="B318" s="157" t="s">
        <v>218</v>
      </c>
      <c r="C318" s="157"/>
      <c r="D318" s="157"/>
      <c r="E318" s="157" t="s">
        <v>615</v>
      </c>
      <c r="F318" s="157" t="s">
        <v>564</v>
      </c>
      <c r="G318" s="157" t="s">
        <v>101</v>
      </c>
      <c r="H318" s="157"/>
      <c r="I318" s="187"/>
      <c r="J318" s="187"/>
      <c r="K318" s="187"/>
      <c r="L318" s="3" t="str">
        <f>IF(I318="EQ",HLOOKUP(J318,Tables!$D$14:$I$15,2,TRUE),IF(I318="EI",HLOOKUP(J318,Tables!$D$2:$I$3,2,TRUE),IF(I318="EO",HLOOKUP(J318,Tables!$D$8:$I$9,2,TRUE),"")))</f>
        <v/>
      </c>
      <c r="M318" s="3" t="str">
        <f>IF(I318="EQ",VLOOKUP(K318,Tables!$A$16:$C$18,3,TRUE),IF(I318="EI",VLOOKUP(K318,Tables!$A$4:$C$6,3,TRUE),IF(I318="EO",VLOOKUP(K318,Tables!$A$10:$C$12,3,TRUE),"")))</f>
        <v/>
      </c>
      <c r="N318" s="3" t="str">
        <f t="shared" si="22"/>
        <v/>
      </c>
      <c r="O318" s="32"/>
      <c r="P318" s="6" t="str">
        <f t="shared" si="21"/>
        <v/>
      </c>
      <c r="Q318" s="30"/>
      <c r="R318" s="34"/>
      <c r="S318" s="31"/>
      <c r="T318" s="31"/>
      <c r="U318" s="31"/>
      <c r="V318" s="3" t="str">
        <f>IF(S318="ILF",HLOOKUP(T318,Tables!$D$20:$I$21,2,TRUE),IF(S318="EIF",HLOOKUP(T318,Tables!$D$26:$I$27,2,TRUE),""))</f>
        <v/>
      </c>
      <c r="W318" s="3" t="str">
        <f>IF(S318="ILF",VLOOKUP(U318,Tables!$A$22:$C$24,3,TRUE),IF(S318="EIF",VLOOKUP(U318,Tables!$A$28:$C$30,3,TRUE),""))</f>
        <v/>
      </c>
      <c r="X318" s="3" t="str">
        <f t="shared" si="23"/>
        <v/>
      </c>
      <c r="Y318" s="1"/>
      <c r="Z318" s="32"/>
      <c r="AA318" s="6" t="str">
        <f t="shared" si="20"/>
        <v/>
      </c>
    </row>
    <row r="319" spans="1:27" customFormat="1" ht="45">
      <c r="A319" s="157" t="s">
        <v>689</v>
      </c>
      <c r="B319" s="157" t="s">
        <v>218</v>
      </c>
      <c r="C319" s="157"/>
      <c r="D319" s="157"/>
      <c r="E319" s="157" t="s">
        <v>615</v>
      </c>
      <c r="F319" s="157" t="s">
        <v>564</v>
      </c>
      <c r="G319" s="157" t="s">
        <v>227</v>
      </c>
      <c r="H319" s="157"/>
      <c r="I319" s="187"/>
      <c r="J319" s="187"/>
      <c r="K319" s="187"/>
      <c r="L319" s="3" t="str">
        <f>IF(I319="EQ",HLOOKUP(J319,Tables!$D$14:$I$15,2,TRUE),IF(I319="EI",HLOOKUP(J319,Tables!$D$2:$I$3,2,TRUE),IF(I319="EO",HLOOKUP(J319,Tables!$D$8:$I$9,2,TRUE),"")))</f>
        <v/>
      </c>
      <c r="M319" s="3" t="str">
        <f>IF(I319="EQ",VLOOKUP(K319,Tables!$A$16:$C$18,3,TRUE),IF(I319="EI",VLOOKUP(K319,Tables!$A$4:$C$6,3,TRUE),IF(I319="EO",VLOOKUP(K319,Tables!$A$10:$C$12,3,TRUE),"")))</f>
        <v/>
      </c>
      <c r="N319" s="3" t="str">
        <f t="shared" si="22"/>
        <v/>
      </c>
      <c r="O319" s="32"/>
      <c r="P319" s="6" t="str">
        <f t="shared" si="21"/>
        <v/>
      </c>
      <c r="Q319" s="30"/>
      <c r="R319" s="34"/>
      <c r="S319" s="31"/>
      <c r="T319" s="31"/>
      <c r="U319" s="31"/>
      <c r="V319" s="3" t="str">
        <f>IF(S319="ILF",HLOOKUP(T319,Tables!$D$20:$I$21,2,TRUE),IF(S319="EIF",HLOOKUP(T319,Tables!$D$26:$I$27,2,TRUE),""))</f>
        <v/>
      </c>
      <c r="W319" s="3" t="str">
        <f>IF(S319="ILF",VLOOKUP(U319,Tables!$A$22:$C$24,3,TRUE),IF(S319="EIF",VLOOKUP(U319,Tables!$A$28:$C$30,3,TRUE),""))</f>
        <v/>
      </c>
      <c r="X319" s="3" t="str">
        <f t="shared" si="23"/>
        <v/>
      </c>
      <c r="Y319" s="1"/>
      <c r="Z319" s="32"/>
      <c r="AA319" s="6" t="str">
        <f t="shared" si="20"/>
        <v/>
      </c>
    </row>
    <row r="320" spans="1:27" customFormat="1" ht="45">
      <c r="A320" s="157" t="s">
        <v>689</v>
      </c>
      <c r="B320" s="157" t="s">
        <v>218</v>
      </c>
      <c r="C320" s="157"/>
      <c r="D320" s="157"/>
      <c r="E320" s="157" t="s">
        <v>615</v>
      </c>
      <c r="F320" s="157" t="s">
        <v>564</v>
      </c>
      <c r="G320" s="157" t="s">
        <v>228</v>
      </c>
      <c r="H320" s="157"/>
      <c r="I320" s="187"/>
      <c r="J320" s="187"/>
      <c r="K320" s="187"/>
      <c r="L320" s="3" t="str">
        <f>IF(I320="EQ",HLOOKUP(J320,Tables!$D$14:$I$15,2,TRUE),IF(I320="EI",HLOOKUP(J320,Tables!$D$2:$I$3,2,TRUE),IF(I320="EO",HLOOKUP(J320,Tables!$D$8:$I$9,2,TRUE),"")))</f>
        <v/>
      </c>
      <c r="M320" s="3" t="str">
        <f>IF(I320="EQ",VLOOKUP(K320,Tables!$A$16:$C$18,3,TRUE),IF(I320="EI",VLOOKUP(K320,Tables!$A$4:$C$6,3,TRUE),IF(I320="EO",VLOOKUP(K320,Tables!$A$10:$C$12,3,TRUE),"")))</f>
        <v/>
      </c>
      <c r="N320" s="3" t="str">
        <f t="shared" si="22"/>
        <v/>
      </c>
      <c r="O320" s="32"/>
      <c r="P320" s="6" t="str">
        <f t="shared" si="21"/>
        <v/>
      </c>
      <c r="Q320" s="30"/>
      <c r="R320" s="34"/>
      <c r="S320" s="31"/>
      <c r="T320" s="31"/>
      <c r="U320" s="31"/>
      <c r="V320" s="3" t="str">
        <f>IF(S320="ILF",HLOOKUP(T320,Tables!$D$20:$I$21,2,TRUE),IF(S320="EIF",HLOOKUP(T320,Tables!$D$26:$I$27,2,TRUE),""))</f>
        <v/>
      </c>
      <c r="W320" s="3" t="str">
        <f>IF(S320="ILF",VLOOKUP(U320,Tables!$A$22:$C$24,3,TRUE),IF(S320="EIF",VLOOKUP(U320,Tables!$A$28:$C$30,3,TRUE),""))</f>
        <v/>
      </c>
      <c r="X320" s="3" t="str">
        <f t="shared" si="23"/>
        <v/>
      </c>
      <c r="Y320" s="1"/>
      <c r="Z320" s="32"/>
      <c r="AA320" s="6" t="str">
        <f t="shared" si="20"/>
        <v/>
      </c>
    </row>
    <row r="321" spans="1:27" customFormat="1" ht="45">
      <c r="A321" s="157" t="s">
        <v>689</v>
      </c>
      <c r="B321" s="157" t="s">
        <v>218</v>
      </c>
      <c r="C321" s="157"/>
      <c r="D321" s="157"/>
      <c r="E321" s="157" t="s">
        <v>615</v>
      </c>
      <c r="F321" s="157" t="s">
        <v>564</v>
      </c>
      <c r="G321" s="157" t="s">
        <v>102</v>
      </c>
      <c r="H321" s="157"/>
      <c r="I321" s="187"/>
      <c r="J321" s="187"/>
      <c r="K321" s="187"/>
      <c r="L321" s="3" t="str">
        <f>IF(I321="EQ",HLOOKUP(J321,Tables!$D$14:$I$15,2,TRUE),IF(I321="EI",HLOOKUP(J321,Tables!$D$2:$I$3,2,TRUE),IF(I321="EO",HLOOKUP(J321,Tables!$D$8:$I$9,2,TRUE),"")))</f>
        <v/>
      </c>
      <c r="M321" s="3" t="str">
        <f>IF(I321="EQ",VLOOKUP(K321,Tables!$A$16:$C$18,3,TRUE),IF(I321="EI",VLOOKUP(K321,Tables!$A$4:$C$6,3,TRUE),IF(I321="EO",VLOOKUP(K321,Tables!$A$10:$C$12,3,TRUE),"")))</f>
        <v/>
      </c>
      <c r="N321" s="3" t="str">
        <f t="shared" si="22"/>
        <v/>
      </c>
      <c r="O321" s="32"/>
      <c r="P321" s="6" t="str">
        <f t="shared" si="21"/>
        <v/>
      </c>
      <c r="Q321" s="30"/>
      <c r="R321" s="34"/>
      <c r="S321" s="31"/>
      <c r="T321" s="31"/>
      <c r="U321" s="31"/>
      <c r="V321" s="3" t="str">
        <f>IF(S321="ILF",HLOOKUP(T321,Tables!$D$20:$I$21,2,TRUE),IF(S321="EIF",HLOOKUP(T321,Tables!$D$26:$I$27,2,TRUE),""))</f>
        <v/>
      </c>
      <c r="W321" s="3" t="str">
        <f>IF(S321="ILF",VLOOKUP(U321,Tables!$A$22:$C$24,3,TRUE),IF(S321="EIF",VLOOKUP(U321,Tables!$A$28:$C$30,3,TRUE),""))</f>
        <v/>
      </c>
      <c r="X321" s="3" t="str">
        <f t="shared" si="23"/>
        <v/>
      </c>
      <c r="Y321" s="1"/>
      <c r="Z321" s="32"/>
      <c r="AA321" s="6" t="str">
        <f t="shared" si="20"/>
        <v/>
      </c>
    </row>
    <row r="322" spans="1:27" customFormat="1" ht="45">
      <c r="A322" s="157" t="s">
        <v>689</v>
      </c>
      <c r="B322" s="157" t="s">
        <v>218</v>
      </c>
      <c r="C322" s="157"/>
      <c r="D322" s="157"/>
      <c r="E322" s="157" t="s">
        <v>615</v>
      </c>
      <c r="F322" s="157" t="s">
        <v>569</v>
      </c>
      <c r="G322" s="157" t="s">
        <v>252</v>
      </c>
      <c r="H322" s="157"/>
      <c r="I322" s="187"/>
      <c r="J322" s="187"/>
      <c r="K322" s="187"/>
      <c r="L322" s="3" t="str">
        <f>IF(I322="EQ",HLOOKUP(J322,Tables!$D$14:$I$15,2,TRUE),IF(I322="EI",HLOOKUP(J322,Tables!$D$2:$I$3,2,TRUE),IF(I322="EO",HLOOKUP(J322,Tables!$D$8:$I$9,2,TRUE),"")))</f>
        <v/>
      </c>
      <c r="M322" s="3" t="str">
        <f>IF(I322="EQ",VLOOKUP(K322,Tables!$A$16:$C$18,3,TRUE),IF(I322="EI",VLOOKUP(K322,Tables!$A$4:$C$6,3,TRUE),IF(I322="EO",VLOOKUP(K322,Tables!$A$10:$C$12,3,TRUE),"")))</f>
        <v/>
      </c>
      <c r="N322" s="3" t="str">
        <f t="shared" si="22"/>
        <v/>
      </c>
      <c r="O322" s="32"/>
      <c r="P322" s="6" t="str">
        <f t="shared" si="21"/>
        <v/>
      </c>
      <c r="Q322" s="30"/>
      <c r="R322" s="34"/>
      <c r="S322" s="31"/>
      <c r="T322" s="31"/>
      <c r="U322" s="31"/>
      <c r="V322" s="3" t="str">
        <f>IF(S322="ILF",HLOOKUP(T322,Tables!$D$20:$I$21,2,TRUE),IF(S322="EIF",HLOOKUP(T322,Tables!$D$26:$I$27,2,TRUE),""))</f>
        <v/>
      </c>
      <c r="W322" s="3" t="str">
        <f>IF(S322="ILF",VLOOKUP(U322,Tables!$A$22:$C$24,3,TRUE),IF(S322="EIF",VLOOKUP(U322,Tables!$A$28:$C$30,3,TRUE),""))</f>
        <v/>
      </c>
      <c r="X322" s="3" t="str">
        <f t="shared" si="23"/>
        <v/>
      </c>
      <c r="Y322" s="1"/>
      <c r="Z322" s="32"/>
      <c r="AA322" s="6" t="str">
        <f t="shared" si="20"/>
        <v/>
      </c>
    </row>
    <row r="323" spans="1:27" customFormat="1" ht="45">
      <c r="A323" s="157" t="s">
        <v>689</v>
      </c>
      <c r="B323" s="157" t="s">
        <v>218</v>
      </c>
      <c r="C323" s="157"/>
      <c r="D323" s="157"/>
      <c r="E323" s="157" t="s">
        <v>615</v>
      </c>
      <c r="F323" s="157" t="s">
        <v>569</v>
      </c>
      <c r="G323" s="157" t="s">
        <v>253</v>
      </c>
      <c r="H323" s="157"/>
      <c r="I323" s="187"/>
      <c r="J323" s="187"/>
      <c r="K323" s="187"/>
      <c r="L323" s="3" t="str">
        <f>IF(I323="EQ",HLOOKUP(J323,Tables!$D$14:$I$15,2,TRUE),IF(I323="EI",HLOOKUP(J323,Tables!$D$2:$I$3,2,TRUE),IF(I323="EO",HLOOKUP(J323,Tables!$D$8:$I$9,2,TRUE),"")))</f>
        <v/>
      </c>
      <c r="M323" s="3" t="str">
        <f>IF(I323="EQ",VLOOKUP(K323,Tables!$A$16:$C$18,3,TRUE),IF(I323="EI",VLOOKUP(K323,Tables!$A$4:$C$6,3,TRUE),IF(I323="EO",VLOOKUP(K323,Tables!$A$10:$C$12,3,TRUE),"")))</f>
        <v/>
      </c>
      <c r="N323" s="3" t="str">
        <f t="shared" si="22"/>
        <v/>
      </c>
      <c r="O323" s="32"/>
      <c r="P323" s="6" t="str">
        <f t="shared" si="21"/>
        <v/>
      </c>
      <c r="Q323" s="30"/>
      <c r="R323" s="34"/>
      <c r="S323" s="31"/>
      <c r="T323" s="31"/>
      <c r="U323" s="31"/>
      <c r="V323" s="3" t="str">
        <f>IF(S323="ILF",HLOOKUP(T323,Tables!$D$20:$I$21,2,TRUE),IF(S323="EIF",HLOOKUP(T323,Tables!$D$26:$I$27,2,TRUE),""))</f>
        <v/>
      </c>
      <c r="W323" s="3" t="str">
        <f>IF(S323="ILF",VLOOKUP(U323,Tables!$A$22:$C$24,3,TRUE),IF(S323="EIF",VLOOKUP(U323,Tables!$A$28:$C$30,3,TRUE),""))</f>
        <v/>
      </c>
      <c r="X323" s="3" t="str">
        <f t="shared" si="23"/>
        <v/>
      </c>
      <c r="Y323" s="1"/>
      <c r="Z323" s="32"/>
      <c r="AA323" s="6" t="str">
        <f t="shared" si="20"/>
        <v/>
      </c>
    </row>
    <row r="324" spans="1:27" customFormat="1" ht="45">
      <c r="A324" s="157" t="s">
        <v>689</v>
      </c>
      <c r="B324" s="157" t="s">
        <v>218</v>
      </c>
      <c r="C324" s="157"/>
      <c r="D324" s="157"/>
      <c r="E324" s="157" t="s">
        <v>615</v>
      </c>
      <c r="F324" s="157" t="s">
        <v>569</v>
      </c>
      <c r="G324" s="157" t="s">
        <v>103</v>
      </c>
      <c r="H324" s="157"/>
      <c r="I324" s="187"/>
      <c r="J324" s="187"/>
      <c r="K324" s="187"/>
      <c r="L324" s="3" t="str">
        <f>IF(I324="EQ",HLOOKUP(J324,Tables!$D$14:$I$15,2,TRUE),IF(I324="EI",HLOOKUP(J324,Tables!$D$2:$I$3,2,TRUE),IF(I324="EO",HLOOKUP(J324,Tables!$D$8:$I$9,2,TRUE),"")))</f>
        <v/>
      </c>
      <c r="M324" s="3" t="str">
        <f>IF(I324="EQ",VLOOKUP(K324,Tables!$A$16:$C$18,3,TRUE),IF(I324="EI",VLOOKUP(K324,Tables!$A$4:$C$6,3,TRUE),IF(I324="EO",VLOOKUP(K324,Tables!$A$10:$C$12,3,TRUE),"")))</f>
        <v/>
      </c>
      <c r="N324" s="3" t="str">
        <f t="shared" si="22"/>
        <v/>
      </c>
      <c r="O324" s="32"/>
      <c r="P324" s="6" t="str">
        <f t="shared" si="21"/>
        <v/>
      </c>
      <c r="Q324" s="30"/>
      <c r="R324" s="34"/>
      <c r="S324" s="31"/>
      <c r="T324" s="31"/>
      <c r="U324" s="31"/>
      <c r="V324" s="3" t="str">
        <f>IF(S324="ILF",HLOOKUP(T324,Tables!$D$20:$I$21,2,TRUE),IF(S324="EIF",HLOOKUP(T324,Tables!$D$26:$I$27,2,TRUE),""))</f>
        <v/>
      </c>
      <c r="W324" s="3" t="str">
        <f>IF(S324="ILF",VLOOKUP(U324,Tables!$A$22:$C$24,3,TRUE),IF(S324="EIF",VLOOKUP(U324,Tables!$A$28:$C$30,3,TRUE),""))</f>
        <v/>
      </c>
      <c r="X324" s="3" t="str">
        <f t="shared" si="23"/>
        <v/>
      </c>
      <c r="Y324" s="1"/>
      <c r="Z324" s="32"/>
      <c r="AA324" s="6" t="str">
        <f t="shared" ref="AA324:AA387" si="24">S324&amp;Z324</f>
        <v/>
      </c>
    </row>
    <row r="325" spans="1:27" customFormat="1" ht="45">
      <c r="A325" s="157" t="s">
        <v>689</v>
      </c>
      <c r="B325" s="157" t="s">
        <v>218</v>
      </c>
      <c r="C325" s="157"/>
      <c r="D325" s="157"/>
      <c r="E325" s="157" t="s">
        <v>615</v>
      </c>
      <c r="F325" s="157" t="s">
        <v>569</v>
      </c>
      <c r="G325" s="157" t="s">
        <v>254</v>
      </c>
      <c r="H325" s="157"/>
      <c r="I325" s="187"/>
      <c r="J325" s="187"/>
      <c r="K325" s="187"/>
      <c r="L325" s="3" t="str">
        <f>IF(I325="EQ",HLOOKUP(J325,Tables!$D$14:$I$15,2,TRUE),IF(I325="EI",HLOOKUP(J325,Tables!$D$2:$I$3,2,TRUE),IF(I325="EO",HLOOKUP(J325,Tables!$D$8:$I$9,2,TRUE),"")))</f>
        <v/>
      </c>
      <c r="M325" s="3" t="str">
        <f>IF(I325="EQ",VLOOKUP(K325,Tables!$A$16:$C$18,3,TRUE),IF(I325="EI",VLOOKUP(K325,Tables!$A$4:$C$6,3,TRUE),IF(I325="EO",VLOOKUP(K325,Tables!$A$10:$C$12,3,TRUE),"")))</f>
        <v/>
      </c>
      <c r="N325" s="3" t="str">
        <f t="shared" si="22"/>
        <v/>
      </c>
      <c r="O325" s="32"/>
      <c r="P325" s="6" t="str">
        <f t="shared" ref="P325:P388" si="25">I325&amp;O325</f>
        <v/>
      </c>
      <c r="Q325" s="30"/>
      <c r="R325" s="34"/>
      <c r="S325" s="31"/>
      <c r="T325" s="31"/>
      <c r="U325" s="31"/>
      <c r="V325" s="3" t="str">
        <f>IF(S325="ILF",HLOOKUP(T325,Tables!$D$20:$I$21,2,TRUE),IF(S325="EIF",HLOOKUP(T325,Tables!$D$26:$I$27,2,TRUE),""))</f>
        <v/>
      </c>
      <c r="W325" s="3" t="str">
        <f>IF(S325="ILF",VLOOKUP(U325,Tables!$A$22:$C$24,3,TRUE),IF(S325="EIF",VLOOKUP(U325,Tables!$A$28:$C$30,3,TRUE),""))</f>
        <v/>
      </c>
      <c r="X325" s="3" t="str">
        <f t="shared" si="23"/>
        <v/>
      </c>
      <c r="Y325" s="1"/>
      <c r="Z325" s="32"/>
      <c r="AA325" s="6" t="str">
        <f t="shared" si="24"/>
        <v/>
      </c>
    </row>
    <row r="326" spans="1:27" customFormat="1" ht="45">
      <c r="A326" s="157" t="s">
        <v>689</v>
      </c>
      <c r="B326" s="157" t="s">
        <v>218</v>
      </c>
      <c r="C326" s="157"/>
      <c r="D326" s="157"/>
      <c r="E326" s="157" t="s">
        <v>615</v>
      </c>
      <c r="F326" s="157" t="s">
        <v>569</v>
      </c>
      <c r="G326" s="157" t="s">
        <v>251</v>
      </c>
      <c r="H326" s="157"/>
      <c r="I326" s="187"/>
      <c r="J326" s="187"/>
      <c r="K326" s="187"/>
      <c r="L326" s="3" t="str">
        <f>IF(I326="EQ",HLOOKUP(J326,Tables!$D$14:$I$15,2,TRUE),IF(I326="EI",HLOOKUP(J326,Tables!$D$2:$I$3,2,TRUE),IF(I326="EO",HLOOKUP(J326,Tables!$D$8:$I$9,2,TRUE),"")))</f>
        <v/>
      </c>
      <c r="M326" s="3" t="str">
        <f>IF(I326="EQ",VLOOKUP(K326,Tables!$A$16:$C$18,3,TRUE),IF(I326="EI",VLOOKUP(K326,Tables!$A$4:$C$6,3,TRUE),IF(I326="EO",VLOOKUP(K326,Tables!$A$10:$C$12,3,TRUE),"")))</f>
        <v/>
      </c>
      <c r="N326" s="3" t="str">
        <f t="shared" ref="N326:N389" si="26">IF(I326&lt;&gt;"","=Tables!" &amp;L326&amp;M326,"")</f>
        <v/>
      </c>
      <c r="O326" s="32"/>
      <c r="P326" s="6" t="str">
        <f t="shared" si="25"/>
        <v/>
      </c>
      <c r="Q326" s="30"/>
      <c r="R326" s="34"/>
      <c r="S326" s="31"/>
      <c r="T326" s="31"/>
      <c r="U326" s="31"/>
      <c r="V326" s="3" t="str">
        <f>IF(S326="ILF",HLOOKUP(T326,Tables!$D$20:$I$21,2,TRUE),IF(S326="EIF",HLOOKUP(T326,Tables!$D$26:$I$27,2,TRUE),""))</f>
        <v/>
      </c>
      <c r="W326" s="3" t="str">
        <f>IF(S326="ILF",VLOOKUP(U326,Tables!$A$22:$C$24,3,TRUE),IF(S326="EIF",VLOOKUP(U326,Tables!$A$28:$C$30,3,TRUE),""))</f>
        <v/>
      </c>
      <c r="X326" s="3" t="str">
        <f t="shared" ref="X326:X389" si="27">IF(S326&lt;&gt;"","=Tables!" &amp;V326&amp;W326,"")</f>
        <v/>
      </c>
      <c r="Y326" s="1"/>
      <c r="Z326" s="32"/>
      <c r="AA326" s="6" t="str">
        <f t="shared" si="24"/>
        <v/>
      </c>
    </row>
    <row r="327" spans="1:27" customFormat="1" ht="45">
      <c r="A327" s="157" t="s">
        <v>689</v>
      </c>
      <c r="B327" s="157" t="s">
        <v>218</v>
      </c>
      <c r="C327" s="157"/>
      <c r="D327" s="157"/>
      <c r="E327" s="157" t="s">
        <v>615</v>
      </c>
      <c r="F327" s="157" t="s">
        <v>569</v>
      </c>
      <c r="G327" s="157" t="s">
        <v>255</v>
      </c>
      <c r="H327" s="157"/>
      <c r="I327" s="187"/>
      <c r="J327" s="187"/>
      <c r="K327" s="187"/>
      <c r="L327" s="3" t="str">
        <f>IF(I327="EQ",HLOOKUP(J327,Tables!$D$14:$I$15,2,TRUE),IF(I327="EI",HLOOKUP(J327,Tables!$D$2:$I$3,2,TRUE),IF(I327="EO",HLOOKUP(J327,Tables!$D$8:$I$9,2,TRUE),"")))</f>
        <v/>
      </c>
      <c r="M327" s="3" t="str">
        <f>IF(I327="EQ",VLOOKUP(K327,Tables!$A$16:$C$18,3,TRUE),IF(I327="EI",VLOOKUP(K327,Tables!$A$4:$C$6,3,TRUE),IF(I327="EO",VLOOKUP(K327,Tables!$A$10:$C$12,3,TRUE),"")))</f>
        <v/>
      </c>
      <c r="N327" s="3" t="str">
        <f t="shared" si="26"/>
        <v/>
      </c>
      <c r="O327" s="32"/>
      <c r="P327" s="6" t="str">
        <f t="shared" si="25"/>
        <v/>
      </c>
      <c r="Q327" s="30"/>
      <c r="R327" s="34"/>
      <c r="S327" s="31"/>
      <c r="T327" s="31"/>
      <c r="U327" s="31"/>
      <c r="V327" s="3" t="str">
        <f>IF(S327="ILF",HLOOKUP(T327,Tables!$D$20:$I$21,2,TRUE),IF(S327="EIF",HLOOKUP(T327,Tables!$D$26:$I$27,2,TRUE),""))</f>
        <v/>
      </c>
      <c r="W327" s="3" t="str">
        <f>IF(S327="ILF",VLOOKUP(U327,Tables!$A$22:$C$24,3,TRUE),IF(S327="EIF",VLOOKUP(U327,Tables!$A$28:$C$30,3,TRUE),""))</f>
        <v/>
      </c>
      <c r="X327" s="3" t="str">
        <f t="shared" si="27"/>
        <v/>
      </c>
      <c r="Y327" s="1"/>
      <c r="Z327" s="32"/>
      <c r="AA327" s="6" t="str">
        <f t="shared" si="24"/>
        <v/>
      </c>
    </row>
    <row r="328" spans="1:27" customFormat="1" ht="45">
      <c r="A328" s="157" t="s">
        <v>689</v>
      </c>
      <c r="B328" s="157" t="s">
        <v>218</v>
      </c>
      <c r="C328" s="157"/>
      <c r="D328" s="157"/>
      <c r="E328" s="157" t="s">
        <v>563</v>
      </c>
      <c r="F328" s="157" t="s">
        <v>564</v>
      </c>
      <c r="G328" s="157" t="s">
        <v>243</v>
      </c>
      <c r="H328" s="157"/>
      <c r="I328" s="187" t="s">
        <v>373</v>
      </c>
      <c r="J328" s="187">
        <v>61</v>
      </c>
      <c r="K328" s="187">
        <v>3</v>
      </c>
      <c r="L328" s="3" t="str">
        <f>IF(I328="EQ",HLOOKUP(J328,Tables!$D$14:$I$15,2,TRUE),IF(I328="EI",HLOOKUP(J328,Tables!$D$2:$I$3,2,TRUE),IF(I328="EO",HLOOKUP(J328,Tables!$D$8:$I$9,2,TRUE),"")))</f>
        <v>H</v>
      </c>
      <c r="M328" s="3">
        <f>IF(I328="EQ",VLOOKUP(K328,Tables!$A$16:$C$18,3,TRUE),IF(I328="EI",VLOOKUP(K328,Tables!$A$4:$C$6,3,TRUE),IF(I328="EO",VLOOKUP(K328,Tables!$A$10:$C$12,3,TRUE),"")))</f>
        <v>6</v>
      </c>
      <c r="N328" s="3" t="str">
        <f t="shared" si="26"/>
        <v>=Tables!H6</v>
      </c>
      <c r="O328" s="32" t="str">
        <f>Tables!H6</f>
        <v>H</v>
      </c>
      <c r="P328" s="6" t="str">
        <f t="shared" si="25"/>
        <v>EIH</v>
      </c>
      <c r="Q328" s="30"/>
      <c r="R328" s="34"/>
      <c r="S328" s="31"/>
      <c r="T328" s="31"/>
      <c r="U328" s="31"/>
      <c r="V328" s="3" t="str">
        <f>IF(S328="ILF",HLOOKUP(T328,Tables!$D$20:$I$21,2,TRUE),IF(S328="EIF",HLOOKUP(T328,Tables!$D$26:$I$27,2,TRUE),""))</f>
        <v/>
      </c>
      <c r="W328" s="3" t="str">
        <f>IF(S328="ILF",VLOOKUP(U328,Tables!$A$22:$C$24,3,TRUE),IF(S328="EIF",VLOOKUP(U328,Tables!$A$28:$C$30,3,TRUE),""))</f>
        <v/>
      </c>
      <c r="X328" s="3" t="str">
        <f t="shared" si="27"/>
        <v/>
      </c>
      <c r="Y328" s="1"/>
      <c r="Z328" s="32"/>
      <c r="AA328" s="6" t="str">
        <f t="shared" si="24"/>
        <v/>
      </c>
    </row>
    <row r="329" spans="1:27" customFormat="1" ht="45">
      <c r="A329" s="157" t="s">
        <v>689</v>
      </c>
      <c r="B329" s="157" t="s">
        <v>218</v>
      </c>
      <c r="C329" s="157"/>
      <c r="D329" s="157"/>
      <c r="E329" s="157" t="s">
        <v>563</v>
      </c>
      <c r="F329" s="157" t="s">
        <v>564</v>
      </c>
      <c r="G329" s="157" t="s">
        <v>250</v>
      </c>
      <c r="H329" s="157"/>
      <c r="I329" s="187" t="s">
        <v>373</v>
      </c>
      <c r="J329" s="187">
        <v>67</v>
      </c>
      <c r="K329" s="187">
        <v>4</v>
      </c>
      <c r="L329" s="3" t="str">
        <f>IF(I329="EQ",HLOOKUP(J329,Tables!$D$14:$I$15,2,TRUE),IF(I329="EI",HLOOKUP(J329,Tables!$D$2:$I$3,2,TRUE),IF(I329="EO",HLOOKUP(J329,Tables!$D$8:$I$9,2,TRUE),"")))</f>
        <v>H</v>
      </c>
      <c r="M329" s="3">
        <f>IF(I329="EQ",VLOOKUP(K329,Tables!$A$16:$C$18,3,TRUE),IF(I329="EI",VLOOKUP(K329,Tables!$A$4:$C$6,3,TRUE),IF(I329="EO",VLOOKUP(K329,Tables!$A$10:$C$12,3,TRUE),"")))</f>
        <v>6</v>
      </c>
      <c r="N329" s="3" t="str">
        <f t="shared" si="26"/>
        <v>=Tables!H6</v>
      </c>
      <c r="O329" s="32" t="str">
        <f>Tables!H6</f>
        <v>H</v>
      </c>
      <c r="P329" s="6" t="str">
        <f t="shared" si="25"/>
        <v>EIH</v>
      </c>
      <c r="Q329" s="30"/>
      <c r="R329" s="34"/>
      <c r="S329" s="31"/>
      <c r="T329" s="31"/>
      <c r="U329" s="31"/>
      <c r="V329" s="3" t="str">
        <f>IF(S329="ILF",HLOOKUP(T329,Tables!$D$20:$I$21,2,TRUE),IF(S329="EIF",HLOOKUP(T329,Tables!$D$26:$I$27,2,TRUE),""))</f>
        <v/>
      </c>
      <c r="W329" s="3" t="str">
        <f>IF(S329="ILF",VLOOKUP(U329,Tables!$A$22:$C$24,3,TRUE),IF(S329="EIF",VLOOKUP(U329,Tables!$A$28:$C$30,3,TRUE),""))</f>
        <v/>
      </c>
      <c r="X329" s="3" t="str">
        <f t="shared" si="27"/>
        <v/>
      </c>
      <c r="Y329" s="1"/>
      <c r="Z329" s="32"/>
      <c r="AA329" s="6" t="str">
        <f t="shared" si="24"/>
        <v/>
      </c>
    </row>
    <row r="330" spans="1:27" customFormat="1" ht="45">
      <c r="A330" s="157" t="s">
        <v>689</v>
      </c>
      <c r="B330" s="157" t="s">
        <v>218</v>
      </c>
      <c r="C330" s="157"/>
      <c r="D330" s="157"/>
      <c r="E330" s="157" t="s">
        <v>563</v>
      </c>
      <c r="F330" s="157" t="s">
        <v>564</v>
      </c>
      <c r="G330" s="157" t="s">
        <v>249</v>
      </c>
      <c r="H330" s="157"/>
      <c r="I330" s="187" t="s">
        <v>373</v>
      </c>
      <c r="J330" s="187">
        <v>3</v>
      </c>
      <c r="K330" s="187">
        <v>3</v>
      </c>
      <c r="L330" s="3" t="str">
        <f>IF(I330="EQ",HLOOKUP(J330,Tables!$D$14:$I$15,2,TRUE),IF(I330="EI",HLOOKUP(J330,Tables!$D$2:$I$3,2,TRUE),IF(I330="EO",HLOOKUP(J330,Tables!$D$8:$I$9,2,TRUE),"")))</f>
        <v>D</v>
      </c>
      <c r="M330" s="3">
        <f>IF(I330="EQ",VLOOKUP(K330,Tables!$A$16:$C$18,3,TRUE),IF(I330="EI",VLOOKUP(K330,Tables!$A$4:$C$6,3,TRUE),IF(I330="EO",VLOOKUP(K330,Tables!$A$10:$C$12,3,TRUE),"")))</f>
        <v>6</v>
      </c>
      <c r="N330" s="3" t="str">
        <f t="shared" si="26"/>
        <v>=Tables!D6</v>
      </c>
      <c r="O330" s="32" t="str">
        <f>Tables!D6</f>
        <v>A</v>
      </c>
      <c r="P330" s="6" t="str">
        <f t="shared" si="25"/>
        <v>EIA</v>
      </c>
      <c r="Q330" s="30"/>
      <c r="R330" s="34"/>
      <c r="S330" s="31"/>
      <c r="T330" s="31"/>
      <c r="U330" s="31"/>
      <c r="V330" s="3" t="str">
        <f>IF(S330="ILF",HLOOKUP(T330,Tables!$D$20:$I$21,2,TRUE),IF(S330="EIF",HLOOKUP(T330,Tables!$D$26:$I$27,2,TRUE),""))</f>
        <v/>
      </c>
      <c r="W330" s="3" t="str">
        <f>IF(S330="ILF",VLOOKUP(U330,Tables!$A$22:$C$24,3,TRUE),IF(S330="EIF",VLOOKUP(U330,Tables!$A$28:$C$30,3,TRUE),""))</f>
        <v/>
      </c>
      <c r="X330" s="3" t="str">
        <f t="shared" si="27"/>
        <v/>
      </c>
      <c r="Y330" s="1"/>
      <c r="Z330" s="32"/>
      <c r="AA330" s="6" t="str">
        <f t="shared" si="24"/>
        <v/>
      </c>
    </row>
    <row r="331" spans="1:27" customFormat="1" ht="45">
      <c r="A331" s="157" t="s">
        <v>689</v>
      </c>
      <c r="B331" s="157" t="s">
        <v>218</v>
      </c>
      <c r="C331" s="157"/>
      <c r="D331" s="157"/>
      <c r="E331" s="157" t="s">
        <v>563</v>
      </c>
      <c r="F331" s="157" t="s">
        <v>564</v>
      </c>
      <c r="G331" s="157" t="s">
        <v>246</v>
      </c>
      <c r="H331" s="157"/>
      <c r="I331" s="187" t="s">
        <v>379</v>
      </c>
      <c r="J331" s="187">
        <v>32</v>
      </c>
      <c r="K331" s="187">
        <v>3</v>
      </c>
      <c r="L331" s="3" t="str">
        <f>IF(I331="EQ",HLOOKUP(J331,Tables!$D$14:$I$15,2,TRUE),IF(I331="EI",HLOOKUP(J331,Tables!$D$2:$I$3,2,TRUE),IF(I331="EO",HLOOKUP(J331,Tables!$D$8:$I$9,2,TRUE),"")))</f>
        <v>H</v>
      </c>
      <c r="M331" s="3">
        <f>IF(I331="EQ",VLOOKUP(K331,Tables!$A$16:$C$18,3,TRUE),IF(I331="EI",VLOOKUP(K331,Tables!$A$4:$C$6,3,TRUE),IF(I331="EO",VLOOKUP(K331,Tables!$A$10:$C$12,3,TRUE),"")))</f>
        <v>17</v>
      </c>
      <c r="N331" s="3" t="str">
        <f t="shared" si="26"/>
        <v>=Tables!H17</v>
      </c>
      <c r="O331" s="32" t="str">
        <f>Tables!H17</f>
        <v>H</v>
      </c>
      <c r="P331" s="6" t="str">
        <f t="shared" si="25"/>
        <v>EQH</v>
      </c>
      <c r="Q331" s="30"/>
      <c r="R331" s="34"/>
      <c r="S331" s="31"/>
      <c r="T331" s="31"/>
      <c r="U331" s="31"/>
      <c r="V331" s="3" t="str">
        <f>IF(S331="ILF",HLOOKUP(T331,Tables!$D$20:$I$21,2,TRUE),IF(S331="EIF",HLOOKUP(T331,Tables!$D$26:$I$27,2,TRUE),""))</f>
        <v/>
      </c>
      <c r="W331" s="3" t="str">
        <f>IF(S331="ILF",VLOOKUP(U331,Tables!$A$22:$C$24,3,TRUE),IF(S331="EIF",VLOOKUP(U331,Tables!$A$28:$C$30,3,TRUE),""))</f>
        <v/>
      </c>
      <c r="X331" s="3" t="str">
        <f t="shared" si="27"/>
        <v/>
      </c>
      <c r="Y331" s="1"/>
      <c r="Z331" s="32"/>
      <c r="AA331" s="6" t="str">
        <f t="shared" si="24"/>
        <v/>
      </c>
    </row>
    <row r="332" spans="1:27" customFormat="1" ht="45">
      <c r="A332" s="157" t="s">
        <v>689</v>
      </c>
      <c r="B332" s="157" t="s">
        <v>218</v>
      </c>
      <c r="C332" s="157"/>
      <c r="D332" s="157"/>
      <c r="E332" s="157" t="s">
        <v>563</v>
      </c>
      <c r="F332" s="157" t="s">
        <v>564</v>
      </c>
      <c r="G332" s="157" t="s">
        <v>221</v>
      </c>
      <c r="H332" s="157"/>
      <c r="I332" s="187" t="s">
        <v>373</v>
      </c>
      <c r="J332" s="187">
        <v>39</v>
      </c>
      <c r="K332" s="187">
        <v>4</v>
      </c>
      <c r="L332" s="3" t="str">
        <f>IF(I332="EQ",HLOOKUP(J332,Tables!$D$14:$I$15,2,TRUE),IF(I332="EI",HLOOKUP(J332,Tables!$D$2:$I$3,2,TRUE),IF(I332="EO",HLOOKUP(J332,Tables!$D$8:$I$9,2,TRUE),"")))</f>
        <v>H</v>
      </c>
      <c r="M332" s="3">
        <f>IF(I332="EQ",VLOOKUP(K332,Tables!$A$16:$C$18,3,TRUE),IF(I332="EI",VLOOKUP(K332,Tables!$A$4:$C$6,3,TRUE),IF(I332="EO",VLOOKUP(K332,Tables!$A$10:$C$12,3,TRUE),"")))</f>
        <v>6</v>
      </c>
      <c r="N332" s="3" t="str">
        <f t="shared" si="26"/>
        <v>=Tables!H6</v>
      </c>
      <c r="O332" s="32" t="str">
        <f>Tables!H6</f>
        <v>H</v>
      </c>
      <c r="P332" s="6" t="str">
        <f t="shared" si="25"/>
        <v>EIH</v>
      </c>
      <c r="Q332" s="30"/>
      <c r="R332" s="34"/>
      <c r="S332" s="31"/>
      <c r="T332" s="31"/>
      <c r="U332" s="31"/>
      <c r="V332" s="3" t="str">
        <f>IF(S332="ILF",HLOOKUP(T332,Tables!$D$20:$I$21,2,TRUE),IF(S332="EIF",HLOOKUP(T332,Tables!$D$26:$I$27,2,TRUE),""))</f>
        <v/>
      </c>
      <c r="W332" s="3" t="str">
        <f>IF(S332="ILF",VLOOKUP(U332,Tables!$A$22:$C$24,3,TRUE),IF(S332="EIF",VLOOKUP(U332,Tables!$A$28:$C$30,3,TRUE),""))</f>
        <v/>
      </c>
      <c r="X332" s="3" t="str">
        <f t="shared" si="27"/>
        <v/>
      </c>
      <c r="Y332" s="1"/>
      <c r="Z332" s="32"/>
      <c r="AA332" s="6" t="str">
        <f t="shared" si="24"/>
        <v/>
      </c>
    </row>
    <row r="333" spans="1:27" customFormat="1" ht="45">
      <c r="A333" s="157" t="s">
        <v>689</v>
      </c>
      <c r="B333" s="157" t="s">
        <v>218</v>
      </c>
      <c r="C333" s="157"/>
      <c r="D333" s="157"/>
      <c r="E333" s="157" t="s">
        <v>563</v>
      </c>
      <c r="F333" s="157" t="s">
        <v>564</v>
      </c>
      <c r="G333" s="157" t="s">
        <v>269</v>
      </c>
      <c r="H333" s="157"/>
      <c r="I333" s="187" t="s">
        <v>379</v>
      </c>
      <c r="J333" s="187">
        <v>31</v>
      </c>
      <c r="K333" s="187">
        <v>3</v>
      </c>
      <c r="L333" s="3" t="str">
        <f>IF(I333="EQ",HLOOKUP(J333,Tables!$D$14:$I$15,2,TRUE),IF(I333="EI",HLOOKUP(J333,Tables!$D$2:$I$3,2,TRUE),IF(I333="EO",HLOOKUP(J333,Tables!$D$8:$I$9,2,TRUE),"")))</f>
        <v>H</v>
      </c>
      <c r="M333" s="3">
        <f>IF(I333="EQ",VLOOKUP(K333,Tables!$A$16:$C$18,3,TRUE),IF(I333="EI",VLOOKUP(K333,Tables!$A$4:$C$6,3,TRUE),IF(I333="EO",VLOOKUP(K333,Tables!$A$10:$C$12,3,TRUE),"")))</f>
        <v>17</v>
      </c>
      <c r="N333" s="3" t="str">
        <f t="shared" si="26"/>
        <v>=Tables!H17</v>
      </c>
      <c r="O333" s="32" t="str">
        <f>Tables!H17</f>
        <v>H</v>
      </c>
      <c r="P333" s="6" t="str">
        <f t="shared" si="25"/>
        <v>EQH</v>
      </c>
      <c r="Q333" s="30"/>
      <c r="R333" s="34"/>
      <c r="S333" s="31"/>
      <c r="T333" s="31"/>
      <c r="U333" s="31"/>
      <c r="V333" s="3" t="str">
        <f>IF(S333="ILF",HLOOKUP(T333,Tables!$D$20:$I$21,2,TRUE),IF(S333="EIF",HLOOKUP(T333,Tables!$D$26:$I$27,2,TRUE),""))</f>
        <v/>
      </c>
      <c r="W333" s="3" t="str">
        <f>IF(S333="ILF",VLOOKUP(U333,Tables!$A$22:$C$24,3,TRUE),IF(S333="EIF",VLOOKUP(U333,Tables!$A$28:$C$30,3,TRUE),""))</f>
        <v/>
      </c>
      <c r="X333" s="3" t="str">
        <f t="shared" si="27"/>
        <v/>
      </c>
      <c r="Y333" s="1"/>
      <c r="Z333" s="32"/>
      <c r="AA333" s="6" t="str">
        <f t="shared" si="24"/>
        <v/>
      </c>
    </row>
    <row r="334" spans="1:27" customFormat="1" ht="45">
      <c r="A334" s="157" t="s">
        <v>689</v>
      </c>
      <c r="B334" s="157" t="s">
        <v>218</v>
      </c>
      <c r="C334" s="157"/>
      <c r="D334" s="157"/>
      <c r="E334" s="157" t="s">
        <v>563</v>
      </c>
      <c r="F334" s="157" t="s">
        <v>564</v>
      </c>
      <c r="G334" s="157" t="s">
        <v>223</v>
      </c>
      <c r="H334" s="157"/>
      <c r="I334" s="187" t="s">
        <v>373</v>
      </c>
      <c r="J334" s="187">
        <v>73</v>
      </c>
      <c r="K334" s="187">
        <v>4</v>
      </c>
      <c r="L334" s="3" t="str">
        <f>IF(I334="EQ",HLOOKUP(J334,Tables!$D$14:$I$15,2,TRUE),IF(I334="EI",HLOOKUP(J334,Tables!$D$2:$I$3,2,TRUE),IF(I334="EO",HLOOKUP(J334,Tables!$D$8:$I$9,2,TRUE),"")))</f>
        <v>H</v>
      </c>
      <c r="M334" s="3">
        <f>IF(I334="EQ",VLOOKUP(K334,Tables!$A$16:$C$18,3,TRUE),IF(I334="EI",VLOOKUP(K334,Tables!$A$4:$C$6,3,TRUE),IF(I334="EO",VLOOKUP(K334,Tables!$A$10:$C$12,3,TRUE),"")))</f>
        <v>6</v>
      </c>
      <c r="N334" s="3" t="str">
        <f t="shared" si="26"/>
        <v>=Tables!H6</v>
      </c>
      <c r="O334" s="32" t="str">
        <f>Tables!H6</f>
        <v>H</v>
      </c>
      <c r="P334" s="6" t="str">
        <f t="shared" si="25"/>
        <v>EIH</v>
      </c>
      <c r="Q334" s="30"/>
      <c r="R334" s="34"/>
      <c r="S334" s="31"/>
      <c r="T334" s="31"/>
      <c r="U334" s="31"/>
      <c r="V334" s="3" t="str">
        <f>IF(S334="ILF",HLOOKUP(T334,Tables!$D$20:$I$21,2,TRUE),IF(S334="EIF",HLOOKUP(T334,Tables!$D$26:$I$27,2,TRUE),""))</f>
        <v/>
      </c>
      <c r="W334" s="3" t="str">
        <f>IF(S334="ILF",VLOOKUP(U334,Tables!$A$22:$C$24,3,TRUE),IF(S334="EIF",VLOOKUP(U334,Tables!$A$28:$C$30,3,TRUE),""))</f>
        <v/>
      </c>
      <c r="X334" s="3" t="str">
        <f t="shared" si="27"/>
        <v/>
      </c>
      <c r="Y334" s="1"/>
      <c r="Z334" s="32"/>
      <c r="AA334" s="6" t="str">
        <f t="shared" si="24"/>
        <v/>
      </c>
    </row>
    <row r="335" spans="1:27" customFormat="1" ht="56.25">
      <c r="A335" s="157" t="s">
        <v>689</v>
      </c>
      <c r="B335" s="157" t="s">
        <v>218</v>
      </c>
      <c r="C335" s="157"/>
      <c r="D335" s="157"/>
      <c r="E335" s="157" t="s">
        <v>563</v>
      </c>
      <c r="F335" s="157" t="s">
        <v>564</v>
      </c>
      <c r="G335" s="157" t="s">
        <v>104</v>
      </c>
      <c r="H335" s="157"/>
      <c r="I335" s="187" t="s">
        <v>379</v>
      </c>
      <c r="J335" s="187">
        <v>44</v>
      </c>
      <c r="K335" s="187">
        <v>1</v>
      </c>
      <c r="L335" s="3" t="str">
        <f>IF(I335="EQ",HLOOKUP(J335,Tables!$D$14:$I$15,2,TRUE),IF(I335="EI",HLOOKUP(J335,Tables!$D$2:$I$3,2,TRUE),IF(I335="EO",HLOOKUP(J335,Tables!$D$8:$I$9,2,TRUE),"")))</f>
        <v>H</v>
      </c>
      <c r="M335" s="3">
        <f>IF(I335="EQ",VLOOKUP(K335,Tables!$A$16:$C$18,3,TRUE),IF(I335="EI",VLOOKUP(K335,Tables!$A$4:$C$6,3,TRUE),IF(I335="EO",VLOOKUP(K335,Tables!$A$10:$C$12,3,TRUE),"")))</f>
        <v>16</v>
      </c>
      <c r="N335" s="3" t="str">
        <f t="shared" si="26"/>
        <v>=Tables!H16</v>
      </c>
      <c r="O335" s="32" t="str">
        <f>Tables!H16</f>
        <v>A</v>
      </c>
      <c r="P335" s="6" t="str">
        <f t="shared" si="25"/>
        <v>EQA</v>
      </c>
      <c r="Q335" s="30"/>
      <c r="R335" s="34"/>
      <c r="S335" s="31"/>
      <c r="T335" s="31"/>
      <c r="U335" s="31"/>
      <c r="V335" s="3" t="str">
        <f>IF(S335="ILF",HLOOKUP(T335,Tables!$D$20:$I$21,2,TRUE),IF(S335="EIF",HLOOKUP(T335,Tables!$D$26:$I$27,2,TRUE),""))</f>
        <v/>
      </c>
      <c r="W335" s="3" t="str">
        <f>IF(S335="ILF",VLOOKUP(U335,Tables!$A$22:$C$24,3,TRUE),IF(S335="EIF",VLOOKUP(U335,Tables!$A$28:$C$30,3,TRUE),""))</f>
        <v/>
      </c>
      <c r="X335" s="3" t="str">
        <f t="shared" si="27"/>
        <v/>
      </c>
      <c r="Y335" s="1"/>
      <c r="Z335" s="32"/>
      <c r="AA335" s="6" t="str">
        <f t="shared" si="24"/>
        <v/>
      </c>
    </row>
    <row r="336" spans="1:27" customFormat="1" ht="45">
      <c r="A336" s="157" t="s">
        <v>689</v>
      </c>
      <c r="B336" s="157" t="s">
        <v>218</v>
      </c>
      <c r="C336" s="157"/>
      <c r="D336" s="157"/>
      <c r="E336" s="157" t="s">
        <v>563</v>
      </c>
      <c r="F336" s="157" t="s">
        <v>564</v>
      </c>
      <c r="G336" s="157" t="s">
        <v>105</v>
      </c>
      <c r="H336" s="157"/>
      <c r="I336" s="187" t="s">
        <v>379</v>
      </c>
      <c r="J336" s="187">
        <v>62</v>
      </c>
      <c r="K336" s="187">
        <v>4</v>
      </c>
      <c r="L336" s="3" t="str">
        <f>IF(I336="EQ",HLOOKUP(J336,Tables!$D$14:$I$15,2,TRUE),IF(I336="EI",HLOOKUP(J336,Tables!$D$2:$I$3,2,TRUE),IF(I336="EO",HLOOKUP(J336,Tables!$D$8:$I$9,2,TRUE),"")))</f>
        <v>H</v>
      </c>
      <c r="M336" s="3">
        <f>IF(I336="EQ",VLOOKUP(K336,Tables!$A$16:$C$18,3,TRUE),IF(I336="EI",VLOOKUP(K336,Tables!$A$4:$C$6,3,TRUE),IF(I336="EO",VLOOKUP(K336,Tables!$A$10:$C$12,3,TRUE),"")))</f>
        <v>18</v>
      </c>
      <c r="N336" s="3" t="str">
        <f t="shared" si="26"/>
        <v>=Tables!H18</v>
      </c>
      <c r="O336" s="32" t="str">
        <f>Tables!H18</f>
        <v>H</v>
      </c>
      <c r="P336" s="6" t="str">
        <f t="shared" si="25"/>
        <v>EQH</v>
      </c>
      <c r="Q336" s="30"/>
      <c r="R336" s="34"/>
      <c r="S336" s="31"/>
      <c r="T336" s="31"/>
      <c r="U336" s="31"/>
      <c r="V336" s="3" t="str">
        <f>IF(S336="ILF",HLOOKUP(T336,Tables!$D$20:$I$21,2,TRUE),IF(S336="EIF",HLOOKUP(T336,Tables!$D$26:$I$27,2,TRUE),""))</f>
        <v/>
      </c>
      <c r="W336" s="3" t="str">
        <f>IF(S336="ILF",VLOOKUP(U336,Tables!$A$22:$C$24,3,TRUE),IF(S336="EIF",VLOOKUP(U336,Tables!$A$28:$C$30,3,TRUE),""))</f>
        <v/>
      </c>
      <c r="X336" s="3" t="str">
        <f t="shared" si="27"/>
        <v/>
      </c>
      <c r="Y336" s="1"/>
      <c r="Z336" s="32"/>
      <c r="AA336" s="6" t="str">
        <f t="shared" si="24"/>
        <v/>
      </c>
    </row>
    <row r="337" spans="1:27" customFormat="1" ht="45">
      <c r="A337" s="157" t="s">
        <v>689</v>
      </c>
      <c r="B337" s="157" t="s">
        <v>218</v>
      </c>
      <c r="C337" s="157"/>
      <c r="D337" s="157"/>
      <c r="E337" s="157" t="s">
        <v>563</v>
      </c>
      <c r="F337" s="157" t="s">
        <v>564</v>
      </c>
      <c r="G337" s="157" t="s">
        <v>242</v>
      </c>
      <c r="H337" s="157"/>
      <c r="I337" s="187" t="s">
        <v>379</v>
      </c>
      <c r="J337" s="187">
        <v>43</v>
      </c>
      <c r="K337" s="187">
        <v>2</v>
      </c>
      <c r="L337" s="3" t="str">
        <f>IF(I337="EQ",HLOOKUP(J337,Tables!$D$14:$I$15,2,TRUE),IF(I337="EI",HLOOKUP(J337,Tables!$D$2:$I$3,2,TRUE),IF(I337="EO",HLOOKUP(J337,Tables!$D$8:$I$9,2,TRUE),"")))</f>
        <v>H</v>
      </c>
      <c r="M337" s="3">
        <f>IF(I337="EQ",VLOOKUP(K337,Tables!$A$16:$C$18,3,TRUE),IF(I337="EI",VLOOKUP(K337,Tables!$A$4:$C$6,3,TRUE),IF(I337="EO",VLOOKUP(K337,Tables!$A$10:$C$12,3,TRUE),"")))</f>
        <v>17</v>
      </c>
      <c r="N337" s="3" t="str">
        <f t="shared" si="26"/>
        <v>=Tables!H17</v>
      </c>
      <c r="O337" s="32" t="str">
        <f>Tables!H17</f>
        <v>H</v>
      </c>
      <c r="P337" s="6" t="str">
        <f t="shared" si="25"/>
        <v>EQH</v>
      </c>
      <c r="Q337" s="30"/>
      <c r="R337" s="34"/>
      <c r="S337" s="31"/>
      <c r="T337" s="31"/>
      <c r="U337" s="31"/>
      <c r="V337" s="3" t="str">
        <f>IF(S337="ILF",HLOOKUP(T337,Tables!$D$20:$I$21,2,TRUE),IF(S337="EIF",HLOOKUP(T337,Tables!$D$26:$I$27,2,TRUE),""))</f>
        <v/>
      </c>
      <c r="W337" s="3" t="str">
        <f>IF(S337="ILF",VLOOKUP(U337,Tables!$A$22:$C$24,3,TRUE),IF(S337="EIF",VLOOKUP(U337,Tables!$A$28:$C$30,3,TRUE),""))</f>
        <v/>
      </c>
      <c r="X337" s="3" t="str">
        <f t="shared" si="27"/>
        <v/>
      </c>
      <c r="Y337" s="1"/>
      <c r="Z337" s="32"/>
      <c r="AA337" s="6" t="str">
        <f t="shared" si="24"/>
        <v/>
      </c>
    </row>
    <row r="338" spans="1:27" customFormat="1" ht="56.25">
      <c r="A338" s="157" t="s">
        <v>689</v>
      </c>
      <c r="B338" s="157" t="s">
        <v>218</v>
      </c>
      <c r="C338" s="157"/>
      <c r="D338" s="157"/>
      <c r="E338" s="157" t="s">
        <v>563</v>
      </c>
      <c r="F338" s="157" t="s">
        <v>564</v>
      </c>
      <c r="G338" s="157" t="s">
        <v>271</v>
      </c>
      <c r="H338" s="157"/>
      <c r="I338" s="187" t="s">
        <v>379</v>
      </c>
      <c r="J338" s="187">
        <v>67</v>
      </c>
      <c r="K338" s="187">
        <v>3</v>
      </c>
      <c r="L338" s="3" t="str">
        <f>IF(I338="EQ",HLOOKUP(J338,Tables!$D$14:$I$15,2,TRUE),IF(I338="EI",HLOOKUP(J338,Tables!$D$2:$I$3,2,TRUE),IF(I338="EO",HLOOKUP(J338,Tables!$D$8:$I$9,2,TRUE),"")))</f>
        <v>H</v>
      </c>
      <c r="M338" s="3">
        <f>IF(I338="EQ",VLOOKUP(K338,Tables!$A$16:$C$18,3,TRUE),IF(I338="EI",VLOOKUP(K338,Tables!$A$4:$C$6,3,TRUE),IF(I338="EO",VLOOKUP(K338,Tables!$A$10:$C$12,3,TRUE),"")))</f>
        <v>17</v>
      </c>
      <c r="N338" s="3" t="str">
        <f t="shared" si="26"/>
        <v>=Tables!H17</v>
      </c>
      <c r="O338" s="32" t="str">
        <f>Tables!H17</f>
        <v>H</v>
      </c>
      <c r="P338" s="6" t="str">
        <f t="shared" si="25"/>
        <v>EQH</v>
      </c>
      <c r="Q338" s="30"/>
      <c r="R338" s="34"/>
      <c r="S338" s="31"/>
      <c r="T338" s="31"/>
      <c r="U338" s="31"/>
      <c r="V338" s="3" t="str">
        <f>IF(S338="ILF",HLOOKUP(T338,Tables!$D$20:$I$21,2,TRUE),IF(S338="EIF",HLOOKUP(T338,Tables!$D$26:$I$27,2,TRUE),""))</f>
        <v/>
      </c>
      <c r="W338" s="3" t="str">
        <f>IF(S338="ILF",VLOOKUP(U338,Tables!$A$22:$C$24,3,TRUE),IF(S338="EIF",VLOOKUP(U338,Tables!$A$28:$C$30,3,TRUE),""))</f>
        <v/>
      </c>
      <c r="X338" s="3" t="str">
        <f t="shared" si="27"/>
        <v/>
      </c>
      <c r="Y338" s="1"/>
      <c r="Z338" s="32"/>
      <c r="AA338" s="6" t="str">
        <f t="shared" si="24"/>
        <v/>
      </c>
    </row>
    <row r="339" spans="1:27" customFormat="1" ht="56.25">
      <c r="A339" s="157" t="s">
        <v>689</v>
      </c>
      <c r="B339" s="157" t="s">
        <v>218</v>
      </c>
      <c r="C339" s="157"/>
      <c r="D339" s="157"/>
      <c r="E339" s="157" t="s">
        <v>563</v>
      </c>
      <c r="F339" s="157" t="s">
        <v>564</v>
      </c>
      <c r="G339" s="157" t="s">
        <v>106</v>
      </c>
      <c r="H339" s="157"/>
      <c r="I339" s="187" t="s">
        <v>379</v>
      </c>
      <c r="J339" s="187">
        <v>29</v>
      </c>
      <c r="K339" s="187">
        <v>1</v>
      </c>
      <c r="L339" s="3" t="str">
        <f>IF(I339="EQ",HLOOKUP(J339,Tables!$D$14:$I$15,2,TRUE),IF(I339="EI",HLOOKUP(J339,Tables!$D$2:$I$3,2,TRUE),IF(I339="EO",HLOOKUP(J339,Tables!$D$8:$I$9,2,TRUE),"")))</f>
        <v>H</v>
      </c>
      <c r="M339" s="3">
        <f>IF(I339="EQ",VLOOKUP(K339,Tables!$A$16:$C$18,3,TRUE),IF(I339="EI",VLOOKUP(K339,Tables!$A$4:$C$6,3,TRUE),IF(I339="EO",VLOOKUP(K339,Tables!$A$10:$C$12,3,TRUE),"")))</f>
        <v>16</v>
      </c>
      <c r="N339" s="3" t="str">
        <f t="shared" si="26"/>
        <v>=Tables!H16</v>
      </c>
      <c r="O339" s="32" t="str">
        <f>Tables!H16</f>
        <v>A</v>
      </c>
      <c r="P339" s="6" t="str">
        <f t="shared" si="25"/>
        <v>EQA</v>
      </c>
      <c r="Q339" s="30"/>
      <c r="R339" s="34"/>
      <c r="S339" s="31"/>
      <c r="T339" s="31"/>
      <c r="U339" s="31"/>
      <c r="V339" s="3" t="str">
        <f>IF(S339="ILF",HLOOKUP(T339,Tables!$D$20:$I$21,2,TRUE),IF(S339="EIF",HLOOKUP(T339,Tables!$D$26:$I$27,2,TRUE),""))</f>
        <v/>
      </c>
      <c r="W339" s="3" t="str">
        <f>IF(S339="ILF",VLOOKUP(U339,Tables!$A$22:$C$24,3,TRUE),IF(S339="EIF",VLOOKUP(U339,Tables!$A$28:$C$30,3,TRUE),""))</f>
        <v/>
      </c>
      <c r="X339" s="3" t="str">
        <f t="shared" si="27"/>
        <v/>
      </c>
      <c r="Y339" s="1"/>
      <c r="Z339" s="32"/>
      <c r="AA339" s="6" t="str">
        <f t="shared" si="24"/>
        <v/>
      </c>
    </row>
    <row r="340" spans="1:27" customFormat="1" ht="45">
      <c r="A340" s="157" t="s">
        <v>689</v>
      </c>
      <c r="B340" s="157" t="s">
        <v>218</v>
      </c>
      <c r="C340" s="157"/>
      <c r="D340" s="157"/>
      <c r="E340" s="157" t="s">
        <v>563</v>
      </c>
      <c r="F340" s="157" t="s">
        <v>564</v>
      </c>
      <c r="G340" s="157" t="s">
        <v>244</v>
      </c>
      <c r="H340" s="157"/>
      <c r="I340" s="187" t="s">
        <v>379</v>
      </c>
      <c r="J340" s="187">
        <v>68</v>
      </c>
      <c r="K340" s="187">
        <v>1</v>
      </c>
      <c r="L340" s="3" t="str">
        <f>IF(I340="EQ",HLOOKUP(J340,Tables!$D$14:$I$15,2,TRUE),IF(I340="EI",HLOOKUP(J340,Tables!$D$2:$I$3,2,TRUE),IF(I340="EO",HLOOKUP(J340,Tables!$D$8:$I$9,2,TRUE),"")))</f>
        <v>H</v>
      </c>
      <c r="M340" s="3">
        <f>IF(I340="EQ",VLOOKUP(K340,Tables!$A$16:$C$18,3,TRUE),IF(I340="EI",VLOOKUP(K340,Tables!$A$4:$C$6,3,TRUE),IF(I340="EO",VLOOKUP(K340,Tables!$A$10:$C$12,3,TRUE),"")))</f>
        <v>16</v>
      </c>
      <c r="N340" s="3" t="str">
        <f t="shared" si="26"/>
        <v>=Tables!H16</v>
      </c>
      <c r="O340" s="32" t="str">
        <f>Tables!H16</f>
        <v>A</v>
      </c>
      <c r="P340" s="6" t="str">
        <f t="shared" si="25"/>
        <v>EQA</v>
      </c>
      <c r="Q340" s="30"/>
      <c r="R340" s="34"/>
      <c r="S340" s="31"/>
      <c r="T340" s="31"/>
      <c r="U340" s="31"/>
      <c r="V340" s="3" t="str">
        <f>IF(S340="ILF",HLOOKUP(T340,Tables!$D$20:$I$21,2,TRUE),IF(S340="EIF",HLOOKUP(T340,Tables!$D$26:$I$27,2,TRUE),""))</f>
        <v/>
      </c>
      <c r="W340" s="3" t="str">
        <f>IF(S340="ILF",VLOOKUP(U340,Tables!$A$22:$C$24,3,TRUE),IF(S340="EIF",VLOOKUP(U340,Tables!$A$28:$C$30,3,TRUE),""))</f>
        <v/>
      </c>
      <c r="X340" s="3" t="str">
        <f t="shared" si="27"/>
        <v/>
      </c>
      <c r="Y340" s="1"/>
      <c r="Z340" s="32"/>
      <c r="AA340" s="6" t="str">
        <f t="shared" si="24"/>
        <v/>
      </c>
    </row>
    <row r="341" spans="1:27" customFormat="1" ht="45">
      <c r="A341" s="157" t="s">
        <v>689</v>
      </c>
      <c r="B341" s="157" t="s">
        <v>218</v>
      </c>
      <c r="C341" s="157"/>
      <c r="D341" s="157"/>
      <c r="E341" s="157" t="s">
        <v>563</v>
      </c>
      <c r="F341" s="157" t="s">
        <v>564</v>
      </c>
      <c r="G341" s="157" t="s">
        <v>265</v>
      </c>
      <c r="H341" s="157"/>
      <c r="I341" s="187" t="s">
        <v>379</v>
      </c>
      <c r="J341" s="187">
        <v>1</v>
      </c>
      <c r="K341" s="187">
        <v>1</v>
      </c>
      <c r="L341" s="3" t="str">
        <f>IF(I341="EQ",HLOOKUP(J341,Tables!$D$14:$I$15,2,TRUE),IF(I341="EI",HLOOKUP(J341,Tables!$D$2:$I$3,2,TRUE),IF(I341="EO",HLOOKUP(J341,Tables!$D$8:$I$9,2,TRUE),"")))</f>
        <v>D</v>
      </c>
      <c r="M341" s="3">
        <f>IF(I341="EQ",VLOOKUP(K341,Tables!$A$16:$C$18,3,TRUE),IF(I341="EI",VLOOKUP(K341,Tables!$A$4:$C$6,3,TRUE),IF(I341="EO",VLOOKUP(K341,Tables!$A$10:$C$12,3,TRUE),"")))</f>
        <v>16</v>
      </c>
      <c r="N341" s="3" t="str">
        <f t="shared" si="26"/>
        <v>=Tables!D16</v>
      </c>
      <c r="O341" s="32" t="str">
        <f>Tables!D16</f>
        <v>L</v>
      </c>
      <c r="P341" s="6" t="str">
        <f t="shared" si="25"/>
        <v>EQL</v>
      </c>
      <c r="Q341" s="30"/>
      <c r="R341" s="34"/>
      <c r="S341" s="31"/>
      <c r="T341" s="31"/>
      <c r="U341" s="31"/>
      <c r="V341" s="3" t="str">
        <f>IF(S341="ILF",HLOOKUP(T341,Tables!$D$20:$I$21,2,TRUE),IF(S341="EIF",HLOOKUP(T341,Tables!$D$26:$I$27,2,TRUE),""))</f>
        <v/>
      </c>
      <c r="W341" s="3" t="str">
        <f>IF(S341="ILF",VLOOKUP(U341,Tables!$A$22:$C$24,3,TRUE),IF(S341="EIF",VLOOKUP(U341,Tables!$A$28:$C$30,3,TRUE),""))</f>
        <v/>
      </c>
      <c r="X341" s="3" t="str">
        <f t="shared" si="27"/>
        <v/>
      </c>
      <c r="Y341" s="1"/>
      <c r="Z341" s="32"/>
      <c r="AA341" s="6" t="str">
        <f t="shared" si="24"/>
        <v/>
      </c>
    </row>
    <row r="342" spans="1:27" customFormat="1" ht="45">
      <c r="A342" s="157" t="s">
        <v>689</v>
      </c>
      <c r="B342" s="157" t="s">
        <v>218</v>
      </c>
      <c r="C342" s="157"/>
      <c r="D342" s="157"/>
      <c r="E342" s="157" t="s">
        <v>563</v>
      </c>
      <c r="F342" s="157" t="s">
        <v>564</v>
      </c>
      <c r="G342" s="157" t="s">
        <v>266</v>
      </c>
      <c r="H342" s="157"/>
      <c r="I342" s="187" t="s">
        <v>379</v>
      </c>
      <c r="J342" s="187">
        <v>2</v>
      </c>
      <c r="K342" s="187">
        <v>2</v>
      </c>
      <c r="L342" s="3" t="str">
        <f>IF(I342="EQ",HLOOKUP(J342,Tables!$D$14:$I$15,2,TRUE),IF(I342="EI",HLOOKUP(J342,Tables!$D$2:$I$3,2,TRUE),IF(I342="EO",HLOOKUP(J342,Tables!$D$8:$I$9,2,TRUE),"")))</f>
        <v>D</v>
      </c>
      <c r="M342" s="3">
        <f>IF(I342="EQ",VLOOKUP(K342,Tables!$A$16:$C$18,3,TRUE),IF(I342="EI",VLOOKUP(K342,Tables!$A$4:$C$6,3,TRUE),IF(I342="EO",VLOOKUP(K342,Tables!$A$10:$C$12,3,TRUE),"")))</f>
        <v>17</v>
      </c>
      <c r="N342" s="3" t="str">
        <f t="shared" si="26"/>
        <v>=Tables!D17</v>
      </c>
      <c r="O342" s="32" t="str">
        <f>Tables!D17</f>
        <v>L</v>
      </c>
      <c r="P342" s="6" t="str">
        <f t="shared" si="25"/>
        <v>EQL</v>
      </c>
      <c r="Q342" s="30"/>
      <c r="R342" s="34"/>
      <c r="S342" s="31"/>
      <c r="T342" s="31"/>
      <c r="U342" s="31"/>
      <c r="V342" s="3" t="str">
        <f>IF(S342="ILF",HLOOKUP(T342,Tables!$D$20:$I$21,2,TRUE),IF(S342="EIF",HLOOKUP(T342,Tables!$D$26:$I$27,2,TRUE),""))</f>
        <v/>
      </c>
      <c r="W342" s="3" t="str">
        <f>IF(S342="ILF",VLOOKUP(U342,Tables!$A$22:$C$24,3,TRUE),IF(S342="EIF",VLOOKUP(U342,Tables!$A$28:$C$30,3,TRUE),""))</f>
        <v/>
      </c>
      <c r="X342" s="3" t="str">
        <f t="shared" si="27"/>
        <v/>
      </c>
      <c r="Y342" s="1"/>
      <c r="Z342" s="32"/>
      <c r="AA342" s="6" t="str">
        <f t="shared" si="24"/>
        <v/>
      </c>
    </row>
    <row r="343" spans="1:27" customFormat="1" ht="45">
      <c r="A343" s="157" t="s">
        <v>689</v>
      </c>
      <c r="B343" s="157" t="s">
        <v>218</v>
      </c>
      <c r="C343" s="157"/>
      <c r="D343" s="157"/>
      <c r="E343" s="157" t="s">
        <v>563</v>
      </c>
      <c r="F343" s="157" t="s">
        <v>564</v>
      </c>
      <c r="G343" s="157" t="s">
        <v>267</v>
      </c>
      <c r="H343" s="157"/>
      <c r="I343" s="187" t="s">
        <v>379</v>
      </c>
      <c r="J343" s="187">
        <v>52</v>
      </c>
      <c r="K343" s="187">
        <v>4</v>
      </c>
      <c r="L343" s="3" t="str">
        <f>IF(I343="EQ",HLOOKUP(J343,Tables!$D$14:$I$15,2,TRUE),IF(I343="EI",HLOOKUP(J343,Tables!$D$2:$I$3,2,TRUE),IF(I343="EO",HLOOKUP(J343,Tables!$D$8:$I$9,2,TRUE),"")))</f>
        <v>H</v>
      </c>
      <c r="M343" s="3">
        <f>IF(I343="EQ",VLOOKUP(K343,Tables!$A$16:$C$18,3,TRUE),IF(I343="EI",VLOOKUP(K343,Tables!$A$4:$C$6,3,TRUE),IF(I343="EO",VLOOKUP(K343,Tables!$A$10:$C$12,3,TRUE),"")))</f>
        <v>18</v>
      </c>
      <c r="N343" s="3" t="str">
        <f t="shared" si="26"/>
        <v>=Tables!H18</v>
      </c>
      <c r="O343" s="32" t="str">
        <f>Tables!H18</f>
        <v>H</v>
      </c>
      <c r="P343" s="6" t="str">
        <f t="shared" si="25"/>
        <v>EQH</v>
      </c>
      <c r="Q343" s="30"/>
      <c r="R343" s="34"/>
      <c r="S343" s="31"/>
      <c r="T343" s="31"/>
      <c r="U343" s="31"/>
      <c r="V343" s="3" t="str">
        <f>IF(S343="ILF",HLOOKUP(T343,Tables!$D$20:$I$21,2,TRUE),IF(S343="EIF",HLOOKUP(T343,Tables!$D$26:$I$27,2,TRUE),""))</f>
        <v/>
      </c>
      <c r="W343" s="3" t="str">
        <f>IF(S343="ILF",VLOOKUP(U343,Tables!$A$22:$C$24,3,TRUE),IF(S343="EIF",VLOOKUP(U343,Tables!$A$28:$C$30,3,TRUE),""))</f>
        <v/>
      </c>
      <c r="X343" s="3" t="str">
        <f t="shared" si="27"/>
        <v/>
      </c>
      <c r="Y343" s="1"/>
      <c r="Z343" s="32"/>
      <c r="AA343" s="6" t="str">
        <f t="shared" si="24"/>
        <v/>
      </c>
    </row>
    <row r="344" spans="1:27" customFormat="1" ht="45">
      <c r="A344" s="157" t="s">
        <v>689</v>
      </c>
      <c r="B344" s="157" t="s">
        <v>218</v>
      </c>
      <c r="C344" s="157"/>
      <c r="D344" s="157"/>
      <c r="E344" s="157" t="s">
        <v>563</v>
      </c>
      <c r="F344" s="157" t="s">
        <v>564</v>
      </c>
      <c r="G344" s="157" t="s">
        <v>107</v>
      </c>
      <c r="H344" s="157"/>
      <c r="I344" s="187" t="s">
        <v>379</v>
      </c>
      <c r="J344" s="187">
        <v>23</v>
      </c>
      <c r="K344" s="187">
        <v>2</v>
      </c>
      <c r="L344" s="3" t="str">
        <f>IF(I344="EQ",HLOOKUP(J344,Tables!$D$14:$I$15,2,TRUE),IF(I344="EI",HLOOKUP(J344,Tables!$D$2:$I$3,2,TRUE),IF(I344="EO",HLOOKUP(J344,Tables!$D$8:$I$9,2,TRUE),"")))</f>
        <v>H</v>
      </c>
      <c r="M344" s="3">
        <f>IF(I344="EQ",VLOOKUP(K344,Tables!$A$16:$C$18,3,TRUE),IF(I344="EI",VLOOKUP(K344,Tables!$A$4:$C$6,3,TRUE),IF(I344="EO",VLOOKUP(K344,Tables!$A$10:$C$12,3,TRUE),"")))</f>
        <v>17</v>
      </c>
      <c r="N344" s="3" t="str">
        <f t="shared" si="26"/>
        <v>=Tables!H17</v>
      </c>
      <c r="O344" s="32" t="str">
        <f>Tables!H17</f>
        <v>H</v>
      </c>
      <c r="P344" s="6" t="str">
        <f t="shared" si="25"/>
        <v>EQH</v>
      </c>
      <c r="Q344" s="30"/>
      <c r="R344" s="34"/>
      <c r="S344" s="31"/>
      <c r="T344" s="31"/>
      <c r="U344" s="31"/>
      <c r="V344" s="3" t="str">
        <f>IF(S344="ILF",HLOOKUP(T344,Tables!$D$20:$I$21,2,TRUE),IF(S344="EIF",HLOOKUP(T344,Tables!$D$26:$I$27,2,TRUE),""))</f>
        <v/>
      </c>
      <c r="W344" s="3" t="str">
        <f>IF(S344="ILF",VLOOKUP(U344,Tables!$A$22:$C$24,3,TRUE),IF(S344="EIF",VLOOKUP(U344,Tables!$A$28:$C$30,3,TRUE),""))</f>
        <v/>
      </c>
      <c r="X344" s="3" t="str">
        <f t="shared" si="27"/>
        <v/>
      </c>
      <c r="Y344" s="1"/>
      <c r="Z344" s="32"/>
      <c r="AA344" s="6" t="str">
        <f t="shared" si="24"/>
        <v/>
      </c>
    </row>
    <row r="345" spans="1:27" customFormat="1" ht="45">
      <c r="A345" s="157" t="s">
        <v>689</v>
      </c>
      <c r="B345" s="157" t="s">
        <v>218</v>
      </c>
      <c r="C345" s="157"/>
      <c r="D345" s="157"/>
      <c r="E345" s="157" t="s">
        <v>563</v>
      </c>
      <c r="F345" s="157" t="s">
        <v>564</v>
      </c>
      <c r="G345" s="157" t="s">
        <v>240</v>
      </c>
      <c r="H345" s="157"/>
      <c r="I345" s="187" t="s">
        <v>379</v>
      </c>
      <c r="J345" s="187">
        <v>56</v>
      </c>
      <c r="K345" s="187">
        <v>1</v>
      </c>
      <c r="L345" s="3" t="str">
        <f>IF(I345="EQ",HLOOKUP(J345,Tables!$D$14:$I$15,2,TRUE),IF(I345="EI",HLOOKUP(J345,Tables!$D$2:$I$3,2,TRUE),IF(I345="EO",HLOOKUP(J345,Tables!$D$8:$I$9,2,TRUE),"")))</f>
        <v>H</v>
      </c>
      <c r="M345" s="3">
        <f>IF(I345="EQ",VLOOKUP(K345,Tables!$A$16:$C$18,3,TRUE),IF(I345="EI",VLOOKUP(K345,Tables!$A$4:$C$6,3,TRUE),IF(I345="EO",VLOOKUP(K345,Tables!$A$10:$C$12,3,TRUE),"")))</f>
        <v>16</v>
      </c>
      <c r="N345" s="3" t="str">
        <f t="shared" si="26"/>
        <v>=Tables!H16</v>
      </c>
      <c r="O345" s="32" t="str">
        <f>Tables!H16</f>
        <v>A</v>
      </c>
      <c r="P345" s="6" t="str">
        <f t="shared" si="25"/>
        <v>EQA</v>
      </c>
      <c r="Q345" s="30"/>
      <c r="R345" s="34"/>
      <c r="S345" s="31"/>
      <c r="T345" s="31"/>
      <c r="U345" s="31"/>
      <c r="V345" s="3" t="str">
        <f>IF(S345="ILF",HLOOKUP(T345,Tables!$D$20:$I$21,2,TRUE),IF(S345="EIF",HLOOKUP(T345,Tables!$D$26:$I$27,2,TRUE),""))</f>
        <v/>
      </c>
      <c r="W345" s="3" t="str">
        <f>IF(S345="ILF",VLOOKUP(U345,Tables!$A$22:$C$24,3,TRUE),IF(S345="EIF",VLOOKUP(U345,Tables!$A$28:$C$30,3,TRUE),""))</f>
        <v/>
      </c>
      <c r="X345" s="3" t="str">
        <f t="shared" si="27"/>
        <v/>
      </c>
      <c r="Y345" s="1"/>
      <c r="Z345" s="32"/>
      <c r="AA345" s="6" t="str">
        <f t="shared" si="24"/>
        <v/>
      </c>
    </row>
    <row r="346" spans="1:27" customFormat="1" ht="45">
      <c r="A346" s="157" t="s">
        <v>689</v>
      </c>
      <c r="B346" s="157" t="s">
        <v>218</v>
      </c>
      <c r="C346" s="157"/>
      <c r="D346" s="157"/>
      <c r="E346" s="157" t="s">
        <v>563</v>
      </c>
      <c r="F346" s="157" t="s">
        <v>564</v>
      </c>
      <c r="G346" s="157" t="s">
        <v>241</v>
      </c>
      <c r="H346" s="157"/>
      <c r="I346" s="187" t="s">
        <v>379</v>
      </c>
      <c r="J346" s="187">
        <v>73</v>
      </c>
      <c r="K346" s="187">
        <v>1</v>
      </c>
      <c r="L346" s="3" t="str">
        <f>IF(I346="EQ",HLOOKUP(J346,Tables!$D$14:$I$15,2,TRUE),IF(I346="EI",HLOOKUP(J346,Tables!$D$2:$I$3,2,TRUE),IF(I346="EO",HLOOKUP(J346,Tables!$D$8:$I$9,2,TRUE),"")))</f>
        <v>H</v>
      </c>
      <c r="M346" s="3">
        <f>IF(I346="EQ",VLOOKUP(K346,Tables!$A$16:$C$18,3,TRUE),IF(I346="EI",VLOOKUP(K346,Tables!$A$4:$C$6,3,TRUE),IF(I346="EO",VLOOKUP(K346,Tables!$A$10:$C$12,3,TRUE),"")))</f>
        <v>16</v>
      </c>
      <c r="N346" s="3" t="str">
        <f t="shared" si="26"/>
        <v>=Tables!H16</v>
      </c>
      <c r="O346" s="32" t="str">
        <f>Tables!H16</f>
        <v>A</v>
      </c>
      <c r="P346" s="6" t="str">
        <f t="shared" si="25"/>
        <v>EQA</v>
      </c>
      <c r="Q346" s="30"/>
      <c r="R346" s="34"/>
      <c r="S346" s="31"/>
      <c r="T346" s="31"/>
      <c r="U346" s="31"/>
      <c r="V346" s="3" t="str">
        <f>IF(S346="ILF",HLOOKUP(T346,Tables!$D$20:$I$21,2,TRUE),IF(S346="EIF",HLOOKUP(T346,Tables!$D$26:$I$27,2,TRUE),""))</f>
        <v/>
      </c>
      <c r="W346" s="3" t="str">
        <f>IF(S346="ILF",VLOOKUP(U346,Tables!$A$22:$C$24,3,TRUE),IF(S346="EIF",VLOOKUP(U346,Tables!$A$28:$C$30,3,TRUE),""))</f>
        <v/>
      </c>
      <c r="X346" s="3" t="str">
        <f t="shared" si="27"/>
        <v/>
      </c>
      <c r="Y346" s="1"/>
      <c r="Z346" s="32"/>
      <c r="AA346" s="6" t="str">
        <f t="shared" si="24"/>
        <v/>
      </c>
    </row>
    <row r="347" spans="1:27" customFormat="1" ht="45">
      <c r="A347" s="157" t="s">
        <v>689</v>
      </c>
      <c r="B347" s="157" t="s">
        <v>218</v>
      </c>
      <c r="C347" s="157"/>
      <c r="D347" s="157"/>
      <c r="E347" s="157" t="s">
        <v>563</v>
      </c>
      <c r="F347" s="157" t="s">
        <v>564</v>
      </c>
      <c r="G347" s="157" t="s">
        <v>237</v>
      </c>
      <c r="H347" s="157"/>
      <c r="I347" s="187" t="s">
        <v>379</v>
      </c>
      <c r="J347" s="187">
        <v>69</v>
      </c>
      <c r="K347" s="187">
        <v>3</v>
      </c>
      <c r="L347" s="3" t="str">
        <f>IF(I347="EQ",HLOOKUP(J347,Tables!$D$14:$I$15,2,TRUE),IF(I347="EI",HLOOKUP(J347,Tables!$D$2:$I$3,2,TRUE),IF(I347="EO",HLOOKUP(J347,Tables!$D$8:$I$9,2,TRUE),"")))</f>
        <v>H</v>
      </c>
      <c r="M347" s="3">
        <f>IF(I347="EQ",VLOOKUP(K347,Tables!$A$16:$C$18,3,TRUE),IF(I347="EI",VLOOKUP(K347,Tables!$A$4:$C$6,3,TRUE),IF(I347="EO",VLOOKUP(K347,Tables!$A$10:$C$12,3,TRUE),"")))</f>
        <v>17</v>
      </c>
      <c r="N347" s="3" t="str">
        <f t="shared" si="26"/>
        <v>=Tables!H17</v>
      </c>
      <c r="O347" s="32" t="str">
        <f>Tables!H17</f>
        <v>H</v>
      </c>
      <c r="P347" s="6" t="str">
        <f t="shared" si="25"/>
        <v>EQH</v>
      </c>
      <c r="Q347" s="30"/>
      <c r="R347" s="34"/>
      <c r="S347" s="31"/>
      <c r="T347" s="31"/>
      <c r="U347" s="31"/>
      <c r="V347" s="3" t="str">
        <f>IF(S347="ILF",HLOOKUP(T347,Tables!$D$20:$I$21,2,TRUE),IF(S347="EIF",HLOOKUP(T347,Tables!$D$26:$I$27,2,TRUE),""))</f>
        <v/>
      </c>
      <c r="W347" s="3" t="str">
        <f>IF(S347="ILF",VLOOKUP(U347,Tables!$A$22:$C$24,3,TRUE),IF(S347="EIF",VLOOKUP(U347,Tables!$A$28:$C$30,3,TRUE),""))</f>
        <v/>
      </c>
      <c r="X347" s="3" t="str">
        <f t="shared" si="27"/>
        <v/>
      </c>
      <c r="Y347" s="1"/>
      <c r="Z347" s="32"/>
      <c r="AA347" s="6" t="str">
        <f t="shared" si="24"/>
        <v/>
      </c>
    </row>
    <row r="348" spans="1:27" customFormat="1" ht="45">
      <c r="A348" s="157" t="s">
        <v>689</v>
      </c>
      <c r="B348" s="157" t="s">
        <v>218</v>
      </c>
      <c r="C348" s="157"/>
      <c r="D348" s="157"/>
      <c r="E348" s="157" t="s">
        <v>563</v>
      </c>
      <c r="F348" s="157" t="s">
        <v>564</v>
      </c>
      <c r="G348" s="157" t="s">
        <v>108</v>
      </c>
      <c r="H348" s="157"/>
      <c r="I348" s="187" t="s">
        <v>379</v>
      </c>
      <c r="J348" s="187">
        <v>53</v>
      </c>
      <c r="K348" s="187">
        <v>1</v>
      </c>
      <c r="L348" s="3" t="str">
        <f>IF(I348="EQ",HLOOKUP(J348,Tables!$D$14:$I$15,2,TRUE),IF(I348="EI",HLOOKUP(J348,Tables!$D$2:$I$3,2,TRUE),IF(I348="EO",HLOOKUP(J348,Tables!$D$8:$I$9,2,TRUE),"")))</f>
        <v>H</v>
      </c>
      <c r="M348" s="3">
        <f>IF(I348="EQ",VLOOKUP(K348,Tables!$A$16:$C$18,3,TRUE),IF(I348="EI",VLOOKUP(K348,Tables!$A$4:$C$6,3,TRUE),IF(I348="EO",VLOOKUP(K348,Tables!$A$10:$C$12,3,TRUE),"")))</f>
        <v>16</v>
      </c>
      <c r="N348" s="3" t="str">
        <f t="shared" si="26"/>
        <v>=Tables!H16</v>
      </c>
      <c r="O348" s="32" t="str">
        <f>Tables!H16</f>
        <v>A</v>
      </c>
      <c r="P348" s="6" t="str">
        <f t="shared" si="25"/>
        <v>EQA</v>
      </c>
      <c r="Q348" s="30"/>
      <c r="R348" s="34"/>
      <c r="S348" s="31"/>
      <c r="T348" s="31"/>
      <c r="U348" s="31"/>
      <c r="V348" s="3" t="str">
        <f>IF(S348="ILF",HLOOKUP(T348,Tables!$D$20:$I$21,2,TRUE),IF(S348="EIF",HLOOKUP(T348,Tables!$D$26:$I$27,2,TRUE),""))</f>
        <v/>
      </c>
      <c r="W348" s="3" t="str">
        <f>IF(S348="ILF",VLOOKUP(U348,Tables!$A$22:$C$24,3,TRUE),IF(S348="EIF",VLOOKUP(U348,Tables!$A$28:$C$30,3,TRUE),""))</f>
        <v/>
      </c>
      <c r="X348" s="3" t="str">
        <f t="shared" si="27"/>
        <v/>
      </c>
      <c r="Y348" s="1"/>
      <c r="Z348" s="32"/>
      <c r="AA348" s="6" t="str">
        <f t="shared" si="24"/>
        <v/>
      </c>
    </row>
    <row r="349" spans="1:27" customFormat="1" ht="45">
      <c r="A349" s="157" t="s">
        <v>689</v>
      </c>
      <c r="B349" s="157" t="s">
        <v>218</v>
      </c>
      <c r="C349" s="157"/>
      <c r="D349" s="157"/>
      <c r="E349" s="157" t="s">
        <v>563</v>
      </c>
      <c r="F349" s="157" t="s">
        <v>564</v>
      </c>
      <c r="G349" s="157" t="s">
        <v>109</v>
      </c>
      <c r="H349" s="157"/>
      <c r="I349" s="187" t="s">
        <v>379</v>
      </c>
      <c r="J349" s="187">
        <v>50</v>
      </c>
      <c r="K349" s="187">
        <v>3</v>
      </c>
      <c r="L349" s="3" t="str">
        <f>IF(I349="EQ",HLOOKUP(J349,Tables!$D$14:$I$15,2,TRUE),IF(I349="EI",HLOOKUP(J349,Tables!$D$2:$I$3,2,TRUE),IF(I349="EO",HLOOKUP(J349,Tables!$D$8:$I$9,2,TRUE),"")))</f>
        <v>H</v>
      </c>
      <c r="M349" s="3">
        <f>IF(I349="EQ",VLOOKUP(K349,Tables!$A$16:$C$18,3,TRUE),IF(I349="EI",VLOOKUP(K349,Tables!$A$4:$C$6,3,TRUE),IF(I349="EO",VLOOKUP(K349,Tables!$A$10:$C$12,3,TRUE),"")))</f>
        <v>17</v>
      </c>
      <c r="N349" s="3" t="str">
        <f t="shared" si="26"/>
        <v>=Tables!H17</v>
      </c>
      <c r="O349" s="32" t="str">
        <f>Tables!H17</f>
        <v>H</v>
      </c>
      <c r="P349" s="6" t="str">
        <f t="shared" si="25"/>
        <v>EQH</v>
      </c>
      <c r="Q349" s="30"/>
      <c r="R349" s="34"/>
      <c r="S349" s="31"/>
      <c r="T349" s="31"/>
      <c r="U349" s="31"/>
      <c r="V349" s="3" t="str">
        <f>IF(S349="ILF",HLOOKUP(T349,Tables!$D$20:$I$21,2,TRUE),IF(S349="EIF",HLOOKUP(T349,Tables!$D$26:$I$27,2,TRUE),""))</f>
        <v/>
      </c>
      <c r="W349" s="3" t="str">
        <f>IF(S349="ILF",VLOOKUP(U349,Tables!$A$22:$C$24,3,TRUE),IF(S349="EIF",VLOOKUP(U349,Tables!$A$28:$C$30,3,TRUE),""))</f>
        <v/>
      </c>
      <c r="X349" s="3" t="str">
        <f t="shared" si="27"/>
        <v/>
      </c>
      <c r="Y349" s="1"/>
      <c r="Z349" s="32"/>
      <c r="AA349" s="6" t="str">
        <f t="shared" si="24"/>
        <v/>
      </c>
    </row>
    <row r="350" spans="1:27" customFormat="1" ht="45">
      <c r="A350" s="157" t="s">
        <v>689</v>
      </c>
      <c r="B350" s="157" t="s">
        <v>218</v>
      </c>
      <c r="C350" s="157"/>
      <c r="D350" s="157"/>
      <c r="E350" s="157" t="s">
        <v>563</v>
      </c>
      <c r="F350" s="157" t="s">
        <v>564</v>
      </c>
      <c r="G350" s="157" t="s">
        <v>226</v>
      </c>
      <c r="H350" s="157"/>
      <c r="I350" s="187" t="s">
        <v>379</v>
      </c>
      <c r="J350" s="187">
        <v>53</v>
      </c>
      <c r="K350" s="187">
        <v>1</v>
      </c>
      <c r="L350" s="3" t="str">
        <f>IF(I350="EQ",HLOOKUP(J350,Tables!$D$14:$I$15,2,TRUE),IF(I350="EI",HLOOKUP(J350,Tables!$D$2:$I$3,2,TRUE),IF(I350="EO",HLOOKUP(J350,Tables!$D$8:$I$9,2,TRUE),"")))</f>
        <v>H</v>
      </c>
      <c r="M350" s="3">
        <f>IF(I350="EQ",VLOOKUP(K350,Tables!$A$16:$C$18,3,TRUE),IF(I350="EI",VLOOKUP(K350,Tables!$A$4:$C$6,3,TRUE),IF(I350="EO",VLOOKUP(K350,Tables!$A$10:$C$12,3,TRUE),"")))</f>
        <v>16</v>
      </c>
      <c r="N350" s="3" t="str">
        <f t="shared" si="26"/>
        <v>=Tables!H16</v>
      </c>
      <c r="O350" s="32" t="str">
        <f>Tables!H16</f>
        <v>A</v>
      </c>
      <c r="P350" s="6" t="str">
        <f t="shared" si="25"/>
        <v>EQA</v>
      </c>
      <c r="Q350" s="30"/>
      <c r="R350" s="34"/>
      <c r="S350" s="31"/>
      <c r="T350" s="31"/>
      <c r="U350" s="31"/>
      <c r="V350" s="3" t="str">
        <f>IF(S350="ILF",HLOOKUP(T350,Tables!$D$20:$I$21,2,TRUE),IF(S350="EIF",HLOOKUP(T350,Tables!$D$26:$I$27,2,TRUE),""))</f>
        <v/>
      </c>
      <c r="W350" s="3" t="str">
        <f>IF(S350="ILF",VLOOKUP(U350,Tables!$A$22:$C$24,3,TRUE),IF(S350="EIF",VLOOKUP(U350,Tables!$A$28:$C$30,3,TRUE),""))</f>
        <v/>
      </c>
      <c r="X350" s="3" t="str">
        <f t="shared" si="27"/>
        <v/>
      </c>
      <c r="Y350" s="1"/>
      <c r="Z350" s="32"/>
      <c r="AA350" s="6" t="str">
        <f t="shared" si="24"/>
        <v/>
      </c>
    </row>
    <row r="351" spans="1:27" customFormat="1" ht="45">
      <c r="A351" s="157" t="s">
        <v>689</v>
      </c>
      <c r="B351" s="157" t="s">
        <v>218</v>
      </c>
      <c r="C351" s="157"/>
      <c r="D351" s="157"/>
      <c r="E351" s="157" t="s">
        <v>563</v>
      </c>
      <c r="F351" s="157" t="s">
        <v>564</v>
      </c>
      <c r="G351" s="157" t="s">
        <v>239</v>
      </c>
      <c r="H351" s="157"/>
      <c r="I351" s="187" t="s">
        <v>379</v>
      </c>
      <c r="J351" s="187">
        <v>15</v>
      </c>
      <c r="K351" s="187">
        <v>2</v>
      </c>
      <c r="L351" s="3" t="str">
        <f>IF(I351="EQ",HLOOKUP(J351,Tables!$D$14:$I$15,2,TRUE),IF(I351="EI",HLOOKUP(J351,Tables!$D$2:$I$3,2,TRUE),IF(I351="EO",HLOOKUP(J351,Tables!$D$8:$I$9,2,TRUE),"")))</f>
        <v>F</v>
      </c>
      <c r="M351" s="3">
        <f>IF(I351="EQ",VLOOKUP(K351,Tables!$A$16:$C$18,3,TRUE),IF(I351="EI",VLOOKUP(K351,Tables!$A$4:$C$6,3,TRUE),IF(I351="EO",VLOOKUP(K351,Tables!$A$10:$C$12,3,TRUE),"")))</f>
        <v>17</v>
      </c>
      <c r="N351" s="3" t="str">
        <f t="shared" si="26"/>
        <v>=Tables!F17</v>
      </c>
      <c r="O351" s="32" t="str">
        <f>Tables!F17</f>
        <v>A</v>
      </c>
      <c r="P351" s="6" t="str">
        <f t="shared" si="25"/>
        <v>EQA</v>
      </c>
      <c r="Q351" s="30"/>
      <c r="R351" s="34"/>
      <c r="S351" s="31"/>
      <c r="T351" s="31"/>
      <c r="U351" s="31"/>
      <c r="V351" s="3" t="str">
        <f>IF(S351="ILF",HLOOKUP(T351,Tables!$D$20:$I$21,2,TRUE),IF(S351="EIF",HLOOKUP(T351,Tables!$D$26:$I$27,2,TRUE),""))</f>
        <v/>
      </c>
      <c r="W351" s="3" t="str">
        <f>IF(S351="ILF",VLOOKUP(U351,Tables!$A$22:$C$24,3,TRUE),IF(S351="EIF",VLOOKUP(U351,Tables!$A$28:$C$30,3,TRUE),""))</f>
        <v/>
      </c>
      <c r="X351" s="3" t="str">
        <f t="shared" si="27"/>
        <v/>
      </c>
      <c r="Y351" s="1"/>
      <c r="Z351" s="32"/>
      <c r="AA351" s="6" t="str">
        <f t="shared" si="24"/>
        <v/>
      </c>
    </row>
    <row r="352" spans="1:27" customFormat="1" ht="45">
      <c r="A352" s="157" t="s">
        <v>689</v>
      </c>
      <c r="B352" s="157" t="s">
        <v>218</v>
      </c>
      <c r="C352" s="157"/>
      <c r="D352" s="157"/>
      <c r="E352" s="157" t="s">
        <v>563</v>
      </c>
      <c r="F352" s="157" t="s">
        <v>564</v>
      </c>
      <c r="G352" s="157" t="s">
        <v>233</v>
      </c>
      <c r="H352" s="157"/>
      <c r="I352" s="187" t="s">
        <v>379</v>
      </c>
      <c r="J352" s="187">
        <v>21</v>
      </c>
      <c r="K352" s="187">
        <v>2</v>
      </c>
      <c r="L352" s="3" t="str">
        <f>IF(I352="EQ",HLOOKUP(J352,Tables!$D$14:$I$15,2,TRUE),IF(I352="EI",HLOOKUP(J352,Tables!$D$2:$I$3,2,TRUE),IF(I352="EO",HLOOKUP(J352,Tables!$D$8:$I$9,2,TRUE),"")))</f>
        <v>H</v>
      </c>
      <c r="M352" s="3">
        <f>IF(I352="EQ",VLOOKUP(K352,Tables!$A$16:$C$18,3,TRUE),IF(I352="EI",VLOOKUP(K352,Tables!$A$4:$C$6,3,TRUE),IF(I352="EO",VLOOKUP(K352,Tables!$A$10:$C$12,3,TRUE),"")))</f>
        <v>17</v>
      </c>
      <c r="N352" s="3" t="str">
        <f t="shared" si="26"/>
        <v>=Tables!H17</v>
      </c>
      <c r="O352" s="32" t="str">
        <f>Tables!H17</f>
        <v>H</v>
      </c>
      <c r="P352" s="6" t="str">
        <f t="shared" si="25"/>
        <v>EQH</v>
      </c>
      <c r="Q352" s="30"/>
      <c r="R352" s="34"/>
      <c r="S352" s="31"/>
      <c r="T352" s="31"/>
      <c r="U352" s="31"/>
      <c r="V352" s="3" t="str">
        <f>IF(S352="ILF",HLOOKUP(T352,Tables!$D$20:$I$21,2,TRUE),IF(S352="EIF",HLOOKUP(T352,Tables!$D$26:$I$27,2,TRUE),""))</f>
        <v/>
      </c>
      <c r="W352" s="3" t="str">
        <f>IF(S352="ILF",VLOOKUP(U352,Tables!$A$22:$C$24,3,TRUE),IF(S352="EIF",VLOOKUP(U352,Tables!$A$28:$C$30,3,TRUE),""))</f>
        <v/>
      </c>
      <c r="X352" s="3" t="str">
        <f t="shared" si="27"/>
        <v/>
      </c>
      <c r="Y352" s="1"/>
      <c r="Z352" s="32"/>
      <c r="AA352" s="6" t="str">
        <f t="shared" si="24"/>
        <v/>
      </c>
    </row>
    <row r="353" spans="1:27" customFormat="1" ht="45">
      <c r="A353" s="157" t="s">
        <v>689</v>
      </c>
      <c r="B353" s="157" t="s">
        <v>218</v>
      </c>
      <c r="C353" s="157"/>
      <c r="D353" s="157"/>
      <c r="E353" s="157" t="s">
        <v>563</v>
      </c>
      <c r="F353" s="157" t="s">
        <v>564</v>
      </c>
      <c r="G353" s="157" t="s">
        <v>234</v>
      </c>
      <c r="H353" s="157"/>
      <c r="I353" s="187" t="s">
        <v>379</v>
      </c>
      <c r="J353" s="187">
        <v>14</v>
      </c>
      <c r="K353" s="187">
        <v>2</v>
      </c>
      <c r="L353" s="3" t="str">
        <f>IF(I353="EQ",HLOOKUP(J353,Tables!$D$14:$I$15,2,TRUE),IF(I353="EI",HLOOKUP(J353,Tables!$D$2:$I$3,2,TRUE),IF(I353="EO",HLOOKUP(J353,Tables!$D$8:$I$9,2,TRUE),"")))</f>
        <v>F</v>
      </c>
      <c r="M353" s="3">
        <f>IF(I353="EQ",VLOOKUP(K353,Tables!$A$16:$C$18,3,TRUE),IF(I353="EI",VLOOKUP(K353,Tables!$A$4:$C$6,3,TRUE),IF(I353="EO",VLOOKUP(K353,Tables!$A$10:$C$12,3,TRUE),"")))</f>
        <v>17</v>
      </c>
      <c r="N353" s="3" t="str">
        <f t="shared" si="26"/>
        <v>=Tables!F17</v>
      </c>
      <c r="O353" s="32" t="str">
        <f>Tables!F17</f>
        <v>A</v>
      </c>
      <c r="P353" s="6" t="str">
        <f t="shared" si="25"/>
        <v>EQA</v>
      </c>
      <c r="Q353" s="30"/>
      <c r="R353" s="34"/>
      <c r="S353" s="31"/>
      <c r="T353" s="31"/>
      <c r="U353" s="31"/>
      <c r="V353" s="3" t="str">
        <f>IF(S353="ILF",HLOOKUP(T353,Tables!$D$20:$I$21,2,TRUE),IF(S353="EIF",HLOOKUP(T353,Tables!$D$26:$I$27,2,TRUE),""))</f>
        <v/>
      </c>
      <c r="W353" s="3" t="str">
        <f>IF(S353="ILF",VLOOKUP(U353,Tables!$A$22:$C$24,3,TRUE),IF(S353="EIF",VLOOKUP(U353,Tables!$A$28:$C$30,3,TRUE),""))</f>
        <v/>
      </c>
      <c r="X353" s="3" t="str">
        <f t="shared" si="27"/>
        <v/>
      </c>
      <c r="Y353" s="1"/>
      <c r="Z353" s="32"/>
      <c r="AA353" s="6" t="str">
        <f t="shared" si="24"/>
        <v/>
      </c>
    </row>
    <row r="354" spans="1:27" customFormat="1" ht="45">
      <c r="A354" s="157" t="s">
        <v>689</v>
      </c>
      <c r="B354" s="157" t="s">
        <v>218</v>
      </c>
      <c r="C354" s="157"/>
      <c r="D354" s="157"/>
      <c r="E354" s="157" t="s">
        <v>563</v>
      </c>
      <c r="F354" s="157" t="s">
        <v>564</v>
      </c>
      <c r="G354" s="157" t="s">
        <v>268</v>
      </c>
      <c r="H354" s="157"/>
      <c r="I354" s="187" t="s">
        <v>379</v>
      </c>
      <c r="J354" s="187">
        <v>24</v>
      </c>
      <c r="K354" s="187">
        <v>3</v>
      </c>
      <c r="L354" s="3" t="str">
        <f>IF(I354="EQ",HLOOKUP(J354,Tables!$D$14:$I$15,2,TRUE),IF(I354="EI",HLOOKUP(J354,Tables!$D$2:$I$3,2,TRUE),IF(I354="EO",HLOOKUP(J354,Tables!$D$8:$I$9,2,TRUE),"")))</f>
        <v>H</v>
      </c>
      <c r="M354" s="3">
        <f>IF(I354="EQ",VLOOKUP(K354,Tables!$A$16:$C$18,3,TRUE),IF(I354="EI",VLOOKUP(K354,Tables!$A$4:$C$6,3,TRUE),IF(I354="EO",VLOOKUP(K354,Tables!$A$10:$C$12,3,TRUE),"")))</f>
        <v>17</v>
      </c>
      <c r="N354" s="3" t="str">
        <f t="shared" si="26"/>
        <v>=Tables!H17</v>
      </c>
      <c r="O354" s="32" t="str">
        <f>Tables!H17</f>
        <v>H</v>
      </c>
      <c r="P354" s="6" t="str">
        <f t="shared" si="25"/>
        <v>EQH</v>
      </c>
      <c r="Q354" s="30"/>
      <c r="R354" s="34"/>
      <c r="S354" s="31"/>
      <c r="T354" s="31"/>
      <c r="U354" s="31"/>
      <c r="V354" s="3" t="str">
        <f>IF(S354="ILF",HLOOKUP(T354,Tables!$D$20:$I$21,2,TRUE),IF(S354="EIF",HLOOKUP(T354,Tables!$D$26:$I$27,2,TRUE),""))</f>
        <v/>
      </c>
      <c r="W354" s="3" t="str">
        <f>IF(S354="ILF",VLOOKUP(U354,Tables!$A$22:$C$24,3,TRUE),IF(S354="EIF",VLOOKUP(U354,Tables!$A$28:$C$30,3,TRUE),""))</f>
        <v/>
      </c>
      <c r="X354" s="3" t="str">
        <f t="shared" si="27"/>
        <v/>
      </c>
      <c r="Y354" s="1"/>
      <c r="Z354" s="32"/>
      <c r="AA354" s="6" t="str">
        <f t="shared" si="24"/>
        <v/>
      </c>
    </row>
    <row r="355" spans="1:27" customFormat="1" ht="56.25">
      <c r="A355" s="157" t="s">
        <v>689</v>
      </c>
      <c r="B355" s="157" t="s">
        <v>218</v>
      </c>
      <c r="C355" s="157"/>
      <c r="D355" s="157"/>
      <c r="E355" s="157" t="s">
        <v>563</v>
      </c>
      <c r="F355" s="157" t="s">
        <v>564</v>
      </c>
      <c r="G355" s="157" t="s">
        <v>272</v>
      </c>
      <c r="H355" s="157"/>
      <c r="I355" s="187" t="s">
        <v>379</v>
      </c>
      <c r="J355" s="187">
        <v>4</v>
      </c>
      <c r="K355" s="187">
        <v>2</v>
      </c>
      <c r="L355" s="3" t="str">
        <f>IF(I355="EQ",HLOOKUP(J355,Tables!$D$14:$I$15,2,TRUE),IF(I355="EI",HLOOKUP(J355,Tables!$D$2:$I$3,2,TRUE),IF(I355="EO",HLOOKUP(J355,Tables!$D$8:$I$9,2,TRUE),"")))</f>
        <v>D</v>
      </c>
      <c r="M355" s="3">
        <f>IF(I355="EQ",VLOOKUP(K355,Tables!$A$16:$C$18,3,TRUE),IF(I355="EI",VLOOKUP(K355,Tables!$A$4:$C$6,3,TRUE),IF(I355="EO",VLOOKUP(K355,Tables!$A$10:$C$12,3,TRUE),"")))</f>
        <v>17</v>
      </c>
      <c r="N355" s="3" t="str">
        <f t="shared" si="26"/>
        <v>=Tables!D17</v>
      </c>
      <c r="O355" s="32" t="str">
        <f>Tables!D17</f>
        <v>L</v>
      </c>
      <c r="P355" s="6" t="str">
        <f t="shared" si="25"/>
        <v>EQL</v>
      </c>
      <c r="Q355" s="30"/>
      <c r="R355" s="34"/>
      <c r="S355" s="31"/>
      <c r="T355" s="31"/>
      <c r="U355" s="31"/>
      <c r="V355" s="3" t="str">
        <f>IF(S355="ILF",HLOOKUP(T355,Tables!$D$20:$I$21,2,TRUE),IF(S355="EIF",HLOOKUP(T355,Tables!$D$26:$I$27,2,TRUE),""))</f>
        <v/>
      </c>
      <c r="W355" s="3" t="str">
        <f>IF(S355="ILF",VLOOKUP(U355,Tables!$A$22:$C$24,3,TRUE),IF(S355="EIF",VLOOKUP(U355,Tables!$A$28:$C$30,3,TRUE),""))</f>
        <v/>
      </c>
      <c r="X355" s="3" t="str">
        <f t="shared" si="27"/>
        <v/>
      </c>
      <c r="Y355" s="1"/>
      <c r="Z355" s="32"/>
      <c r="AA355" s="6" t="str">
        <f t="shared" si="24"/>
        <v/>
      </c>
    </row>
    <row r="356" spans="1:27" customFormat="1" ht="45">
      <c r="A356" s="157" t="s">
        <v>689</v>
      </c>
      <c r="B356" s="157" t="s">
        <v>218</v>
      </c>
      <c r="C356" s="157"/>
      <c r="D356" s="157"/>
      <c r="E356" s="157" t="s">
        <v>563</v>
      </c>
      <c r="F356" s="157" t="s">
        <v>564</v>
      </c>
      <c r="G356" s="157" t="s">
        <v>110</v>
      </c>
      <c r="H356" s="157"/>
      <c r="I356" s="187" t="s">
        <v>373</v>
      </c>
      <c r="J356" s="187">
        <v>59</v>
      </c>
      <c r="K356" s="187">
        <v>4</v>
      </c>
      <c r="L356" s="3" t="str">
        <f>IF(I356="EQ",HLOOKUP(J356,Tables!$D$14:$I$15,2,TRUE),IF(I356="EI",HLOOKUP(J356,Tables!$D$2:$I$3,2,TRUE),IF(I356="EO",HLOOKUP(J356,Tables!$D$8:$I$9,2,TRUE),"")))</f>
        <v>H</v>
      </c>
      <c r="M356" s="3">
        <f>IF(I356="EQ",VLOOKUP(K356,Tables!$A$16:$C$18,3,TRUE),IF(I356="EI",VLOOKUP(K356,Tables!$A$4:$C$6,3,TRUE),IF(I356="EO",VLOOKUP(K356,Tables!$A$10:$C$12,3,TRUE),"")))</f>
        <v>6</v>
      </c>
      <c r="N356" s="3" t="str">
        <f t="shared" si="26"/>
        <v>=Tables!H6</v>
      </c>
      <c r="O356" s="32" t="str">
        <f>Tables!H6</f>
        <v>H</v>
      </c>
      <c r="P356" s="6" t="str">
        <f t="shared" si="25"/>
        <v>EIH</v>
      </c>
      <c r="Q356" s="30"/>
      <c r="R356" s="34"/>
      <c r="S356" s="31"/>
      <c r="T356" s="31"/>
      <c r="U356" s="31"/>
      <c r="V356" s="3" t="str">
        <f>IF(S356="ILF",HLOOKUP(T356,Tables!$D$20:$I$21,2,TRUE),IF(S356="EIF",HLOOKUP(T356,Tables!$D$26:$I$27,2,TRUE),""))</f>
        <v/>
      </c>
      <c r="W356" s="3" t="str">
        <f>IF(S356="ILF",VLOOKUP(U356,Tables!$A$22:$C$24,3,TRUE),IF(S356="EIF",VLOOKUP(U356,Tables!$A$28:$C$30,3,TRUE),""))</f>
        <v/>
      </c>
      <c r="X356" s="3" t="str">
        <f t="shared" si="27"/>
        <v/>
      </c>
      <c r="Y356" s="1"/>
      <c r="Z356" s="32"/>
      <c r="AA356" s="6" t="str">
        <f t="shared" si="24"/>
        <v/>
      </c>
    </row>
    <row r="357" spans="1:27" customFormat="1" ht="45">
      <c r="A357" s="157" t="s">
        <v>689</v>
      </c>
      <c r="B357" s="157" t="s">
        <v>218</v>
      </c>
      <c r="C357" s="157"/>
      <c r="D357" s="157"/>
      <c r="E357" s="157" t="s">
        <v>563</v>
      </c>
      <c r="F357" s="157" t="s">
        <v>564</v>
      </c>
      <c r="G357" s="157" t="s">
        <v>219</v>
      </c>
      <c r="H357" s="157"/>
      <c r="I357" s="187" t="s">
        <v>373</v>
      </c>
      <c r="J357" s="187">
        <v>19</v>
      </c>
      <c r="K357" s="187">
        <v>3</v>
      </c>
      <c r="L357" s="3" t="str">
        <f>IF(I357="EQ",HLOOKUP(J357,Tables!$D$14:$I$15,2,TRUE),IF(I357="EI",HLOOKUP(J357,Tables!$D$2:$I$3,2,TRUE),IF(I357="EO",HLOOKUP(J357,Tables!$D$8:$I$9,2,TRUE),"")))</f>
        <v>H</v>
      </c>
      <c r="M357" s="3">
        <f>IF(I357="EQ",VLOOKUP(K357,Tables!$A$16:$C$18,3,TRUE),IF(I357="EI",VLOOKUP(K357,Tables!$A$4:$C$6,3,TRUE),IF(I357="EO",VLOOKUP(K357,Tables!$A$10:$C$12,3,TRUE),"")))</f>
        <v>6</v>
      </c>
      <c r="N357" s="3" t="str">
        <f t="shared" si="26"/>
        <v>=Tables!H6</v>
      </c>
      <c r="O357" s="32" t="str">
        <f>Tables!H6</f>
        <v>H</v>
      </c>
      <c r="P357" s="6" t="str">
        <f t="shared" si="25"/>
        <v>EIH</v>
      </c>
      <c r="Q357" s="30"/>
      <c r="R357" s="34"/>
      <c r="S357" s="31"/>
      <c r="T357" s="31"/>
      <c r="U357" s="31"/>
      <c r="V357" s="3" t="str">
        <f>IF(S357="ILF",HLOOKUP(T357,Tables!$D$20:$I$21,2,TRUE),IF(S357="EIF",HLOOKUP(T357,Tables!$D$26:$I$27,2,TRUE),""))</f>
        <v/>
      </c>
      <c r="W357" s="3" t="str">
        <f>IF(S357="ILF",VLOOKUP(U357,Tables!$A$22:$C$24,3,TRUE),IF(S357="EIF",VLOOKUP(U357,Tables!$A$28:$C$30,3,TRUE),""))</f>
        <v/>
      </c>
      <c r="X357" s="3" t="str">
        <f t="shared" si="27"/>
        <v/>
      </c>
      <c r="Y357" s="1"/>
      <c r="Z357" s="32"/>
      <c r="AA357" s="6" t="str">
        <f t="shared" si="24"/>
        <v/>
      </c>
    </row>
    <row r="358" spans="1:27" customFormat="1" ht="45">
      <c r="A358" s="157" t="s">
        <v>689</v>
      </c>
      <c r="B358" s="157" t="s">
        <v>218</v>
      </c>
      <c r="C358" s="157"/>
      <c r="D358" s="157"/>
      <c r="E358" s="157" t="s">
        <v>563</v>
      </c>
      <c r="F358" s="157" t="s">
        <v>564</v>
      </c>
      <c r="G358" s="157" t="s">
        <v>225</v>
      </c>
      <c r="H358" s="157"/>
      <c r="I358" s="187" t="s">
        <v>373</v>
      </c>
      <c r="J358" s="187">
        <v>61</v>
      </c>
      <c r="K358" s="187">
        <v>1</v>
      </c>
      <c r="L358" s="3" t="str">
        <f>IF(I358="EQ",HLOOKUP(J358,Tables!$D$14:$I$15,2,TRUE),IF(I358="EI",HLOOKUP(J358,Tables!$D$2:$I$3,2,TRUE),IF(I358="EO",HLOOKUP(J358,Tables!$D$8:$I$9,2,TRUE),"")))</f>
        <v>H</v>
      </c>
      <c r="M358" s="3">
        <f>IF(I358="EQ",VLOOKUP(K358,Tables!$A$16:$C$18,3,TRUE),IF(I358="EI",VLOOKUP(K358,Tables!$A$4:$C$6,3,TRUE),IF(I358="EO",VLOOKUP(K358,Tables!$A$10:$C$12,3,TRUE),"")))</f>
        <v>4</v>
      </c>
      <c r="N358" s="3" t="str">
        <f t="shared" si="26"/>
        <v>=Tables!H4</v>
      </c>
      <c r="O358" s="32" t="str">
        <f>Tables!H4</f>
        <v>A</v>
      </c>
      <c r="P358" s="6" t="str">
        <f t="shared" si="25"/>
        <v>EIA</v>
      </c>
      <c r="Q358" s="30"/>
      <c r="R358" s="34"/>
      <c r="S358" s="31"/>
      <c r="T358" s="31"/>
      <c r="U358" s="31"/>
      <c r="V358" s="3" t="str">
        <f>IF(S358="ILF",HLOOKUP(T358,Tables!$D$20:$I$21,2,TRUE),IF(S358="EIF",HLOOKUP(T358,Tables!$D$26:$I$27,2,TRUE),""))</f>
        <v/>
      </c>
      <c r="W358" s="3" t="str">
        <f>IF(S358="ILF",VLOOKUP(U358,Tables!$A$22:$C$24,3,TRUE),IF(S358="EIF",VLOOKUP(U358,Tables!$A$28:$C$30,3,TRUE),""))</f>
        <v/>
      </c>
      <c r="X358" s="3" t="str">
        <f t="shared" si="27"/>
        <v/>
      </c>
      <c r="Y358" s="1"/>
      <c r="Z358" s="32"/>
      <c r="AA358" s="6" t="str">
        <f t="shared" si="24"/>
        <v/>
      </c>
    </row>
    <row r="359" spans="1:27" customFormat="1" ht="45">
      <c r="A359" s="157" t="s">
        <v>689</v>
      </c>
      <c r="B359" s="157" t="s">
        <v>218</v>
      </c>
      <c r="C359" s="157"/>
      <c r="D359" s="157"/>
      <c r="E359" s="157" t="s">
        <v>563</v>
      </c>
      <c r="F359" s="157" t="s">
        <v>569</v>
      </c>
      <c r="G359" s="157" t="s">
        <v>229</v>
      </c>
      <c r="H359" s="157"/>
      <c r="I359" s="187" t="s">
        <v>373</v>
      </c>
      <c r="J359" s="187">
        <v>7</v>
      </c>
      <c r="K359" s="187">
        <v>2</v>
      </c>
      <c r="L359" s="3" t="str">
        <f>IF(I359="EQ",HLOOKUP(J359,Tables!$D$14:$I$15,2,TRUE),IF(I359="EI",HLOOKUP(J359,Tables!$D$2:$I$3,2,TRUE),IF(I359="EO",HLOOKUP(J359,Tables!$D$8:$I$9,2,TRUE),"")))</f>
        <v>F</v>
      </c>
      <c r="M359" s="3">
        <f>IF(I359="EQ",VLOOKUP(K359,Tables!$A$16:$C$18,3,TRUE),IF(I359="EI",VLOOKUP(K359,Tables!$A$4:$C$6,3,TRUE),IF(I359="EO",VLOOKUP(K359,Tables!$A$10:$C$12,3,TRUE),"")))</f>
        <v>5</v>
      </c>
      <c r="N359" s="3" t="str">
        <f t="shared" si="26"/>
        <v>=Tables!F5</v>
      </c>
      <c r="O359" s="32" t="str">
        <f>Tables!F5</f>
        <v>A</v>
      </c>
      <c r="P359" s="6" t="str">
        <f t="shared" si="25"/>
        <v>EIA</v>
      </c>
      <c r="Q359" s="30"/>
      <c r="R359" s="34"/>
      <c r="S359" s="31"/>
      <c r="T359" s="31"/>
      <c r="U359" s="31"/>
      <c r="V359" s="3" t="str">
        <f>IF(S359="ILF",HLOOKUP(T359,Tables!$D$20:$I$21,2,TRUE),IF(S359="EIF",HLOOKUP(T359,Tables!$D$26:$I$27,2,TRUE),""))</f>
        <v/>
      </c>
      <c r="W359" s="3" t="str">
        <f>IF(S359="ILF",VLOOKUP(U359,Tables!$A$22:$C$24,3,TRUE),IF(S359="EIF",VLOOKUP(U359,Tables!$A$28:$C$30,3,TRUE),""))</f>
        <v/>
      </c>
      <c r="X359" s="3" t="str">
        <f t="shared" si="27"/>
        <v/>
      </c>
      <c r="Y359" s="1"/>
      <c r="Z359" s="32"/>
      <c r="AA359" s="6" t="str">
        <f t="shared" si="24"/>
        <v/>
      </c>
    </row>
    <row r="360" spans="1:27" customFormat="1" ht="45">
      <c r="A360" s="157" t="s">
        <v>689</v>
      </c>
      <c r="B360" s="157" t="s">
        <v>218</v>
      </c>
      <c r="C360" s="157"/>
      <c r="D360" s="157"/>
      <c r="E360" s="157" t="s">
        <v>563</v>
      </c>
      <c r="F360" s="157" t="s">
        <v>569</v>
      </c>
      <c r="G360" s="157" t="s">
        <v>258</v>
      </c>
      <c r="H360" s="157"/>
      <c r="I360" s="187" t="s">
        <v>373</v>
      </c>
      <c r="J360" s="187">
        <v>20</v>
      </c>
      <c r="K360" s="187">
        <v>2</v>
      </c>
      <c r="L360" s="3" t="str">
        <f>IF(I360="EQ",HLOOKUP(J360,Tables!$D$14:$I$15,2,TRUE),IF(I360="EI",HLOOKUP(J360,Tables!$D$2:$I$3,2,TRUE),IF(I360="EO",HLOOKUP(J360,Tables!$D$8:$I$9,2,TRUE),"")))</f>
        <v>H</v>
      </c>
      <c r="M360" s="3">
        <f>IF(I360="EQ",VLOOKUP(K360,Tables!$A$16:$C$18,3,TRUE),IF(I360="EI",VLOOKUP(K360,Tables!$A$4:$C$6,3,TRUE),IF(I360="EO",VLOOKUP(K360,Tables!$A$10:$C$12,3,TRUE),"")))</f>
        <v>5</v>
      </c>
      <c r="N360" s="3" t="str">
        <f t="shared" si="26"/>
        <v>=Tables!H5</v>
      </c>
      <c r="O360" s="32" t="str">
        <f>Tables!H5</f>
        <v>H</v>
      </c>
      <c r="P360" s="6" t="str">
        <f t="shared" si="25"/>
        <v>EIH</v>
      </c>
      <c r="Q360" s="30"/>
      <c r="R360" s="34"/>
      <c r="S360" s="31"/>
      <c r="T360" s="31"/>
      <c r="U360" s="31"/>
      <c r="V360" s="3" t="str">
        <f>IF(S360="ILF",HLOOKUP(T360,Tables!$D$20:$I$21,2,TRUE),IF(S360="EIF",HLOOKUP(T360,Tables!$D$26:$I$27,2,TRUE),""))</f>
        <v/>
      </c>
      <c r="W360" s="3" t="str">
        <f>IF(S360="ILF",VLOOKUP(U360,Tables!$A$22:$C$24,3,TRUE),IF(S360="EIF",VLOOKUP(U360,Tables!$A$28:$C$30,3,TRUE),""))</f>
        <v/>
      </c>
      <c r="X360" s="3" t="str">
        <f t="shared" si="27"/>
        <v/>
      </c>
      <c r="Y360" s="1"/>
      <c r="Z360" s="32"/>
      <c r="AA360" s="6" t="str">
        <f t="shared" si="24"/>
        <v/>
      </c>
    </row>
    <row r="361" spans="1:27" customFormat="1" ht="45">
      <c r="A361" s="157" t="s">
        <v>689</v>
      </c>
      <c r="B361" s="157" t="s">
        <v>218</v>
      </c>
      <c r="C361" s="157"/>
      <c r="D361" s="157"/>
      <c r="E361" s="157" t="s">
        <v>563</v>
      </c>
      <c r="F361" s="157" t="s">
        <v>569</v>
      </c>
      <c r="G361" s="157" t="s">
        <v>260</v>
      </c>
      <c r="H361" s="157"/>
      <c r="I361" s="187" t="s">
        <v>373</v>
      </c>
      <c r="J361" s="187">
        <v>32</v>
      </c>
      <c r="K361" s="187">
        <v>3</v>
      </c>
      <c r="L361" s="3" t="str">
        <f>IF(I361="EQ",HLOOKUP(J361,Tables!$D$14:$I$15,2,TRUE),IF(I361="EI",HLOOKUP(J361,Tables!$D$2:$I$3,2,TRUE),IF(I361="EO",HLOOKUP(J361,Tables!$D$8:$I$9,2,TRUE),"")))</f>
        <v>H</v>
      </c>
      <c r="M361" s="3">
        <f>IF(I361="EQ",VLOOKUP(K361,Tables!$A$16:$C$18,3,TRUE),IF(I361="EI",VLOOKUP(K361,Tables!$A$4:$C$6,3,TRUE),IF(I361="EO",VLOOKUP(K361,Tables!$A$10:$C$12,3,TRUE),"")))</f>
        <v>6</v>
      </c>
      <c r="N361" s="3" t="str">
        <f t="shared" si="26"/>
        <v>=Tables!H6</v>
      </c>
      <c r="O361" s="32" t="str">
        <f>Tables!H6</f>
        <v>H</v>
      </c>
      <c r="P361" s="6" t="str">
        <f t="shared" si="25"/>
        <v>EIH</v>
      </c>
      <c r="Q361" s="30"/>
      <c r="R361" s="34"/>
      <c r="S361" s="31"/>
      <c r="T361" s="31"/>
      <c r="U361" s="31"/>
      <c r="V361" s="3" t="str">
        <f>IF(S361="ILF",HLOOKUP(T361,Tables!$D$20:$I$21,2,TRUE),IF(S361="EIF",HLOOKUP(T361,Tables!$D$26:$I$27,2,TRUE),""))</f>
        <v/>
      </c>
      <c r="W361" s="3" t="str">
        <f>IF(S361="ILF",VLOOKUP(U361,Tables!$A$22:$C$24,3,TRUE),IF(S361="EIF",VLOOKUP(U361,Tables!$A$28:$C$30,3,TRUE),""))</f>
        <v/>
      </c>
      <c r="X361" s="3" t="str">
        <f t="shared" si="27"/>
        <v/>
      </c>
      <c r="Y361" s="1"/>
      <c r="Z361" s="32"/>
      <c r="AA361" s="6" t="str">
        <f t="shared" si="24"/>
        <v/>
      </c>
    </row>
    <row r="362" spans="1:27" customFormat="1" ht="45">
      <c r="A362" s="157" t="s">
        <v>689</v>
      </c>
      <c r="B362" s="157" t="s">
        <v>218</v>
      </c>
      <c r="C362" s="157"/>
      <c r="D362" s="157"/>
      <c r="E362" s="157" t="s">
        <v>563</v>
      </c>
      <c r="F362" s="157" t="s">
        <v>569</v>
      </c>
      <c r="G362" s="157" t="s">
        <v>259</v>
      </c>
      <c r="H362" s="157"/>
      <c r="I362" s="187" t="s">
        <v>373</v>
      </c>
      <c r="J362" s="187">
        <v>70</v>
      </c>
      <c r="K362" s="187">
        <v>1</v>
      </c>
      <c r="L362" s="3" t="str">
        <f>IF(I362="EQ",HLOOKUP(J362,Tables!$D$14:$I$15,2,TRUE),IF(I362="EI",HLOOKUP(J362,Tables!$D$2:$I$3,2,TRUE),IF(I362="EO",HLOOKUP(J362,Tables!$D$8:$I$9,2,TRUE),"")))</f>
        <v>H</v>
      </c>
      <c r="M362" s="3">
        <f>IF(I362="EQ",VLOOKUP(K362,Tables!$A$16:$C$18,3,TRUE),IF(I362="EI",VLOOKUP(K362,Tables!$A$4:$C$6,3,TRUE),IF(I362="EO",VLOOKUP(K362,Tables!$A$10:$C$12,3,TRUE),"")))</f>
        <v>4</v>
      </c>
      <c r="N362" s="3" t="str">
        <f t="shared" si="26"/>
        <v>=Tables!H4</v>
      </c>
      <c r="O362" s="32" t="str">
        <f>Tables!H4</f>
        <v>A</v>
      </c>
      <c r="P362" s="6" t="str">
        <f t="shared" si="25"/>
        <v>EIA</v>
      </c>
      <c r="Q362" s="30"/>
      <c r="R362" s="34"/>
      <c r="S362" s="31"/>
      <c r="T362" s="31"/>
      <c r="U362" s="31"/>
      <c r="V362" s="3" t="str">
        <f>IF(S362="ILF",HLOOKUP(T362,Tables!$D$20:$I$21,2,TRUE),IF(S362="EIF",HLOOKUP(T362,Tables!$D$26:$I$27,2,TRUE),""))</f>
        <v/>
      </c>
      <c r="W362" s="3" t="str">
        <f>IF(S362="ILF",VLOOKUP(U362,Tables!$A$22:$C$24,3,TRUE),IF(S362="EIF",VLOOKUP(U362,Tables!$A$28:$C$30,3,TRUE),""))</f>
        <v/>
      </c>
      <c r="X362" s="3" t="str">
        <f t="shared" si="27"/>
        <v/>
      </c>
      <c r="Y362" s="1"/>
      <c r="Z362" s="32"/>
      <c r="AA362" s="6" t="str">
        <f t="shared" si="24"/>
        <v/>
      </c>
    </row>
    <row r="363" spans="1:27" customFormat="1" ht="45">
      <c r="A363" s="157" t="s">
        <v>689</v>
      </c>
      <c r="B363" s="157" t="s">
        <v>218</v>
      </c>
      <c r="C363" s="157"/>
      <c r="D363" s="157"/>
      <c r="E363" s="157" t="s">
        <v>563</v>
      </c>
      <c r="F363" s="157" t="s">
        <v>569</v>
      </c>
      <c r="G363" s="157" t="s">
        <v>257</v>
      </c>
      <c r="H363" s="157"/>
      <c r="I363" s="187" t="s">
        <v>373</v>
      </c>
      <c r="J363" s="187">
        <v>13</v>
      </c>
      <c r="K363" s="187">
        <v>2</v>
      </c>
      <c r="L363" s="3" t="str">
        <f>IF(I363="EQ",HLOOKUP(J363,Tables!$D$14:$I$15,2,TRUE),IF(I363="EI",HLOOKUP(J363,Tables!$D$2:$I$3,2,TRUE),IF(I363="EO",HLOOKUP(J363,Tables!$D$8:$I$9,2,TRUE),"")))</f>
        <v>F</v>
      </c>
      <c r="M363" s="3">
        <f>IF(I363="EQ",VLOOKUP(K363,Tables!$A$16:$C$18,3,TRUE),IF(I363="EI",VLOOKUP(K363,Tables!$A$4:$C$6,3,TRUE),IF(I363="EO",VLOOKUP(K363,Tables!$A$10:$C$12,3,TRUE),"")))</f>
        <v>5</v>
      </c>
      <c r="N363" s="3" t="str">
        <f t="shared" si="26"/>
        <v>=Tables!F5</v>
      </c>
      <c r="O363" s="32" t="str">
        <f>Tables!F5</f>
        <v>A</v>
      </c>
      <c r="P363" s="6" t="str">
        <f t="shared" si="25"/>
        <v>EIA</v>
      </c>
      <c r="Q363" s="30"/>
      <c r="R363" s="34"/>
      <c r="S363" s="31"/>
      <c r="T363" s="31"/>
      <c r="U363" s="31"/>
      <c r="V363" s="3" t="str">
        <f>IF(S363="ILF",HLOOKUP(T363,Tables!$D$20:$I$21,2,TRUE),IF(S363="EIF",HLOOKUP(T363,Tables!$D$26:$I$27,2,TRUE),""))</f>
        <v/>
      </c>
      <c r="W363" s="3" t="str">
        <f>IF(S363="ILF",VLOOKUP(U363,Tables!$A$22:$C$24,3,TRUE),IF(S363="EIF",VLOOKUP(U363,Tables!$A$28:$C$30,3,TRUE),""))</f>
        <v/>
      </c>
      <c r="X363" s="3" t="str">
        <f t="shared" si="27"/>
        <v/>
      </c>
      <c r="Y363" s="1"/>
      <c r="Z363" s="32"/>
      <c r="AA363" s="6" t="str">
        <f t="shared" si="24"/>
        <v/>
      </c>
    </row>
    <row r="364" spans="1:27" customFormat="1" ht="45">
      <c r="A364" s="157" t="s">
        <v>689</v>
      </c>
      <c r="B364" s="157" t="s">
        <v>218</v>
      </c>
      <c r="C364" s="157"/>
      <c r="D364" s="157"/>
      <c r="E364" s="157" t="s">
        <v>563</v>
      </c>
      <c r="F364" s="157" t="s">
        <v>569</v>
      </c>
      <c r="G364" s="157" t="s">
        <v>256</v>
      </c>
      <c r="H364" s="157"/>
      <c r="I364" s="187" t="s">
        <v>373</v>
      </c>
      <c r="J364" s="187">
        <v>48</v>
      </c>
      <c r="K364" s="187">
        <v>2</v>
      </c>
      <c r="L364" s="3" t="str">
        <f>IF(I364="EQ",HLOOKUP(J364,Tables!$D$14:$I$15,2,TRUE),IF(I364="EI",HLOOKUP(J364,Tables!$D$2:$I$3,2,TRUE),IF(I364="EO",HLOOKUP(J364,Tables!$D$8:$I$9,2,TRUE),"")))</f>
        <v>H</v>
      </c>
      <c r="M364" s="3">
        <f>IF(I364="EQ",VLOOKUP(K364,Tables!$A$16:$C$18,3,TRUE),IF(I364="EI",VLOOKUP(K364,Tables!$A$4:$C$6,3,TRUE),IF(I364="EO",VLOOKUP(K364,Tables!$A$10:$C$12,3,TRUE),"")))</f>
        <v>5</v>
      </c>
      <c r="N364" s="3" t="str">
        <f t="shared" si="26"/>
        <v>=Tables!H5</v>
      </c>
      <c r="O364" s="32" t="str">
        <f>Tables!H5</f>
        <v>H</v>
      </c>
      <c r="P364" s="6" t="str">
        <f t="shared" si="25"/>
        <v>EIH</v>
      </c>
      <c r="Q364" s="30"/>
      <c r="R364" s="34"/>
      <c r="S364" s="31"/>
      <c r="T364" s="31"/>
      <c r="U364" s="31"/>
      <c r="V364" s="3" t="str">
        <f>IF(S364="ILF",HLOOKUP(T364,Tables!$D$20:$I$21,2,TRUE),IF(S364="EIF",HLOOKUP(T364,Tables!$D$26:$I$27,2,TRUE),""))</f>
        <v/>
      </c>
      <c r="W364" s="3" t="str">
        <f>IF(S364="ILF",VLOOKUP(U364,Tables!$A$22:$C$24,3,TRUE),IF(S364="EIF",VLOOKUP(U364,Tables!$A$28:$C$30,3,TRUE),""))</f>
        <v/>
      </c>
      <c r="X364" s="3" t="str">
        <f t="shared" si="27"/>
        <v/>
      </c>
      <c r="Y364" s="1"/>
      <c r="Z364" s="32"/>
      <c r="AA364" s="6" t="str">
        <f t="shared" si="24"/>
        <v/>
      </c>
    </row>
    <row r="365" spans="1:27" customFormat="1" ht="45">
      <c r="A365" s="157" t="s">
        <v>689</v>
      </c>
      <c r="B365" s="157" t="s">
        <v>218</v>
      </c>
      <c r="C365" s="157"/>
      <c r="D365" s="157"/>
      <c r="E365" s="157" t="s">
        <v>563</v>
      </c>
      <c r="F365" s="157" t="s">
        <v>569</v>
      </c>
      <c r="G365" s="157" t="s">
        <v>230</v>
      </c>
      <c r="H365" s="157"/>
      <c r="I365" s="187" t="s">
        <v>373</v>
      </c>
      <c r="J365" s="187">
        <v>55</v>
      </c>
      <c r="K365" s="187">
        <v>2</v>
      </c>
      <c r="L365" s="3" t="str">
        <f>IF(I365="EQ",HLOOKUP(J365,Tables!$D$14:$I$15,2,TRUE),IF(I365="EI",HLOOKUP(J365,Tables!$D$2:$I$3,2,TRUE),IF(I365="EO",HLOOKUP(J365,Tables!$D$8:$I$9,2,TRUE),"")))</f>
        <v>H</v>
      </c>
      <c r="M365" s="3">
        <f>IF(I365="EQ",VLOOKUP(K365,Tables!$A$16:$C$18,3,TRUE),IF(I365="EI",VLOOKUP(K365,Tables!$A$4:$C$6,3,TRUE),IF(I365="EO",VLOOKUP(K365,Tables!$A$10:$C$12,3,TRUE),"")))</f>
        <v>5</v>
      </c>
      <c r="N365" s="3" t="str">
        <f t="shared" si="26"/>
        <v>=Tables!H5</v>
      </c>
      <c r="O365" s="32" t="str">
        <f>Tables!H5</f>
        <v>H</v>
      </c>
      <c r="P365" s="6" t="str">
        <f t="shared" si="25"/>
        <v>EIH</v>
      </c>
      <c r="Q365" s="30"/>
      <c r="R365" s="34"/>
      <c r="S365" s="31"/>
      <c r="T365" s="31"/>
      <c r="U365" s="31"/>
      <c r="V365" s="3" t="str">
        <f>IF(S365="ILF",HLOOKUP(T365,Tables!$D$20:$I$21,2,TRUE),IF(S365="EIF",HLOOKUP(T365,Tables!$D$26:$I$27,2,TRUE),""))</f>
        <v/>
      </c>
      <c r="W365" s="3" t="str">
        <f>IF(S365="ILF",VLOOKUP(U365,Tables!$A$22:$C$24,3,TRUE),IF(S365="EIF",VLOOKUP(U365,Tables!$A$28:$C$30,3,TRUE),""))</f>
        <v/>
      </c>
      <c r="X365" s="3" t="str">
        <f t="shared" si="27"/>
        <v/>
      </c>
      <c r="Y365" s="1"/>
      <c r="Z365" s="32"/>
      <c r="AA365" s="6" t="str">
        <f t="shared" si="24"/>
        <v/>
      </c>
    </row>
    <row r="366" spans="1:27" customFormat="1" ht="56.25">
      <c r="A366" s="157" t="s">
        <v>689</v>
      </c>
      <c r="B366" s="157" t="s">
        <v>218</v>
      </c>
      <c r="C366" s="157"/>
      <c r="D366" s="157"/>
      <c r="E366" s="157" t="s">
        <v>563</v>
      </c>
      <c r="F366" s="157" t="s">
        <v>569</v>
      </c>
      <c r="G366" s="157" t="s">
        <v>245</v>
      </c>
      <c r="H366" s="157"/>
      <c r="I366" s="187" t="s">
        <v>379</v>
      </c>
      <c r="J366" s="187">
        <v>38</v>
      </c>
      <c r="K366" s="187">
        <v>2</v>
      </c>
      <c r="L366" s="3" t="str">
        <f>IF(I366="EQ",HLOOKUP(J366,Tables!$D$14:$I$15,2,TRUE),IF(I366="EI",HLOOKUP(J366,Tables!$D$2:$I$3,2,TRUE),IF(I366="EO",HLOOKUP(J366,Tables!$D$8:$I$9,2,TRUE),"")))</f>
        <v>H</v>
      </c>
      <c r="M366" s="3">
        <f>IF(I366="EQ",VLOOKUP(K366,Tables!$A$16:$C$18,3,TRUE),IF(I366="EI",VLOOKUP(K366,Tables!$A$4:$C$6,3,TRUE),IF(I366="EO",VLOOKUP(K366,Tables!$A$10:$C$12,3,TRUE),"")))</f>
        <v>17</v>
      </c>
      <c r="N366" s="3" t="str">
        <f t="shared" si="26"/>
        <v>=Tables!H17</v>
      </c>
      <c r="O366" s="32" t="str">
        <f>Tables!H17</f>
        <v>H</v>
      </c>
      <c r="P366" s="6" t="str">
        <f t="shared" si="25"/>
        <v>EQH</v>
      </c>
      <c r="Q366" s="30"/>
      <c r="R366" s="34"/>
      <c r="S366" s="31"/>
      <c r="T366" s="31"/>
      <c r="U366" s="31"/>
      <c r="V366" s="3" t="str">
        <f>IF(S366="ILF",HLOOKUP(T366,Tables!$D$20:$I$21,2,TRUE),IF(S366="EIF",HLOOKUP(T366,Tables!$D$26:$I$27,2,TRUE),""))</f>
        <v/>
      </c>
      <c r="W366" s="3" t="str">
        <f>IF(S366="ILF",VLOOKUP(U366,Tables!$A$22:$C$24,3,TRUE),IF(S366="EIF",VLOOKUP(U366,Tables!$A$28:$C$30,3,TRUE),""))</f>
        <v/>
      </c>
      <c r="X366" s="3" t="str">
        <f t="shared" si="27"/>
        <v/>
      </c>
      <c r="Y366" s="1"/>
      <c r="Z366" s="32"/>
      <c r="AA366" s="6" t="str">
        <f t="shared" si="24"/>
        <v/>
      </c>
    </row>
    <row r="367" spans="1:27" customFormat="1" ht="45">
      <c r="A367" s="157" t="s">
        <v>689</v>
      </c>
      <c r="B367" s="157" t="s">
        <v>218</v>
      </c>
      <c r="C367" s="157"/>
      <c r="D367" s="157"/>
      <c r="E367" s="157" t="s">
        <v>563</v>
      </c>
      <c r="F367" s="157" t="s">
        <v>569</v>
      </c>
      <c r="G367" s="157" t="s">
        <v>232</v>
      </c>
      <c r="H367" s="157"/>
      <c r="I367" s="187" t="s">
        <v>379</v>
      </c>
      <c r="J367" s="187">
        <v>11</v>
      </c>
      <c r="K367" s="187">
        <v>3</v>
      </c>
      <c r="L367" s="3" t="str">
        <f>IF(I367="EQ",HLOOKUP(J367,Tables!$D$14:$I$15,2,TRUE),IF(I367="EI",HLOOKUP(J367,Tables!$D$2:$I$3,2,TRUE),IF(I367="EO",HLOOKUP(J367,Tables!$D$8:$I$9,2,TRUE),"")))</f>
        <v>F</v>
      </c>
      <c r="M367" s="3">
        <f>IF(I367="EQ",VLOOKUP(K367,Tables!$A$16:$C$18,3,TRUE),IF(I367="EI",VLOOKUP(K367,Tables!$A$4:$C$6,3,TRUE),IF(I367="EO",VLOOKUP(K367,Tables!$A$10:$C$12,3,TRUE),"")))</f>
        <v>17</v>
      </c>
      <c r="N367" s="3" t="str">
        <f t="shared" si="26"/>
        <v>=Tables!F17</v>
      </c>
      <c r="O367" s="32" t="str">
        <f>Tables!F17</f>
        <v>A</v>
      </c>
      <c r="P367" s="6" t="str">
        <f t="shared" si="25"/>
        <v>EQA</v>
      </c>
      <c r="Q367" s="30"/>
      <c r="R367" s="34"/>
      <c r="S367" s="31"/>
      <c r="T367" s="31"/>
      <c r="U367" s="31"/>
      <c r="V367" s="3" t="str">
        <f>IF(S367="ILF",HLOOKUP(T367,Tables!$D$20:$I$21,2,TRUE),IF(S367="EIF",HLOOKUP(T367,Tables!$D$26:$I$27,2,TRUE),""))</f>
        <v/>
      </c>
      <c r="W367" s="3" t="str">
        <f>IF(S367="ILF",VLOOKUP(U367,Tables!$A$22:$C$24,3,TRUE),IF(S367="EIF",VLOOKUP(U367,Tables!$A$28:$C$30,3,TRUE),""))</f>
        <v/>
      </c>
      <c r="X367" s="3" t="str">
        <f t="shared" si="27"/>
        <v/>
      </c>
      <c r="Y367" s="1"/>
      <c r="Z367" s="32"/>
      <c r="AA367" s="6" t="str">
        <f t="shared" si="24"/>
        <v/>
      </c>
    </row>
    <row r="368" spans="1:27" customFormat="1" ht="45">
      <c r="A368" s="157" t="s">
        <v>689</v>
      </c>
      <c r="B368" s="157" t="s">
        <v>218</v>
      </c>
      <c r="C368" s="157"/>
      <c r="D368" s="157"/>
      <c r="E368" s="157" t="s">
        <v>563</v>
      </c>
      <c r="F368" s="157" t="s">
        <v>569</v>
      </c>
      <c r="G368" s="157" t="s">
        <v>261</v>
      </c>
      <c r="H368" s="157"/>
      <c r="I368" s="187" t="s">
        <v>379</v>
      </c>
      <c r="J368" s="187">
        <v>33</v>
      </c>
      <c r="K368" s="187">
        <v>4</v>
      </c>
      <c r="L368" s="3" t="str">
        <f>IF(I368="EQ",HLOOKUP(J368,Tables!$D$14:$I$15,2,TRUE),IF(I368="EI",HLOOKUP(J368,Tables!$D$2:$I$3,2,TRUE),IF(I368="EO",HLOOKUP(J368,Tables!$D$8:$I$9,2,TRUE),"")))</f>
        <v>H</v>
      </c>
      <c r="M368" s="3">
        <f>IF(I368="EQ",VLOOKUP(K368,Tables!$A$16:$C$18,3,TRUE),IF(I368="EI",VLOOKUP(K368,Tables!$A$4:$C$6,3,TRUE),IF(I368="EO",VLOOKUP(K368,Tables!$A$10:$C$12,3,TRUE),"")))</f>
        <v>18</v>
      </c>
      <c r="N368" s="3" t="str">
        <f t="shared" si="26"/>
        <v>=Tables!H18</v>
      </c>
      <c r="O368" s="32" t="str">
        <f>Tables!H18</f>
        <v>H</v>
      </c>
      <c r="P368" s="6" t="str">
        <f t="shared" si="25"/>
        <v>EQH</v>
      </c>
      <c r="Q368" s="30"/>
      <c r="R368" s="34"/>
      <c r="S368" s="31"/>
      <c r="T368" s="31"/>
      <c r="U368" s="31"/>
      <c r="V368" s="3" t="str">
        <f>IF(S368="ILF",HLOOKUP(T368,Tables!$D$20:$I$21,2,TRUE),IF(S368="EIF",HLOOKUP(T368,Tables!$D$26:$I$27,2,TRUE),""))</f>
        <v/>
      </c>
      <c r="W368" s="3" t="str">
        <f>IF(S368="ILF",VLOOKUP(U368,Tables!$A$22:$C$24,3,TRUE),IF(S368="EIF",VLOOKUP(U368,Tables!$A$28:$C$30,3,TRUE),""))</f>
        <v/>
      </c>
      <c r="X368" s="3" t="str">
        <f t="shared" si="27"/>
        <v/>
      </c>
      <c r="Y368" s="1"/>
      <c r="Z368" s="32"/>
      <c r="AA368" s="6" t="str">
        <f t="shared" si="24"/>
        <v/>
      </c>
    </row>
    <row r="369" spans="1:27" customFormat="1" ht="56.25">
      <c r="A369" s="157" t="s">
        <v>689</v>
      </c>
      <c r="B369" s="157" t="s">
        <v>218</v>
      </c>
      <c r="C369" s="157"/>
      <c r="D369" s="157"/>
      <c r="E369" s="157" t="s">
        <v>563</v>
      </c>
      <c r="F369" s="157" t="s">
        <v>569</v>
      </c>
      <c r="G369" s="157" t="s">
        <v>111</v>
      </c>
      <c r="H369" s="157"/>
      <c r="I369" s="187" t="s">
        <v>373</v>
      </c>
      <c r="J369" s="187">
        <v>40</v>
      </c>
      <c r="K369" s="187">
        <v>1</v>
      </c>
      <c r="L369" s="3" t="str">
        <f>IF(I369="EQ",HLOOKUP(J369,Tables!$D$14:$I$15,2,TRUE),IF(I369="EI",HLOOKUP(J369,Tables!$D$2:$I$3,2,TRUE),IF(I369="EO",HLOOKUP(J369,Tables!$D$8:$I$9,2,TRUE),"")))</f>
        <v>H</v>
      </c>
      <c r="M369" s="3">
        <f>IF(I369="EQ",VLOOKUP(K369,Tables!$A$16:$C$18,3,TRUE),IF(I369="EI",VLOOKUP(K369,Tables!$A$4:$C$6,3,TRUE),IF(I369="EO",VLOOKUP(K369,Tables!$A$10:$C$12,3,TRUE),"")))</f>
        <v>4</v>
      </c>
      <c r="N369" s="3" t="str">
        <f t="shared" si="26"/>
        <v>=Tables!H4</v>
      </c>
      <c r="O369" s="32" t="str">
        <f>Tables!H4</f>
        <v>A</v>
      </c>
      <c r="P369" s="6" t="str">
        <f t="shared" si="25"/>
        <v>EIA</v>
      </c>
      <c r="Q369" s="30"/>
      <c r="R369" s="34"/>
      <c r="S369" s="31"/>
      <c r="T369" s="31"/>
      <c r="U369" s="31"/>
      <c r="V369" s="3" t="str">
        <f>IF(S369="ILF",HLOOKUP(T369,Tables!$D$20:$I$21,2,TRUE),IF(S369="EIF",HLOOKUP(T369,Tables!$D$26:$I$27,2,TRUE),""))</f>
        <v/>
      </c>
      <c r="W369" s="3" t="str">
        <f>IF(S369="ILF",VLOOKUP(U369,Tables!$A$22:$C$24,3,TRUE),IF(S369="EIF",VLOOKUP(U369,Tables!$A$28:$C$30,3,TRUE),""))</f>
        <v/>
      </c>
      <c r="X369" s="3" t="str">
        <f t="shared" si="27"/>
        <v/>
      </c>
      <c r="Y369" s="1"/>
      <c r="Z369" s="32"/>
      <c r="AA369" s="6" t="str">
        <f t="shared" si="24"/>
        <v/>
      </c>
    </row>
    <row r="370" spans="1:27" customFormat="1" ht="45">
      <c r="A370" s="157" t="s">
        <v>689</v>
      </c>
      <c r="B370" s="157" t="s">
        <v>218</v>
      </c>
      <c r="C370" s="157"/>
      <c r="D370" s="157"/>
      <c r="E370" s="157" t="s">
        <v>563</v>
      </c>
      <c r="F370" s="157" t="s">
        <v>569</v>
      </c>
      <c r="G370" s="157" t="s">
        <v>112</v>
      </c>
      <c r="H370" s="157"/>
      <c r="I370" s="187" t="s">
        <v>373</v>
      </c>
      <c r="J370" s="187">
        <v>71</v>
      </c>
      <c r="K370" s="187">
        <v>1</v>
      </c>
      <c r="L370" s="3" t="str">
        <f>IF(I370="EQ",HLOOKUP(J370,Tables!$D$14:$I$15,2,TRUE),IF(I370="EI",HLOOKUP(J370,Tables!$D$2:$I$3,2,TRUE),IF(I370="EO",HLOOKUP(J370,Tables!$D$8:$I$9,2,TRUE),"")))</f>
        <v>H</v>
      </c>
      <c r="M370" s="3">
        <f>IF(I370="EQ",VLOOKUP(K370,Tables!$A$16:$C$18,3,TRUE),IF(I370="EI",VLOOKUP(K370,Tables!$A$4:$C$6,3,TRUE),IF(I370="EO",VLOOKUP(K370,Tables!$A$10:$C$12,3,TRUE),"")))</f>
        <v>4</v>
      </c>
      <c r="N370" s="3" t="str">
        <f t="shared" si="26"/>
        <v>=Tables!H4</v>
      </c>
      <c r="O370" s="32" t="str">
        <f>Tables!H4</f>
        <v>A</v>
      </c>
      <c r="P370" s="6" t="str">
        <f t="shared" si="25"/>
        <v>EIA</v>
      </c>
      <c r="Q370" s="30"/>
      <c r="R370" s="34"/>
      <c r="S370" s="31"/>
      <c r="T370" s="31"/>
      <c r="U370" s="31"/>
      <c r="V370" s="3" t="str">
        <f>IF(S370="ILF",HLOOKUP(T370,Tables!$D$20:$I$21,2,TRUE),IF(S370="EIF",HLOOKUP(T370,Tables!$D$26:$I$27,2,TRUE),""))</f>
        <v/>
      </c>
      <c r="W370" s="3" t="str">
        <f>IF(S370="ILF",VLOOKUP(U370,Tables!$A$22:$C$24,3,TRUE),IF(S370="EIF",VLOOKUP(U370,Tables!$A$28:$C$30,3,TRUE),""))</f>
        <v/>
      </c>
      <c r="X370" s="3" t="str">
        <f t="shared" si="27"/>
        <v/>
      </c>
      <c r="Y370" s="1"/>
      <c r="Z370" s="32"/>
      <c r="AA370" s="6" t="str">
        <f t="shared" si="24"/>
        <v/>
      </c>
    </row>
    <row r="371" spans="1:27" customFormat="1" ht="45">
      <c r="A371" s="157" t="s">
        <v>689</v>
      </c>
      <c r="B371" s="157" t="s">
        <v>218</v>
      </c>
      <c r="C371" s="157"/>
      <c r="D371" s="157"/>
      <c r="E371" s="157" t="s">
        <v>563</v>
      </c>
      <c r="F371" s="157" t="s">
        <v>569</v>
      </c>
      <c r="G371" s="157" t="s">
        <v>231</v>
      </c>
      <c r="H371" s="157"/>
      <c r="I371" s="187" t="s">
        <v>373</v>
      </c>
      <c r="J371" s="187">
        <v>53</v>
      </c>
      <c r="K371" s="187">
        <v>2</v>
      </c>
      <c r="L371" s="3" t="str">
        <f>IF(I371="EQ",HLOOKUP(J371,Tables!$D$14:$I$15,2,TRUE),IF(I371="EI",HLOOKUP(J371,Tables!$D$2:$I$3,2,TRUE),IF(I371="EO",HLOOKUP(J371,Tables!$D$8:$I$9,2,TRUE),"")))</f>
        <v>H</v>
      </c>
      <c r="M371" s="3">
        <f>IF(I371="EQ",VLOOKUP(K371,Tables!$A$16:$C$18,3,TRUE),IF(I371="EI",VLOOKUP(K371,Tables!$A$4:$C$6,3,TRUE),IF(I371="EO",VLOOKUP(K371,Tables!$A$10:$C$12,3,TRUE),"")))</f>
        <v>5</v>
      </c>
      <c r="N371" s="3" t="str">
        <f t="shared" si="26"/>
        <v>=Tables!H5</v>
      </c>
      <c r="O371" s="32" t="str">
        <f>Tables!H5</f>
        <v>H</v>
      </c>
      <c r="P371" s="6" t="str">
        <f t="shared" si="25"/>
        <v>EIH</v>
      </c>
      <c r="Q371" s="30"/>
      <c r="R371" s="34"/>
      <c r="S371" s="31"/>
      <c r="T371" s="31"/>
      <c r="U371" s="31"/>
      <c r="V371" s="3" t="str">
        <f>IF(S371="ILF",HLOOKUP(T371,Tables!$D$20:$I$21,2,TRUE),IF(S371="EIF",HLOOKUP(T371,Tables!$D$26:$I$27,2,TRUE),""))</f>
        <v/>
      </c>
      <c r="W371" s="3" t="str">
        <f>IF(S371="ILF",VLOOKUP(U371,Tables!$A$22:$C$24,3,TRUE),IF(S371="EIF",VLOOKUP(U371,Tables!$A$28:$C$30,3,TRUE),""))</f>
        <v/>
      </c>
      <c r="X371" s="3" t="str">
        <f t="shared" si="27"/>
        <v/>
      </c>
      <c r="Y371" s="1"/>
      <c r="Z371" s="32"/>
      <c r="AA371" s="6" t="str">
        <f t="shared" si="24"/>
        <v/>
      </c>
    </row>
    <row r="372" spans="1:27" customFormat="1" ht="33.75">
      <c r="A372" s="157" t="s">
        <v>689</v>
      </c>
      <c r="B372" s="157" t="s">
        <v>278</v>
      </c>
      <c r="C372" s="157"/>
      <c r="D372" s="157"/>
      <c r="E372" s="157" t="s">
        <v>615</v>
      </c>
      <c r="F372" s="157" t="s">
        <v>566</v>
      </c>
      <c r="G372" s="157" t="s">
        <v>281</v>
      </c>
      <c r="H372" s="157"/>
      <c r="I372" s="187"/>
      <c r="J372" s="187"/>
      <c r="K372" s="187"/>
      <c r="L372" s="3" t="str">
        <f>IF(I372="EQ",HLOOKUP(J372,Tables!$D$14:$I$15,2,TRUE),IF(I372="EI",HLOOKUP(J372,Tables!$D$2:$I$3,2,TRUE),IF(I372="EO",HLOOKUP(J372,Tables!$D$8:$I$9,2,TRUE),"")))</f>
        <v/>
      </c>
      <c r="M372" s="3" t="str">
        <f>IF(I372="EQ",VLOOKUP(K372,Tables!$A$16:$C$18,3,TRUE),IF(I372="EI",VLOOKUP(K372,Tables!$A$4:$C$6,3,TRUE),IF(I372="EO",VLOOKUP(K372,Tables!$A$10:$C$12,3,TRUE),"")))</f>
        <v/>
      </c>
      <c r="N372" s="3" t="str">
        <f t="shared" si="26"/>
        <v/>
      </c>
      <c r="O372" s="32"/>
      <c r="P372" s="6" t="str">
        <f t="shared" si="25"/>
        <v/>
      </c>
      <c r="Q372" s="30"/>
      <c r="R372" s="34"/>
      <c r="S372" s="31"/>
      <c r="T372" s="31"/>
      <c r="U372" s="31"/>
      <c r="V372" s="3" t="str">
        <f>IF(S372="ILF",HLOOKUP(T372,Tables!$D$20:$I$21,2,TRUE),IF(S372="EIF",HLOOKUP(T372,Tables!$D$26:$I$27,2,TRUE),""))</f>
        <v/>
      </c>
      <c r="W372" s="3" t="str">
        <f>IF(S372="ILF",VLOOKUP(U372,Tables!$A$22:$C$24,3,TRUE),IF(S372="EIF",VLOOKUP(U372,Tables!$A$28:$C$30,3,TRUE),""))</f>
        <v/>
      </c>
      <c r="X372" s="3" t="str">
        <f t="shared" si="27"/>
        <v/>
      </c>
      <c r="Y372" s="1"/>
      <c r="Z372" s="32"/>
      <c r="AA372" s="6" t="str">
        <f t="shared" si="24"/>
        <v/>
      </c>
    </row>
    <row r="373" spans="1:27" customFormat="1" ht="22.5">
      <c r="A373" s="157" t="s">
        <v>689</v>
      </c>
      <c r="B373" s="157" t="s">
        <v>278</v>
      </c>
      <c r="C373" s="157"/>
      <c r="D373" s="157"/>
      <c r="E373" s="157" t="s">
        <v>615</v>
      </c>
      <c r="F373" s="157" t="s">
        <v>569</v>
      </c>
      <c r="G373" s="157" t="s">
        <v>283</v>
      </c>
      <c r="H373" s="157"/>
      <c r="I373" s="187"/>
      <c r="J373" s="187"/>
      <c r="K373" s="187"/>
      <c r="L373" s="3" t="str">
        <f>IF(I373="EQ",HLOOKUP(J373,Tables!$D$14:$I$15,2,TRUE),IF(I373="EI",HLOOKUP(J373,Tables!$D$2:$I$3,2,TRUE),IF(I373="EO",HLOOKUP(J373,Tables!$D$8:$I$9,2,TRUE),"")))</f>
        <v/>
      </c>
      <c r="M373" s="3" t="str">
        <f>IF(I373="EQ",VLOOKUP(K373,Tables!$A$16:$C$18,3,TRUE),IF(I373="EI",VLOOKUP(K373,Tables!$A$4:$C$6,3,TRUE),IF(I373="EO",VLOOKUP(K373,Tables!$A$10:$C$12,3,TRUE),"")))</f>
        <v/>
      </c>
      <c r="N373" s="3" t="str">
        <f t="shared" si="26"/>
        <v/>
      </c>
      <c r="O373" s="32"/>
      <c r="P373" s="6" t="str">
        <f t="shared" si="25"/>
        <v/>
      </c>
      <c r="Q373" s="30"/>
      <c r="R373" s="34"/>
      <c r="S373" s="31"/>
      <c r="T373" s="31"/>
      <c r="U373" s="31"/>
      <c r="V373" s="3" t="str">
        <f>IF(S373="ILF",HLOOKUP(T373,Tables!$D$20:$I$21,2,TRUE),IF(S373="EIF",HLOOKUP(T373,Tables!$D$26:$I$27,2,TRUE),""))</f>
        <v/>
      </c>
      <c r="W373" s="3" t="str">
        <f>IF(S373="ILF",VLOOKUP(U373,Tables!$A$22:$C$24,3,TRUE),IF(S373="EIF",VLOOKUP(U373,Tables!$A$28:$C$30,3,TRUE),""))</f>
        <v/>
      </c>
      <c r="X373" s="3" t="str">
        <f t="shared" si="27"/>
        <v/>
      </c>
      <c r="Y373" s="1"/>
      <c r="Z373" s="32"/>
      <c r="AA373" s="6" t="str">
        <f t="shared" si="24"/>
        <v/>
      </c>
    </row>
    <row r="374" spans="1:27" customFormat="1" ht="33.75">
      <c r="A374" s="157" t="s">
        <v>689</v>
      </c>
      <c r="B374" s="157" t="s">
        <v>278</v>
      </c>
      <c r="C374" s="157"/>
      <c r="D374" s="157"/>
      <c r="E374" s="157" t="s">
        <v>615</v>
      </c>
      <c r="F374" s="157" t="s">
        <v>569</v>
      </c>
      <c r="G374" s="157" t="s">
        <v>282</v>
      </c>
      <c r="H374" s="157"/>
      <c r="I374" s="187"/>
      <c r="J374" s="187"/>
      <c r="K374" s="187"/>
      <c r="L374" s="3" t="str">
        <f>IF(I374="EQ",HLOOKUP(J374,Tables!$D$14:$I$15,2,TRUE),IF(I374="EI",HLOOKUP(J374,Tables!$D$2:$I$3,2,TRUE),IF(I374="EO",HLOOKUP(J374,Tables!$D$8:$I$9,2,TRUE),"")))</f>
        <v/>
      </c>
      <c r="M374" s="3" t="str">
        <f>IF(I374="EQ",VLOOKUP(K374,Tables!$A$16:$C$18,3,TRUE),IF(I374="EI",VLOOKUP(K374,Tables!$A$4:$C$6,3,TRUE),IF(I374="EO",VLOOKUP(K374,Tables!$A$10:$C$12,3,TRUE),"")))</f>
        <v/>
      </c>
      <c r="N374" s="3" t="str">
        <f t="shared" si="26"/>
        <v/>
      </c>
      <c r="O374" s="32"/>
      <c r="P374" s="6" t="str">
        <f t="shared" si="25"/>
        <v/>
      </c>
      <c r="Q374" s="30"/>
      <c r="R374" s="34"/>
      <c r="S374" s="31"/>
      <c r="T374" s="31"/>
      <c r="U374" s="31"/>
      <c r="V374" s="3" t="str">
        <f>IF(S374="ILF",HLOOKUP(T374,Tables!$D$20:$I$21,2,TRUE),IF(S374="EIF",HLOOKUP(T374,Tables!$D$26:$I$27,2,TRUE),""))</f>
        <v/>
      </c>
      <c r="W374" s="3" t="str">
        <f>IF(S374="ILF",VLOOKUP(U374,Tables!$A$22:$C$24,3,TRUE),IF(S374="EIF",VLOOKUP(U374,Tables!$A$28:$C$30,3,TRUE),""))</f>
        <v/>
      </c>
      <c r="X374" s="3" t="str">
        <f t="shared" si="27"/>
        <v/>
      </c>
      <c r="Y374" s="1"/>
      <c r="Z374" s="32"/>
      <c r="AA374" s="6" t="str">
        <f t="shared" si="24"/>
        <v/>
      </c>
    </row>
    <row r="375" spans="1:27" customFormat="1" ht="67.5">
      <c r="A375" s="157" t="s">
        <v>689</v>
      </c>
      <c r="B375" s="157" t="s">
        <v>278</v>
      </c>
      <c r="C375" s="157"/>
      <c r="D375" s="157"/>
      <c r="E375" s="157" t="s">
        <v>563</v>
      </c>
      <c r="F375" s="157" t="s">
        <v>564</v>
      </c>
      <c r="G375" s="157" t="s">
        <v>113</v>
      </c>
      <c r="H375" s="157"/>
      <c r="I375" s="187" t="s">
        <v>379</v>
      </c>
      <c r="J375" s="187">
        <v>32</v>
      </c>
      <c r="K375" s="187">
        <v>1</v>
      </c>
      <c r="L375" s="3" t="str">
        <f>IF(I375="EQ",HLOOKUP(J375,Tables!$D$14:$I$15,2,TRUE),IF(I375="EI",HLOOKUP(J375,Tables!$D$2:$I$3,2,TRUE),IF(I375="EO",HLOOKUP(J375,Tables!$D$8:$I$9,2,TRUE),"")))</f>
        <v>H</v>
      </c>
      <c r="M375" s="3">
        <f>IF(I375="EQ",VLOOKUP(K375,Tables!$A$16:$C$18,3,TRUE),IF(I375="EI",VLOOKUP(K375,Tables!$A$4:$C$6,3,TRUE),IF(I375="EO",VLOOKUP(K375,Tables!$A$10:$C$12,3,TRUE),"")))</f>
        <v>16</v>
      </c>
      <c r="N375" s="3" t="str">
        <f t="shared" si="26"/>
        <v>=Tables!H16</v>
      </c>
      <c r="O375" s="32" t="str">
        <f>Tables!H16</f>
        <v>A</v>
      </c>
      <c r="P375" s="6" t="str">
        <f t="shared" si="25"/>
        <v>EQA</v>
      </c>
      <c r="Q375" s="30"/>
      <c r="R375" s="34"/>
      <c r="S375" s="31"/>
      <c r="T375" s="31"/>
      <c r="U375" s="31"/>
      <c r="V375" s="3" t="str">
        <f>IF(S375="ILF",HLOOKUP(T375,Tables!$D$20:$I$21,2,TRUE),IF(S375="EIF",HLOOKUP(T375,Tables!$D$26:$I$27,2,TRUE),""))</f>
        <v/>
      </c>
      <c r="W375" s="3" t="str">
        <f>IF(S375="ILF",VLOOKUP(U375,Tables!$A$22:$C$24,3,TRUE),IF(S375="EIF",VLOOKUP(U375,Tables!$A$28:$C$30,3,TRUE),""))</f>
        <v/>
      </c>
      <c r="X375" s="3" t="str">
        <f t="shared" si="27"/>
        <v/>
      </c>
      <c r="Y375" s="1"/>
      <c r="Z375" s="32"/>
      <c r="AA375" s="6" t="str">
        <f t="shared" si="24"/>
        <v/>
      </c>
    </row>
    <row r="376" spans="1:27" customFormat="1" ht="22.5">
      <c r="A376" s="157" t="s">
        <v>689</v>
      </c>
      <c r="B376" s="157" t="s">
        <v>278</v>
      </c>
      <c r="C376" s="157"/>
      <c r="D376" s="157"/>
      <c r="E376" s="157" t="s">
        <v>563</v>
      </c>
      <c r="F376" s="157" t="s">
        <v>564</v>
      </c>
      <c r="G376" s="157" t="s">
        <v>279</v>
      </c>
      <c r="H376" s="157"/>
      <c r="I376" s="187" t="s">
        <v>379</v>
      </c>
      <c r="J376" s="187">
        <v>43</v>
      </c>
      <c r="K376" s="187">
        <v>1</v>
      </c>
      <c r="L376" s="3" t="str">
        <f>IF(I376="EQ",HLOOKUP(J376,Tables!$D$14:$I$15,2,TRUE),IF(I376="EI",HLOOKUP(J376,Tables!$D$2:$I$3,2,TRUE),IF(I376="EO",HLOOKUP(J376,Tables!$D$8:$I$9,2,TRUE),"")))</f>
        <v>H</v>
      </c>
      <c r="M376" s="3">
        <f>IF(I376="EQ",VLOOKUP(K376,Tables!$A$16:$C$18,3,TRUE),IF(I376="EI",VLOOKUP(K376,Tables!$A$4:$C$6,3,TRUE),IF(I376="EO",VLOOKUP(K376,Tables!$A$10:$C$12,3,TRUE),"")))</f>
        <v>16</v>
      </c>
      <c r="N376" s="3" t="str">
        <f t="shared" si="26"/>
        <v>=Tables!H16</v>
      </c>
      <c r="O376" s="32" t="str">
        <f>Tables!H16</f>
        <v>A</v>
      </c>
      <c r="P376" s="6" t="str">
        <f t="shared" si="25"/>
        <v>EQA</v>
      </c>
      <c r="Q376" s="30"/>
      <c r="R376" s="34"/>
      <c r="S376" s="31"/>
      <c r="T376" s="31"/>
      <c r="U376" s="31"/>
      <c r="V376" s="3" t="str">
        <f>IF(S376="ILF",HLOOKUP(T376,Tables!$D$20:$I$21,2,TRUE),IF(S376="EIF",HLOOKUP(T376,Tables!$D$26:$I$27,2,TRUE),""))</f>
        <v/>
      </c>
      <c r="W376" s="3" t="str">
        <f>IF(S376="ILF",VLOOKUP(U376,Tables!$A$22:$C$24,3,TRUE),IF(S376="EIF",VLOOKUP(U376,Tables!$A$28:$C$30,3,TRUE),""))</f>
        <v/>
      </c>
      <c r="X376" s="3" t="str">
        <f t="shared" si="27"/>
        <v/>
      </c>
      <c r="Y376" s="1"/>
      <c r="Z376" s="32"/>
      <c r="AA376" s="6" t="str">
        <f t="shared" si="24"/>
        <v/>
      </c>
    </row>
    <row r="377" spans="1:27" customFormat="1" ht="22.5">
      <c r="A377" s="157" t="s">
        <v>689</v>
      </c>
      <c r="B377" s="157" t="s">
        <v>278</v>
      </c>
      <c r="C377" s="157"/>
      <c r="D377" s="157"/>
      <c r="E377" s="157" t="s">
        <v>563</v>
      </c>
      <c r="F377" s="157" t="s">
        <v>569</v>
      </c>
      <c r="G377" s="157" t="s">
        <v>285</v>
      </c>
      <c r="H377" s="157"/>
      <c r="I377" s="187" t="s">
        <v>373</v>
      </c>
      <c r="J377" s="187">
        <v>49</v>
      </c>
      <c r="K377" s="187">
        <v>2</v>
      </c>
      <c r="L377" s="3" t="str">
        <f>IF(I377="EQ",HLOOKUP(J377,Tables!$D$14:$I$15,2,TRUE),IF(I377="EI",HLOOKUP(J377,Tables!$D$2:$I$3,2,TRUE),IF(I377="EO",HLOOKUP(J377,Tables!$D$8:$I$9,2,TRUE),"")))</f>
        <v>H</v>
      </c>
      <c r="M377" s="3">
        <f>IF(I377="EQ",VLOOKUP(K377,Tables!$A$16:$C$18,3,TRUE),IF(I377="EI",VLOOKUP(K377,Tables!$A$4:$C$6,3,TRUE),IF(I377="EO",VLOOKUP(K377,Tables!$A$10:$C$12,3,TRUE),"")))</f>
        <v>5</v>
      </c>
      <c r="N377" s="3" t="str">
        <f t="shared" si="26"/>
        <v>=Tables!H5</v>
      </c>
      <c r="O377" s="32" t="str">
        <f>Tables!H5</f>
        <v>H</v>
      </c>
      <c r="P377" s="6" t="str">
        <f t="shared" si="25"/>
        <v>EIH</v>
      </c>
      <c r="Q377" s="30"/>
      <c r="R377" s="34"/>
      <c r="S377" s="31"/>
      <c r="T377" s="31"/>
      <c r="U377" s="31"/>
      <c r="V377" s="3" t="str">
        <f>IF(S377="ILF",HLOOKUP(T377,Tables!$D$20:$I$21,2,TRUE),IF(S377="EIF",HLOOKUP(T377,Tables!$D$26:$I$27,2,TRUE),""))</f>
        <v/>
      </c>
      <c r="W377" s="3" t="str">
        <f>IF(S377="ILF",VLOOKUP(U377,Tables!$A$22:$C$24,3,TRUE),IF(S377="EIF",VLOOKUP(U377,Tables!$A$28:$C$30,3,TRUE),""))</f>
        <v/>
      </c>
      <c r="X377" s="3" t="str">
        <f t="shared" si="27"/>
        <v/>
      </c>
      <c r="Y377" s="1"/>
      <c r="Z377" s="32"/>
      <c r="AA377" s="6" t="str">
        <f t="shared" si="24"/>
        <v/>
      </c>
    </row>
    <row r="378" spans="1:27" customFormat="1" ht="22.5">
      <c r="A378" s="157" t="s">
        <v>689</v>
      </c>
      <c r="B378" s="157" t="s">
        <v>278</v>
      </c>
      <c r="C378" s="157"/>
      <c r="D378" s="157"/>
      <c r="E378" s="157" t="s">
        <v>563</v>
      </c>
      <c r="F378" s="157" t="s">
        <v>569</v>
      </c>
      <c r="G378" s="157" t="s">
        <v>284</v>
      </c>
      <c r="H378" s="157"/>
      <c r="I378" s="187" t="s">
        <v>379</v>
      </c>
      <c r="J378" s="187">
        <v>3</v>
      </c>
      <c r="K378" s="187">
        <v>2</v>
      </c>
      <c r="L378" s="3" t="str">
        <f>IF(I378="EQ",HLOOKUP(J378,Tables!$D$14:$I$15,2,TRUE),IF(I378="EI",HLOOKUP(J378,Tables!$D$2:$I$3,2,TRUE),IF(I378="EO",HLOOKUP(J378,Tables!$D$8:$I$9,2,TRUE),"")))</f>
        <v>D</v>
      </c>
      <c r="M378" s="3">
        <f>IF(I378="EQ",VLOOKUP(K378,Tables!$A$16:$C$18,3,TRUE),IF(I378="EI",VLOOKUP(K378,Tables!$A$4:$C$6,3,TRUE),IF(I378="EO",VLOOKUP(K378,Tables!$A$10:$C$12,3,TRUE),"")))</f>
        <v>17</v>
      </c>
      <c r="N378" s="3" t="str">
        <f t="shared" si="26"/>
        <v>=Tables!D17</v>
      </c>
      <c r="O378" s="32" t="str">
        <f>Tables!D17</f>
        <v>L</v>
      </c>
      <c r="P378" s="6" t="str">
        <f t="shared" si="25"/>
        <v>EQL</v>
      </c>
      <c r="Q378" s="30"/>
      <c r="R378" s="34"/>
      <c r="S378" s="31"/>
      <c r="T378" s="31"/>
      <c r="U378" s="31"/>
      <c r="V378" s="3" t="str">
        <f>IF(S378="ILF",HLOOKUP(T378,Tables!$D$20:$I$21,2,TRUE),IF(S378="EIF",HLOOKUP(T378,Tables!$D$26:$I$27,2,TRUE),""))</f>
        <v/>
      </c>
      <c r="W378" s="3" t="str">
        <f>IF(S378="ILF",VLOOKUP(U378,Tables!$A$22:$C$24,3,TRUE),IF(S378="EIF",VLOOKUP(U378,Tables!$A$28:$C$30,3,TRUE),""))</f>
        <v/>
      </c>
      <c r="X378" s="3" t="str">
        <f t="shared" si="27"/>
        <v/>
      </c>
      <c r="Y378" s="1"/>
      <c r="Z378" s="32"/>
      <c r="AA378" s="6" t="str">
        <f t="shared" si="24"/>
        <v/>
      </c>
    </row>
    <row r="379" spans="1:27" customFormat="1" ht="22.5">
      <c r="A379" s="157" t="s">
        <v>689</v>
      </c>
      <c r="B379" s="157" t="s">
        <v>286</v>
      </c>
      <c r="C379" s="157"/>
      <c r="D379" s="157"/>
      <c r="E379" s="157" t="s">
        <v>615</v>
      </c>
      <c r="F379" s="157" t="s">
        <v>564</v>
      </c>
      <c r="G379" s="157" t="s">
        <v>114</v>
      </c>
      <c r="H379" s="157"/>
      <c r="I379" s="187"/>
      <c r="J379" s="187"/>
      <c r="K379" s="187"/>
      <c r="L379" s="3" t="str">
        <f>IF(I379="EQ",HLOOKUP(J379,Tables!$D$14:$I$15,2,TRUE),IF(I379="EI",HLOOKUP(J379,Tables!$D$2:$I$3,2,TRUE),IF(I379="EO",HLOOKUP(J379,Tables!$D$8:$I$9,2,TRUE),"")))</f>
        <v/>
      </c>
      <c r="M379" s="3" t="str">
        <f>IF(I379="EQ",VLOOKUP(K379,Tables!$A$16:$C$18,3,TRUE),IF(I379="EI",VLOOKUP(K379,Tables!$A$4:$C$6,3,TRUE),IF(I379="EO",VLOOKUP(K379,Tables!$A$10:$C$12,3,TRUE),"")))</f>
        <v/>
      </c>
      <c r="N379" s="3" t="str">
        <f t="shared" si="26"/>
        <v/>
      </c>
      <c r="O379" s="32"/>
      <c r="P379" s="6" t="str">
        <f t="shared" si="25"/>
        <v/>
      </c>
      <c r="Q379" s="30"/>
      <c r="R379" s="34"/>
      <c r="S379" s="31"/>
      <c r="T379" s="31"/>
      <c r="U379" s="31"/>
      <c r="V379" s="3" t="str">
        <f>IF(S379="ILF",HLOOKUP(T379,Tables!$D$20:$I$21,2,TRUE),IF(S379="EIF",HLOOKUP(T379,Tables!$D$26:$I$27,2,TRUE),""))</f>
        <v/>
      </c>
      <c r="W379" s="3" t="str">
        <f>IF(S379="ILF",VLOOKUP(U379,Tables!$A$22:$C$24,3,TRUE),IF(S379="EIF",VLOOKUP(U379,Tables!$A$28:$C$30,3,TRUE),""))</f>
        <v/>
      </c>
      <c r="X379" s="3" t="str">
        <f t="shared" si="27"/>
        <v/>
      </c>
      <c r="Y379" s="1"/>
      <c r="Z379" s="32"/>
      <c r="AA379" s="6" t="str">
        <f t="shared" si="24"/>
        <v/>
      </c>
    </row>
    <row r="380" spans="1:27" customFormat="1" ht="56.25">
      <c r="A380" s="157" t="s">
        <v>689</v>
      </c>
      <c r="B380" s="157" t="s">
        <v>286</v>
      </c>
      <c r="C380" s="157"/>
      <c r="D380" s="157"/>
      <c r="E380" s="157" t="s">
        <v>563</v>
      </c>
      <c r="F380" s="157" t="s">
        <v>564</v>
      </c>
      <c r="G380" s="157" t="s">
        <v>115</v>
      </c>
      <c r="H380" s="157"/>
      <c r="I380" s="187" t="s">
        <v>379</v>
      </c>
      <c r="J380" s="187">
        <v>42</v>
      </c>
      <c r="K380" s="187">
        <v>1</v>
      </c>
      <c r="L380" s="3" t="str">
        <f>IF(I380="EQ",HLOOKUP(J380,Tables!$D$14:$I$15,2,TRUE),IF(I380="EI",HLOOKUP(J380,Tables!$D$2:$I$3,2,TRUE),IF(I380="EO",HLOOKUP(J380,Tables!$D$8:$I$9,2,TRUE),"")))</f>
        <v>H</v>
      </c>
      <c r="M380" s="3">
        <f>IF(I380="EQ",VLOOKUP(K380,Tables!$A$16:$C$18,3,TRUE),IF(I380="EI",VLOOKUP(K380,Tables!$A$4:$C$6,3,TRUE),IF(I380="EO",VLOOKUP(K380,Tables!$A$10:$C$12,3,TRUE),"")))</f>
        <v>16</v>
      </c>
      <c r="N380" s="3" t="str">
        <f t="shared" si="26"/>
        <v>=Tables!H16</v>
      </c>
      <c r="O380" s="32" t="str">
        <f>Tables!H16</f>
        <v>A</v>
      </c>
      <c r="P380" s="6" t="str">
        <f t="shared" si="25"/>
        <v>EQA</v>
      </c>
      <c r="Q380" s="30"/>
      <c r="R380" s="34"/>
      <c r="S380" s="31"/>
      <c r="T380" s="31"/>
      <c r="U380" s="31"/>
      <c r="V380" s="3" t="str">
        <f>IF(S380="ILF",HLOOKUP(T380,Tables!$D$20:$I$21,2,TRUE),IF(S380="EIF",HLOOKUP(T380,Tables!$D$26:$I$27,2,TRUE),""))</f>
        <v/>
      </c>
      <c r="W380" s="3" t="str">
        <f>IF(S380="ILF",VLOOKUP(U380,Tables!$A$22:$C$24,3,TRUE),IF(S380="EIF",VLOOKUP(U380,Tables!$A$28:$C$30,3,TRUE),""))</f>
        <v/>
      </c>
      <c r="X380" s="3" t="str">
        <f t="shared" si="27"/>
        <v/>
      </c>
      <c r="Y380" s="1"/>
      <c r="Z380" s="32"/>
      <c r="AA380" s="6" t="str">
        <f t="shared" si="24"/>
        <v/>
      </c>
    </row>
    <row r="381" spans="1:27" customFormat="1" ht="45">
      <c r="A381" s="157" t="s">
        <v>689</v>
      </c>
      <c r="B381" s="157" t="s">
        <v>286</v>
      </c>
      <c r="C381" s="157"/>
      <c r="D381" s="157"/>
      <c r="E381" s="157" t="s">
        <v>563</v>
      </c>
      <c r="F381" s="157" t="s">
        <v>564</v>
      </c>
      <c r="G381" s="157" t="s">
        <v>116</v>
      </c>
      <c r="H381" s="157"/>
      <c r="I381" s="187" t="s">
        <v>373</v>
      </c>
      <c r="J381" s="187">
        <v>27</v>
      </c>
      <c r="K381" s="187">
        <v>2</v>
      </c>
      <c r="L381" s="3" t="str">
        <f>IF(I381="EQ",HLOOKUP(J381,Tables!$D$14:$I$15,2,TRUE),IF(I381="EI",HLOOKUP(J381,Tables!$D$2:$I$3,2,TRUE),IF(I381="EO",HLOOKUP(J381,Tables!$D$8:$I$9,2,TRUE),"")))</f>
        <v>H</v>
      </c>
      <c r="M381" s="3">
        <f>IF(I381="EQ",VLOOKUP(K381,Tables!$A$16:$C$18,3,TRUE),IF(I381="EI",VLOOKUP(K381,Tables!$A$4:$C$6,3,TRUE),IF(I381="EO",VLOOKUP(K381,Tables!$A$10:$C$12,3,TRUE),"")))</f>
        <v>5</v>
      </c>
      <c r="N381" s="3" t="str">
        <f t="shared" si="26"/>
        <v>=Tables!H5</v>
      </c>
      <c r="O381" s="32" t="str">
        <f>Tables!H5</f>
        <v>H</v>
      </c>
      <c r="P381" s="6" t="str">
        <f t="shared" si="25"/>
        <v>EIH</v>
      </c>
      <c r="Q381" s="30"/>
      <c r="R381" s="34"/>
      <c r="S381" s="31"/>
      <c r="T381" s="31"/>
      <c r="U381" s="31"/>
      <c r="V381" s="3" t="str">
        <f>IF(S381="ILF",HLOOKUP(T381,Tables!$D$20:$I$21,2,TRUE),IF(S381="EIF",HLOOKUP(T381,Tables!$D$26:$I$27,2,TRUE),""))</f>
        <v/>
      </c>
      <c r="W381" s="3" t="str">
        <f>IF(S381="ILF",VLOOKUP(U381,Tables!$A$22:$C$24,3,TRUE),IF(S381="EIF",VLOOKUP(U381,Tables!$A$28:$C$30,3,TRUE),""))</f>
        <v/>
      </c>
      <c r="X381" s="3" t="str">
        <f t="shared" si="27"/>
        <v/>
      </c>
      <c r="Y381" s="1"/>
      <c r="Z381" s="32"/>
      <c r="AA381" s="6" t="str">
        <f t="shared" si="24"/>
        <v/>
      </c>
    </row>
    <row r="382" spans="1:27" customFormat="1" ht="67.5">
      <c r="A382" s="157" t="s">
        <v>689</v>
      </c>
      <c r="B382" s="157" t="s">
        <v>286</v>
      </c>
      <c r="C382" s="157"/>
      <c r="D382" s="157"/>
      <c r="E382" s="157" t="s">
        <v>563</v>
      </c>
      <c r="F382" s="157" t="s">
        <v>569</v>
      </c>
      <c r="G382" s="157" t="s">
        <v>117</v>
      </c>
      <c r="H382" s="157"/>
      <c r="I382" s="187" t="s">
        <v>379</v>
      </c>
      <c r="J382" s="187">
        <v>69</v>
      </c>
      <c r="K382" s="187">
        <v>2</v>
      </c>
      <c r="L382" s="3" t="str">
        <f>IF(I382="EQ",HLOOKUP(J382,Tables!$D$14:$I$15,2,TRUE),IF(I382="EI",HLOOKUP(J382,Tables!$D$2:$I$3,2,TRUE),IF(I382="EO",HLOOKUP(J382,Tables!$D$8:$I$9,2,TRUE),"")))</f>
        <v>H</v>
      </c>
      <c r="M382" s="3">
        <f>IF(I382="EQ",VLOOKUP(K382,Tables!$A$16:$C$18,3,TRUE),IF(I382="EI",VLOOKUP(K382,Tables!$A$4:$C$6,3,TRUE),IF(I382="EO",VLOOKUP(K382,Tables!$A$10:$C$12,3,TRUE),"")))</f>
        <v>17</v>
      </c>
      <c r="N382" s="3" t="str">
        <f t="shared" si="26"/>
        <v>=Tables!H17</v>
      </c>
      <c r="O382" s="32" t="str">
        <f>Tables!H17</f>
        <v>H</v>
      </c>
      <c r="P382" s="6" t="str">
        <f t="shared" si="25"/>
        <v>EQH</v>
      </c>
      <c r="Q382" s="30"/>
      <c r="R382" s="34"/>
      <c r="S382" s="31"/>
      <c r="T382" s="31"/>
      <c r="U382" s="31"/>
      <c r="V382" s="3" t="str">
        <f>IF(S382="ILF",HLOOKUP(T382,Tables!$D$20:$I$21,2,TRUE),IF(S382="EIF",HLOOKUP(T382,Tables!$D$26:$I$27,2,TRUE),""))</f>
        <v/>
      </c>
      <c r="W382" s="3" t="str">
        <f>IF(S382="ILF",VLOOKUP(U382,Tables!$A$22:$C$24,3,TRUE),IF(S382="EIF",VLOOKUP(U382,Tables!$A$28:$C$30,3,TRUE),""))</f>
        <v/>
      </c>
      <c r="X382" s="3" t="str">
        <f t="shared" si="27"/>
        <v/>
      </c>
      <c r="Y382" s="1"/>
      <c r="Z382" s="32"/>
      <c r="AA382" s="6" t="str">
        <f t="shared" si="24"/>
        <v/>
      </c>
    </row>
    <row r="383" spans="1:27" customFormat="1" ht="22.5">
      <c r="A383" s="157" t="s">
        <v>689</v>
      </c>
      <c r="B383" s="157" t="s">
        <v>286</v>
      </c>
      <c r="C383" s="157"/>
      <c r="D383" s="157"/>
      <c r="E383" s="157" t="s">
        <v>563</v>
      </c>
      <c r="F383" s="157" t="s">
        <v>569</v>
      </c>
      <c r="G383" s="157" t="s">
        <v>118</v>
      </c>
      <c r="H383" s="157"/>
      <c r="I383" s="187" t="s">
        <v>379</v>
      </c>
      <c r="J383" s="187">
        <v>32</v>
      </c>
      <c r="K383" s="187">
        <v>1</v>
      </c>
      <c r="L383" s="3" t="str">
        <f>IF(I383="EQ",HLOOKUP(J383,Tables!$D$14:$I$15,2,TRUE),IF(I383="EI",HLOOKUP(J383,Tables!$D$2:$I$3,2,TRUE),IF(I383="EO",HLOOKUP(J383,Tables!$D$8:$I$9,2,TRUE),"")))</f>
        <v>H</v>
      </c>
      <c r="M383" s="3">
        <f>IF(I383="EQ",VLOOKUP(K383,Tables!$A$16:$C$18,3,TRUE),IF(I383="EI",VLOOKUP(K383,Tables!$A$4:$C$6,3,TRUE),IF(I383="EO",VLOOKUP(K383,Tables!$A$10:$C$12,3,TRUE),"")))</f>
        <v>16</v>
      </c>
      <c r="N383" s="3" t="str">
        <f t="shared" si="26"/>
        <v>=Tables!H16</v>
      </c>
      <c r="O383" s="32" t="str">
        <f>Tables!H16</f>
        <v>A</v>
      </c>
      <c r="P383" s="6" t="str">
        <f t="shared" si="25"/>
        <v>EQA</v>
      </c>
      <c r="Q383" s="30"/>
      <c r="R383" s="34"/>
      <c r="S383" s="31"/>
      <c r="T383" s="31"/>
      <c r="U383" s="31"/>
      <c r="V383" s="3" t="str">
        <f>IF(S383="ILF",HLOOKUP(T383,Tables!$D$20:$I$21,2,TRUE),IF(S383="EIF",HLOOKUP(T383,Tables!$D$26:$I$27,2,TRUE),""))</f>
        <v/>
      </c>
      <c r="W383" s="3" t="str">
        <f>IF(S383="ILF",VLOOKUP(U383,Tables!$A$22:$C$24,3,TRUE),IF(S383="EIF",VLOOKUP(U383,Tables!$A$28:$C$30,3,TRUE),""))</f>
        <v/>
      </c>
      <c r="X383" s="3" t="str">
        <f t="shared" si="27"/>
        <v/>
      </c>
      <c r="Y383" s="1"/>
      <c r="Z383" s="32"/>
      <c r="AA383" s="6" t="str">
        <f t="shared" si="24"/>
        <v/>
      </c>
    </row>
    <row r="384" spans="1:27" customFormat="1" ht="22.5">
      <c r="A384" s="157" t="s">
        <v>689</v>
      </c>
      <c r="B384" s="157" t="s">
        <v>292</v>
      </c>
      <c r="C384" s="157" t="s">
        <v>299</v>
      </c>
      <c r="D384" s="157"/>
      <c r="E384" s="157" t="s">
        <v>615</v>
      </c>
      <c r="F384" s="157" t="s">
        <v>564</v>
      </c>
      <c r="G384" s="157" t="s">
        <v>310</v>
      </c>
      <c r="H384" s="157"/>
      <c r="I384" s="187"/>
      <c r="J384" s="187"/>
      <c r="K384" s="187"/>
      <c r="L384" s="3" t="str">
        <f>IF(I384="EQ",HLOOKUP(J384,Tables!$D$14:$I$15,2,TRUE),IF(I384="EI",HLOOKUP(J384,Tables!$D$2:$I$3,2,TRUE),IF(I384="EO",HLOOKUP(J384,Tables!$D$8:$I$9,2,TRUE),"")))</f>
        <v/>
      </c>
      <c r="M384" s="3" t="str">
        <f>IF(I384="EQ",VLOOKUP(K384,Tables!$A$16:$C$18,3,TRUE),IF(I384="EI",VLOOKUP(K384,Tables!$A$4:$C$6,3,TRUE),IF(I384="EO",VLOOKUP(K384,Tables!$A$10:$C$12,3,TRUE),"")))</f>
        <v/>
      </c>
      <c r="N384" s="3" t="str">
        <f t="shared" si="26"/>
        <v/>
      </c>
      <c r="O384" s="32"/>
      <c r="P384" s="6" t="str">
        <f t="shared" si="25"/>
        <v/>
      </c>
      <c r="Q384" s="30"/>
      <c r="R384" s="34"/>
      <c r="S384" s="31"/>
      <c r="T384" s="31"/>
      <c r="U384" s="31"/>
      <c r="V384" s="3" t="str">
        <f>IF(S384="ILF",HLOOKUP(T384,Tables!$D$20:$I$21,2,TRUE),IF(S384="EIF",HLOOKUP(T384,Tables!$D$26:$I$27,2,TRUE),""))</f>
        <v/>
      </c>
      <c r="W384" s="3" t="str">
        <f>IF(S384="ILF",VLOOKUP(U384,Tables!$A$22:$C$24,3,TRUE),IF(S384="EIF",VLOOKUP(U384,Tables!$A$28:$C$30,3,TRUE),""))</f>
        <v/>
      </c>
      <c r="X384" s="3" t="str">
        <f t="shared" si="27"/>
        <v/>
      </c>
      <c r="Y384" s="1"/>
      <c r="Z384" s="32"/>
      <c r="AA384" s="6" t="str">
        <f t="shared" si="24"/>
        <v/>
      </c>
    </row>
    <row r="385" spans="1:27" customFormat="1" ht="33.75">
      <c r="A385" s="157" t="s">
        <v>689</v>
      </c>
      <c r="B385" s="157" t="s">
        <v>292</v>
      </c>
      <c r="C385" s="157"/>
      <c r="D385" s="157"/>
      <c r="E385" s="157" t="s">
        <v>615</v>
      </c>
      <c r="F385" s="157" t="s">
        <v>569</v>
      </c>
      <c r="G385" s="157" t="s">
        <v>302</v>
      </c>
      <c r="H385" s="157"/>
      <c r="I385" s="187"/>
      <c r="J385" s="187"/>
      <c r="K385" s="187"/>
      <c r="L385" s="3" t="str">
        <f>IF(I385="EQ",HLOOKUP(J385,Tables!$D$14:$I$15,2,TRUE),IF(I385="EI",HLOOKUP(J385,Tables!$D$2:$I$3,2,TRUE),IF(I385="EO",HLOOKUP(J385,Tables!$D$8:$I$9,2,TRUE),"")))</f>
        <v/>
      </c>
      <c r="M385" s="3" t="str">
        <f>IF(I385="EQ",VLOOKUP(K385,Tables!$A$16:$C$18,3,TRUE),IF(I385="EI",VLOOKUP(K385,Tables!$A$4:$C$6,3,TRUE),IF(I385="EO",VLOOKUP(K385,Tables!$A$10:$C$12,3,TRUE),"")))</f>
        <v/>
      </c>
      <c r="N385" s="3" t="str">
        <f t="shared" si="26"/>
        <v/>
      </c>
      <c r="O385" s="32"/>
      <c r="P385" s="6" t="str">
        <f t="shared" si="25"/>
        <v/>
      </c>
      <c r="Q385" s="30"/>
      <c r="R385" s="34"/>
      <c r="S385" s="31"/>
      <c r="T385" s="31"/>
      <c r="U385" s="31"/>
      <c r="V385" s="3" t="str">
        <f>IF(S385="ILF",HLOOKUP(T385,Tables!$D$20:$I$21,2,TRUE),IF(S385="EIF",HLOOKUP(T385,Tables!$D$26:$I$27,2,TRUE),""))</f>
        <v/>
      </c>
      <c r="W385" s="3" t="str">
        <f>IF(S385="ILF",VLOOKUP(U385,Tables!$A$22:$C$24,3,TRUE),IF(S385="EIF",VLOOKUP(U385,Tables!$A$28:$C$30,3,TRUE),""))</f>
        <v/>
      </c>
      <c r="X385" s="3" t="str">
        <f t="shared" si="27"/>
        <v/>
      </c>
      <c r="Y385" s="1"/>
      <c r="Z385" s="32"/>
      <c r="AA385" s="6" t="str">
        <f t="shared" si="24"/>
        <v/>
      </c>
    </row>
    <row r="386" spans="1:27" customFormat="1" ht="33.75">
      <c r="A386" s="157" t="s">
        <v>689</v>
      </c>
      <c r="B386" s="157" t="s">
        <v>292</v>
      </c>
      <c r="C386" s="157"/>
      <c r="D386" s="157"/>
      <c r="E386" s="157" t="s">
        <v>615</v>
      </c>
      <c r="F386" s="157" t="s">
        <v>569</v>
      </c>
      <c r="G386" s="157" t="s">
        <v>301</v>
      </c>
      <c r="H386" s="157"/>
      <c r="I386" s="187"/>
      <c r="J386" s="187"/>
      <c r="K386" s="187"/>
      <c r="L386" s="3" t="str">
        <f>IF(I386="EQ",HLOOKUP(J386,Tables!$D$14:$I$15,2,TRUE),IF(I386="EI",HLOOKUP(J386,Tables!$D$2:$I$3,2,TRUE),IF(I386="EO",HLOOKUP(J386,Tables!$D$8:$I$9,2,TRUE),"")))</f>
        <v/>
      </c>
      <c r="M386" s="3" t="str">
        <f>IF(I386="EQ",VLOOKUP(K386,Tables!$A$16:$C$18,3,TRUE),IF(I386="EI",VLOOKUP(K386,Tables!$A$4:$C$6,3,TRUE),IF(I386="EO",VLOOKUP(K386,Tables!$A$10:$C$12,3,TRUE),"")))</f>
        <v/>
      </c>
      <c r="N386" s="3" t="str">
        <f t="shared" si="26"/>
        <v/>
      </c>
      <c r="O386" s="32"/>
      <c r="P386" s="6" t="str">
        <f t="shared" si="25"/>
        <v/>
      </c>
      <c r="Q386" s="30"/>
      <c r="R386" s="34"/>
      <c r="S386" s="31"/>
      <c r="T386" s="31"/>
      <c r="U386" s="31"/>
      <c r="V386" s="3" t="str">
        <f>IF(S386="ILF",HLOOKUP(T386,Tables!$D$20:$I$21,2,TRUE),IF(S386="EIF",HLOOKUP(T386,Tables!$D$26:$I$27,2,TRUE),""))</f>
        <v/>
      </c>
      <c r="W386" s="3" t="str">
        <f>IF(S386="ILF",VLOOKUP(U386,Tables!$A$22:$C$24,3,TRUE),IF(S386="EIF",VLOOKUP(U386,Tables!$A$28:$C$30,3,TRUE),""))</f>
        <v/>
      </c>
      <c r="X386" s="3" t="str">
        <f t="shared" si="27"/>
        <v/>
      </c>
      <c r="Y386" s="1"/>
      <c r="Z386" s="32"/>
      <c r="AA386" s="6" t="str">
        <f t="shared" si="24"/>
        <v/>
      </c>
    </row>
    <row r="387" spans="1:27" customFormat="1" ht="22.5">
      <c r="A387" s="157" t="s">
        <v>689</v>
      </c>
      <c r="B387" s="157" t="s">
        <v>292</v>
      </c>
      <c r="C387" s="157"/>
      <c r="D387" s="157"/>
      <c r="E387" s="157" t="s">
        <v>563</v>
      </c>
      <c r="F387" s="157" t="s">
        <v>564</v>
      </c>
      <c r="G387" s="157" t="s">
        <v>304</v>
      </c>
      <c r="H387" s="157"/>
      <c r="I387" s="187" t="s">
        <v>379</v>
      </c>
      <c r="J387" s="187">
        <v>9</v>
      </c>
      <c r="K387" s="187">
        <v>1</v>
      </c>
      <c r="L387" s="3" t="str">
        <f>IF(I387="EQ",HLOOKUP(J387,Tables!$D$14:$I$15,2,TRUE),IF(I387="EI",HLOOKUP(J387,Tables!$D$2:$I$3,2,TRUE),IF(I387="EO",HLOOKUP(J387,Tables!$D$8:$I$9,2,TRUE),"")))</f>
        <v>F</v>
      </c>
      <c r="M387" s="3">
        <f>IF(I387="EQ",VLOOKUP(K387,Tables!$A$16:$C$18,3,TRUE),IF(I387="EI",VLOOKUP(K387,Tables!$A$4:$C$6,3,TRUE),IF(I387="EO",VLOOKUP(K387,Tables!$A$10:$C$12,3,TRUE),"")))</f>
        <v>16</v>
      </c>
      <c r="N387" s="3" t="str">
        <f t="shared" si="26"/>
        <v>=Tables!F16</v>
      </c>
      <c r="O387" s="32" t="str">
        <f>Tables!F16</f>
        <v>L</v>
      </c>
      <c r="P387" s="6" t="str">
        <f t="shared" si="25"/>
        <v>EQL</v>
      </c>
      <c r="Q387" s="30"/>
      <c r="R387" s="34"/>
      <c r="S387" s="31"/>
      <c r="T387" s="31"/>
      <c r="U387" s="31"/>
      <c r="V387" s="3" t="str">
        <f>IF(S387="ILF",HLOOKUP(T387,Tables!$D$20:$I$21,2,TRUE),IF(S387="EIF",HLOOKUP(T387,Tables!$D$26:$I$27,2,TRUE),""))</f>
        <v/>
      </c>
      <c r="W387" s="3" t="str">
        <f>IF(S387="ILF",VLOOKUP(U387,Tables!$A$22:$C$24,3,TRUE),IF(S387="EIF",VLOOKUP(U387,Tables!$A$28:$C$30,3,TRUE),""))</f>
        <v/>
      </c>
      <c r="X387" s="3" t="str">
        <f t="shared" si="27"/>
        <v/>
      </c>
      <c r="Y387" s="1"/>
      <c r="Z387" s="32"/>
      <c r="AA387" s="6" t="str">
        <f t="shared" si="24"/>
        <v/>
      </c>
    </row>
    <row r="388" spans="1:27" customFormat="1" ht="22.5">
      <c r="A388" s="157" t="s">
        <v>689</v>
      </c>
      <c r="B388" s="157" t="s">
        <v>292</v>
      </c>
      <c r="C388" s="157"/>
      <c r="D388" s="157"/>
      <c r="E388" s="157" t="s">
        <v>563</v>
      </c>
      <c r="F388" s="157" t="s">
        <v>564</v>
      </c>
      <c r="G388" s="157" t="s">
        <v>303</v>
      </c>
      <c r="H388" s="157"/>
      <c r="I388" s="187" t="s">
        <v>379</v>
      </c>
      <c r="J388" s="187">
        <v>36</v>
      </c>
      <c r="K388" s="187">
        <v>2</v>
      </c>
      <c r="L388" s="3" t="str">
        <f>IF(I388="EQ",HLOOKUP(J388,Tables!$D$14:$I$15,2,TRUE),IF(I388="EI",HLOOKUP(J388,Tables!$D$2:$I$3,2,TRUE),IF(I388="EO",HLOOKUP(J388,Tables!$D$8:$I$9,2,TRUE),"")))</f>
        <v>H</v>
      </c>
      <c r="M388" s="3">
        <f>IF(I388="EQ",VLOOKUP(K388,Tables!$A$16:$C$18,3,TRUE),IF(I388="EI",VLOOKUP(K388,Tables!$A$4:$C$6,3,TRUE),IF(I388="EO",VLOOKUP(K388,Tables!$A$10:$C$12,3,TRUE),"")))</f>
        <v>17</v>
      </c>
      <c r="N388" s="3" t="str">
        <f t="shared" si="26"/>
        <v>=Tables!H17</v>
      </c>
      <c r="O388" s="32" t="str">
        <f>Tables!H17</f>
        <v>H</v>
      </c>
      <c r="P388" s="6" t="str">
        <f t="shared" si="25"/>
        <v>EQH</v>
      </c>
      <c r="Q388" s="30"/>
      <c r="R388" s="34"/>
      <c r="S388" s="31"/>
      <c r="T388" s="31"/>
      <c r="U388" s="31"/>
      <c r="V388" s="3" t="str">
        <f>IF(S388="ILF",HLOOKUP(T388,Tables!$D$20:$I$21,2,TRUE),IF(S388="EIF",HLOOKUP(T388,Tables!$D$26:$I$27,2,TRUE),""))</f>
        <v/>
      </c>
      <c r="W388" s="3" t="str">
        <f>IF(S388="ILF",VLOOKUP(U388,Tables!$A$22:$C$24,3,TRUE),IF(S388="EIF",VLOOKUP(U388,Tables!$A$28:$C$30,3,TRUE),""))</f>
        <v/>
      </c>
      <c r="X388" s="3" t="str">
        <f t="shared" si="27"/>
        <v/>
      </c>
      <c r="Y388" s="1"/>
      <c r="Z388" s="32"/>
      <c r="AA388" s="6" t="str">
        <f t="shared" ref="AA388:AA451" si="28">S388&amp;Z388</f>
        <v/>
      </c>
    </row>
    <row r="389" spans="1:27" customFormat="1" ht="33.75">
      <c r="A389" s="157" t="s">
        <v>689</v>
      </c>
      <c r="B389" s="157" t="s">
        <v>292</v>
      </c>
      <c r="C389" s="157"/>
      <c r="D389" s="157"/>
      <c r="E389" s="157" t="s">
        <v>563</v>
      </c>
      <c r="F389" s="157" t="s">
        <v>564</v>
      </c>
      <c r="G389" s="157" t="s">
        <v>315</v>
      </c>
      <c r="H389" s="157"/>
      <c r="I389" s="187" t="s">
        <v>379</v>
      </c>
      <c r="J389" s="187">
        <v>33</v>
      </c>
      <c r="K389" s="187">
        <v>3</v>
      </c>
      <c r="L389" s="3" t="str">
        <f>IF(I389="EQ",HLOOKUP(J389,Tables!$D$14:$I$15,2,TRUE),IF(I389="EI",HLOOKUP(J389,Tables!$D$2:$I$3,2,TRUE),IF(I389="EO",HLOOKUP(J389,Tables!$D$8:$I$9,2,TRUE),"")))</f>
        <v>H</v>
      </c>
      <c r="M389" s="3">
        <f>IF(I389="EQ",VLOOKUP(K389,Tables!$A$16:$C$18,3,TRUE),IF(I389="EI",VLOOKUP(K389,Tables!$A$4:$C$6,3,TRUE),IF(I389="EO",VLOOKUP(K389,Tables!$A$10:$C$12,3,TRUE),"")))</f>
        <v>17</v>
      </c>
      <c r="N389" s="3" t="str">
        <f t="shared" si="26"/>
        <v>=Tables!H17</v>
      </c>
      <c r="O389" s="32" t="str">
        <f>Tables!H17</f>
        <v>H</v>
      </c>
      <c r="P389" s="6" t="str">
        <f t="shared" ref="P389:P452" si="29">I389&amp;O389</f>
        <v>EQH</v>
      </c>
      <c r="Q389" s="30"/>
      <c r="R389" s="34"/>
      <c r="S389" s="31"/>
      <c r="T389" s="31"/>
      <c r="U389" s="31"/>
      <c r="V389" s="3" t="str">
        <f>IF(S389="ILF",HLOOKUP(T389,Tables!$D$20:$I$21,2,TRUE),IF(S389="EIF",HLOOKUP(T389,Tables!$D$26:$I$27,2,TRUE),""))</f>
        <v/>
      </c>
      <c r="W389" s="3" t="str">
        <f>IF(S389="ILF",VLOOKUP(U389,Tables!$A$22:$C$24,3,TRUE),IF(S389="EIF",VLOOKUP(U389,Tables!$A$28:$C$30,3,TRUE),""))</f>
        <v/>
      </c>
      <c r="X389" s="3" t="str">
        <f t="shared" si="27"/>
        <v/>
      </c>
      <c r="Y389" s="1"/>
      <c r="Z389" s="32"/>
      <c r="AA389" s="6" t="str">
        <f t="shared" si="28"/>
        <v/>
      </c>
    </row>
    <row r="390" spans="1:27" customFormat="1" ht="45">
      <c r="A390" s="157" t="s">
        <v>689</v>
      </c>
      <c r="B390" s="157" t="s">
        <v>292</v>
      </c>
      <c r="C390" s="157"/>
      <c r="D390" s="157"/>
      <c r="E390" s="157" t="s">
        <v>563</v>
      </c>
      <c r="F390" s="157" t="s">
        <v>564</v>
      </c>
      <c r="G390" s="157" t="s">
        <v>314</v>
      </c>
      <c r="H390" s="157"/>
      <c r="I390" s="187" t="s">
        <v>379</v>
      </c>
      <c r="J390" s="187">
        <v>46</v>
      </c>
      <c r="K390" s="187">
        <v>1</v>
      </c>
      <c r="L390" s="3" t="str">
        <f>IF(I390="EQ",HLOOKUP(J390,Tables!$D$14:$I$15,2,TRUE),IF(I390="EI",HLOOKUP(J390,Tables!$D$2:$I$3,2,TRUE),IF(I390="EO",HLOOKUP(J390,Tables!$D$8:$I$9,2,TRUE),"")))</f>
        <v>H</v>
      </c>
      <c r="M390" s="3">
        <f>IF(I390="EQ",VLOOKUP(K390,Tables!$A$16:$C$18,3,TRUE),IF(I390="EI",VLOOKUP(K390,Tables!$A$4:$C$6,3,TRUE),IF(I390="EO",VLOOKUP(K390,Tables!$A$10:$C$12,3,TRUE),"")))</f>
        <v>16</v>
      </c>
      <c r="N390" s="3" t="str">
        <f t="shared" ref="N390:N453" si="30">IF(I390&lt;&gt;"","=Tables!" &amp;L390&amp;M390,"")</f>
        <v>=Tables!H16</v>
      </c>
      <c r="O390" s="32" t="str">
        <f>Tables!H16</f>
        <v>A</v>
      </c>
      <c r="P390" s="6" t="str">
        <f t="shared" si="29"/>
        <v>EQA</v>
      </c>
      <c r="Q390" s="30"/>
      <c r="R390" s="34"/>
      <c r="S390" s="31"/>
      <c r="T390" s="31"/>
      <c r="U390" s="31"/>
      <c r="V390" s="3" t="str">
        <f>IF(S390="ILF",HLOOKUP(T390,Tables!$D$20:$I$21,2,TRUE),IF(S390="EIF",HLOOKUP(T390,Tables!$D$26:$I$27,2,TRUE),""))</f>
        <v/>
      </c>
      <c r="W390" s="3" t="str">
        <f>IF(S390="ILF",VLOOKUP(U390,Tables!$A$22:$C$24,3,TRUE),IF(S390="EIF",VLOOKUP(U390,Tables!$A$28:$C$30,3,TRUE),""))</f>
        <v/>
      </c>
      <c r="X390" s="3" t="str">
        <f t="shared" ref="X390:X453" si="31">IF(S390&lt;&gt;"","=Tables!" &amp;V390&amp;W390,"")</f>
        <v/>
      </c>
      <c r="Y390" s="1"/>
      <c r="Z390" s="32"/>
      <c r="AA390" s="6" t="str">
        <f t="shared" si="28"/>
        <v/>
      </c>
    </row>
    <row r="391" spans="1:27" customFormat="1" ht="33.75">
      <c r="A391" s="157" t="s">
        <v>689</v>
      </c>
      <c r="B391" s="157" t="s">
        <v>292</v>
      </c>
      <c r="C391" s="157"/>
      <c r="D391" s="157"/>
      <c r="E391" s="157" t="s">
        <v>563</v>
      </c>
      <c r="F391" s="157" t="s">
        <v>564</v>
      </c>
      <c r="G391" s="157" t="s">
        <v>309</v>
      </c>
      <c r="H391" s="157"/>
      <c r="I391" s="187" t="s">
        <v>379</v>
      </c>
      <c r="J391" s="187">
        <v>22</v>
      </c>
      <c r="K391" s="187">
        <v>3</v>
      </c>
      <c r="L391" s="3" t="str">
        <f>IF(I391="EQ",HLOOKUP(J391,Tables!$D$14:$I$15,2,TRUE),IF(I391="EI",HLOOKUP(J391,Tables!$D$2:$I$3,2,TRUE),IF(I391="EO",HLOOKUP(J391,Tables!$D$8:$I$9,2,TRUE),"")))</f>
        <v>H</v>
      </c>
      <c r="M391" s="3">
        <f>IF(I391="EQ",VLOOKUP(K391,Tables!$A$16:$C$18,3,TRUE),IF(I391="EI",VLOOKUP(K391,Tables!$A$4:$C$6,3,TRUE),IF(I391="EO",VLOOKUP(K391,Tables!$A$10:$C$12,3,TRUE),"")))</f>
        <v>17</v>
      </c>
      <c r="N391" s="3" t="str">
        <f t="shared" si="30"/>
        <v>=Tables!H17</v>
      </c>
      <c r="O391" s="32" t="str">
        <f>Tables!H17</f>
        <v>H</v>
      </c>
      <c r="P391" s="6" t="str">
        <f t="shared" si="29"/>
        <v>EQH</v>
      </c>
      <c r="Q391" s="30"/>
      <c r="R391" s="34"/>
      <c r="S391" s="31"/>
      <c r="T391" s="31"/>
      <c r="U391" s="31"/>
      <c r="V391" s="3" t="str">
        <f>IF(S391="ILF",HLOOKUP(T391,Tables!$D$20:$I$21,2,TRUE),IF(S391="EIF",HLOOKUP(T391,Tables!$D$26:$I$27,2,TRUE),""))</f>
        <v/>
      </c>
      <c r="W391" s="3" t="str">
        <f>IF(S391="ILF",VLOOKUP(U391,Tables!$A$22:$C$24,3,TRUE),IF(S391="EIF",VLOOKUP(U391,Tables!$A$28:$C$30,3,TRUE),""))</f>
        <v/>
      </c>
      <c r="X391" s="3" t="str">
        <f t="shared" si="31"/>
        <v/>
      </c>
      <c r="Y391" s="1"/>
      <c r="Z391" s="32"/>
      <c r="AA391" s="6" t="str">
        <f t="shared" si="28"/>
        <v/>
      </c>
    </row>
    <row r="392" spans="1:27" customFormat="1" ht="22.5">
      <c r="A392" s="157" t="s">
        <v>689</v>
      </c>
      <c r="B392" s="157" t="s">
        <v>292</v>
      </c>
      <c r="C392" s="157"/>
      <c r="D392" s="157"/>
      <c r="E392" s="157" t="s">
        <v>563</v>
      </c>
      <c r="F392" s="157" t="s">
        <v>564</v>
      </c>
      <c r="G392" s="157" t="s">
        <v>313</v>
      </c>
      <c r="H392" s="157"/>
      <c r="I392" s="187" t="s">
        <v>379</v>
      </c>
      <c r="J392" s="187">
        <v>15</v>
      </c>
      <c r="K392" s="187">
        <v>3</v>
      </c>
      <c r="L392" s="3" t="str">
        <f>IF(I392="EQ",HLOOKUP(J392,Tables!$D$14:$I$15,2,TRUE),IF(I392="EI",HLOOKUP(J392,Tables!$D$2:$I$3,2,TRUE),IF(I392="EO",HLOOKUP(J392,Tables!$D$8:$I$9,2,TRUE),"")))</f>
        <v>F</v>
      </c>
      <c r="M392" s="3">
        <f>IF(I392="EQ",VLOOKUP(K392,Tables!$A$16:$C$18,3,TRUE),IF(I392="EI",VLOOKUP(K392,Tables!$A$4:$C$6,3,TRUE),IF(I392="EO",VLOOKUP(K392,Tables!$A$10:$C$12,3,TRUE),"")))</f>
        <v>17</v>
      </c>
      <c r="N392" s="3" t="str">
        <f t="shared" si="30"/>
        <v>=Tables!F17</v>
      </c>
      <c r="O392" s="32" t="str">
        <f>Tables!F17</f>
        <v>A</v>
      </c>
      <c r="P392" s="6" t="str">
        <f t="shared" si="29"/>
        <v>EQA</v>
      </c>
      <c r="Q392" s="30"/>
      <c r="R392" s="34"/>
      <c r="S392" s="31"/>
      <c r="T392" s="31"/>
      <c r="U392" s="31"/>
      <c r="V392" s="3" t="str">
        <f>IF(S392="ILF",HLOOKUP(T392,Tables!$D$20:$I$21,2,TRUE),IF(S392="EIF",HLOOKUP(T392,Tables!$D$26:$I$27,2,TRUE),""))</f>
        <v/>
      </c>
      <c r="W392" s="3" t="str">
        <f>IF(S392="ILF",VLOOKUP(U392,Tables!$A$22:$C$24,3,TRUE),IF(S392="EIF",VLOOKUP(U392,Tables!$A$28:$C$30,3,TRUE),""))</f>
        <v/>
      </c>
      <c r="X392" s="3" t="str">
        <f t="shared" si="31"/>
        <v/>
      </c>
      <c r="Y392" s="1"/>
      <c r="Z392" s="32"/>
      <c r="AA392" s="6" t="str">
        <f t="shared" si="28"/>
        <v/>
      </c>
    </row>
    <row r="393" spans="1:27" customFormat="1" ht="45">
      <c r="A393" s="157" t="s">
        <v>689</v>
      </c>
      <c r="B393" s="157" t="s">
        <v>292</v>
      </c>
      <c r="C393" s="157"/>
      <c r="D393" s="157"/>
      <c r="E393" s="157" t="s">
        <v>563</v>
      </c>
      <c r="F393" s="157" t="s">
        <v>564</v>
      </c>
      <c r="G393" s="157" t="s">
        <v>311</v>
      </c>
      <c r="H393" s="157"/>
      <c r="I393" s="187" t="s">
        <v>379</v>
      </c>
      <c r="J393" s="187">
        <v>51</v>
      </c>
      <c r="K393" s="187">
        <v>2</v>
      </c>
      <c r="L393" s="3" t="str">
        <f>IF(I393="EQ",HLOOKUP(J393,Tables!$D$14:$I$15,2,TRUE),IF(I393="EI",HLOOKUP(J393,Tables!$D$2:$I$3,2,TRUE),IF(I393="EO",HLOOKUP(J393,Tables!$D$8:$I$9,2,TRUE),"")))</f>
        <v>H</v>
      </c>
      <c r="M393" s="3">
        <f>IF(I393="EQ",VLOOKUP(K393,Tables!$A$16:$C$18,3,TRUE),IF(I393="EI",VLOOKUP(K393,Tables!$A$4:$C$6,3,TRUE),IF(I393="EO",VLOOKUP(K393,Tables!$A$10:$C$12,3,TRUE),"")))</f>
        <v>17</v>
      </c>
      <c r="N393" s="3" t="str">
        <f t="shared" si="30"/>
        <v>=Tables!H17</v>
      </c>
      <c r="O393" s="32" t="str">
        <f>Tables!H17</f>
        <v>H</v>
      </c>
      <c r="P393" s="6" t="str">
        <f t="shared" si="29"/>
        <v>EQH</v>
      </c>
      <c r="Q393" s="30"/>
      <c r="R393" s="34"/>
      <c r="S393" s="31"/>
      <c r="T393" s="31"/>
      <c r="U393" s="31"/>
      <c r="V393" s="3" t="str">
        <f>IF(S393="ILF",HLOOKUP(T393,Tables!$D$20:$I$21,2,TRUE),IF(S393="EIF",HLOOKUP(T393,Tables!$D$26:$I$27,2,TRUE),""))</f>
        <v/>
      </c>
      <c r="W393" s="3" t="str">
        <f>IF(S393="ILF",VLOOKUP(U393,Tables!$A$22:$C$24,3,TRUE),IF(S393="EIF",VLOOKUP(U393,Tables!$A$28:$C$30,3,TRUE),""))</f>
        <v/>
      </c>
      <c r="X393" s="3" t="str">
        <f t="shared" si="31"/>
        <v/>
      </c>
      <c r="Y393" s="1"/>
      <c r="Z393" s="32"/>
      <c r="AA393" s="6" t="str">
        <f t="shared" si="28"/>
        <v/>
      </c>
    </row>
    <row r="394" spans="1:27" customFormat="1" ht="45">
      <c r="A394" s="157" t="s">
        <v>689</v>
      </c>
      <c r="B394" s="157" t="s">
        <v>292</v>
      </c>
      <c r="C394" s="157"/>
      <c r="D394" s="157"/>
      <c r="E394" s="157" t="s">
        <v>563</v>
      </c>
      <c r="F394" s="157" t="s">
        <v>564</v>
      </c>
      <c r="G394" s="157" t="s">
        <v>308</v>
      </c>
      <c r="H394" s="157"/>
      <c r="I394" s="187" t="s">
        <v>373</v>
      </c>
      <c r="J394" s="187">
        <v>22</v>
      </c>
      <c r="K394" s="187">
        <v>3</v>
      </c>
      <c r="L394" s="3" t="str">
        <f>IF(I394="EQ",HLOOKUP(J394,Tables!$D$14:$I$15,2,TRUE),IF(I394="EI",HLOOKUP(J394,Tables!$D$2:$I$3,2,TRUE),IF(I394="EO",HLOOKUP(J394,Tables!$D$8:$I$9,2,TRUE),"")))</f>
        <v>H</v>
      </c>
      <c r="M394" s="3">
        <f>IF(I394="EQ",VLOOKUP(K394,Tables!$A$16:$C$18,3,TRUE),IF(I394="EI",VLOOKUP(K394,Tables!$A$4:$C$6,3,TRUE),IF(I394="EO",VLOOKUP(K394,Tables!$A$10:$C$12,3,TRUE),"")))</f>
        <v>6</v>
      </c>
      <c r="N394" s="3" t="str">
        <f t="shared" si="30"/>
        <v>=Tables!H6</v>
      </c>
      <c r="O394" s="32" t="str">
        <f>Tables!H6</f>
        <v>H</v>
      </c>
      <c r="P394" s="6" t="str">
        <f t="shared" si="29"/>
        <v>EIH</v>
      </c>
      <c r="Q394" s="30"/>
      <c r="R394" s="34"/>
      <c r="S394" s="31"/>
      <c r="T394" s="31"/>
      <c r="U394" s="31"/>
      <c r="V394" s="3" t="str">
        <f>IF(S394="ILF",HLOOKUP(T394,Tables!$D$20:$I$21,2,TRUE),IF(S394="EIF",HLOOKUP(T394,Tables!$D$26:$I$27,2,TRUE),""))</f>
        <v/>
      </c>
      <c r="W394" s="3" t="str">
        <f>IF(S394="ILF",VLOOKUP(U394,Tables!$A$22:$C$24,3,TRUE),IF(S394="EIF",VLOOKUP(U394,Tables!$A$28:$C$30,3,TRUE),""))</f>
        <v/>
      </c>
      <c r="X394" s="3" t="str">
        <f t="shared" si="31"/>
        <v/>
      </c>
      <c r="Y394" s="1"/>
      <c r="Z394" s="32"/>
      <c r="AA394" s="6" t="str">
        <f t="shared" si="28"/>
        <v/>
      </c>
    </row>
    <row r="395" spans="1:27" customFormat="1" ht="33.75">
      <c r="A395" s="157" t="s">
        <v>689</v>
      </c>
      <c r="B395" s="157" t="s">
        <v>292</v>
      </c>
      <c r="C395" s="157"/>
      <c r="D395" s="157"/>
      <c r="E395" s="157" t="s">
        <v>563</v>
      </c>
      <c r="F395" s="157" t="s">
        <v>569</v>
      </c>
      <c r="G395" s="157" t="s">
        <v>300</v>
      </c>
      <c r="H395" s="157"/>
      <c r="I395" s="187" t="s">
        <v>373</v>
      </c>
      <c r="J395" s="187">
        <v>30</v>
      </c>
      <c r="K395" s="187">
        <v>3</v>
      </c>
      <c r="L395" s="3" t="str">
        <f>IF(I395="EQ",HLOOKUP(J395,Tables!$D$14:$I$15,2,TRUE),IF(I395="EI",HLOOKUP(J395,Tables!$D$2:$I$3,2,TRUE),IF(I395="EO",HLOOKUP(J395,Tables!$D$8:$I$9,2,TRUE),"")))</f>
        <v>H</v>
      </c>
      <c r="M395" s="3">
        <f>IF(I395="EQ",VLOOKUP(K395,Tables!$A$16:$C$18,3,TRUE),IF(I395="EI",VLOOKUP(K395,Tables!$A$4:$C$6,3,TRUE),IF(I395="EO",VLOOKUP(K395,Tables!$A$10:$C$12,3,TRUE),"")))</f>
        <v>6</v>
      </c>
      <c r="N395" s="3" t="str">
        <f t="shared" si="30"/>
        <v>=Tables!H6</v>
      </c>
      <c r="O395" s="32" t="str">
        <f>Tables!H6</f>
        <v>H</v>
      </c>
      <c r="P395" s="6" t="str">
        <f t="shared" si="29"/>
        <v>EIH</v>
      </c>
      <c r="Q395" s="30"/>
      <c r="R395" s="34"/>
      <c r="S395" s="31"/>
      <c r="T395" s="31"/>
      <c r="U395" s="31"/>
      <c r="V395" s="3" t="str">
        <f>IF(S395="ILF",HLOOKUP(T395,Tables!$D$20:$I$21,2,TRUE),IF(S395="EIF",HLOOKUP(T395,Tables!$D$26:$I$27,2,TRUE),""))</f>
        <v/>
      </c>
      <c r="W395" s="3" t="str">
        <f>IF(S395="ILF",VLOOKUP(U395,Tables!$A$22:$C$24,3,TRUE),IF(S395="EIF",VLOOKUP(U395,Tables!$A$28:$C$30,3,TRUE),""))</f>
        <v/>
      </c>
      <c r="X395" s="3" t="str">
        <f t="shared" si="31"/>
        <v/>
      </c>
      <c r="Y395" s="1"/>
      <c r="Z395" s="32"/>
      <c r="AA395" s="6" t="str">
        <f t="shared" si="28"/>
        <v/>
      </c>
    </row>
    <row r="396" spans="1:27" customFormat="1" ht="22.5">
      <c r="A396" s="157" t="s">
        <v>689</v>
      </c>
      <c r="B396" s="157" t="s">
        <v>292</v>
      </c>
      <c r="C396" s="157"/>
      <c r="D396" s="157"/>
      <c r="E396" s="157" t="s">
        <v>563</v>
      </c>
      <c r="F396" s="157" t="s">
        <v>569</v>
      </c>
      <c r="G396" s="157" t="s">
        <v>305</v>
      </c>
      <c r="H396" s="157"/>
      <c r="I396" s="187" t="s">
        <v>379</v>
      </c>
      <c r="J396" s="187">
        <v>67</v>
      </c>
      <c r="K396" s="187">
        <v>2</v>
      </c>
      <c r="L396" s="3" t="str">
        <f>IF(I396="EQ",HLOOKUP(J396,Tables!$D$14:$I$15,2,TRUE),IF(I396="EI",HLOOKUP(J396,Tables!$D$2:$I$3,2,TRUE),IF(I396="EO",HLOOKUP(J396,Tables!$D$8:$I$9,2,TRUE),"")))</f>
        <v>H</v>
      </c>
      <c r="M396" s="3">
        <f>IF(I396="EQ",VLOOKUP(K396,Tables!$A$16:$C$18,3,TRUE),IF(I396="EI",VLOOKUP(K396,Tables!$A$4:$C$6,3,TRUE),IF(I396="EO",VLOOKUP(K396,Tables!$A$10:$C$12,3,TRUE),"")))</f>
        <v>17</v>
      </c>
      <c r="N396" s="3" t="str">
        <f t="shared" si="30"/>
        <v>=Tables!H17</v>
      </c>
      <c r="O396" s="32" t="str">
        <f>Tables!H17</f>
        <v>H</v>
      </c>
      <c r="P396" s="6" t="str">
        <f t="shared" si="29"/>
        <v>EQH</v>
      </c>
      <c r="Q396" s="30"/>
      <c r="R396" s="34"/>
      <c r="S396" s="31"/>
      <c r="T396" s="31"/>
      <c r="U396" s="31"/>
      <c r="V396" s="3" t="str">
        <f>IF(S396="ILF",HLOOKUP(T396,Tables!$D$20:$I$21,2,TRUE),IF(S396="EIF",HLOOKUP(T396,Tables!$D$26:$I$27,2,TRUE),""))</f>
        <v/>
      </c>
      <c r="W396" s="3" t="str">
        <f>IF(S396="ILF",VLOOKUP(U396,Tables!$A$22:$C$24,3,TRUE),IF(S396="EIF",VLOOKUP(U396,Tables!$A$28:$C$30,3,TRUE),""))</f>
        <v/>
      </c>
      <c r="X396" s="3" t="str">
        <f t="shared" si="31"/>
        <v/>
      </c>
      <c r="Y396" s="1"/>
      <c r="Z396" s="32"/>
      <c r="AA396" s="6" t="str">
        <f t="shared" si="28"/>
        <v/>
      </c>
    </row>
    <row r="397" spans="1:27" customFormat="1" ht="22.5">
      <c r="A397" s="157" t="s">
        <v>689</v>
      </c>
      <c r="B397" s="157" t="s">
        <v>292</v>
      </c>
      <c r="C397" s="157"/>
      <c r="D397" s="157"/>
      <c r="E397" s="157" t="s">
        <v>563</v>
      </c>
      <c r="F397" s="157" t="s">
        <v>569</v>
      </c>
      <c r="G397" s="157" t="s">
        <v>306</v>
      </c>
      <c r="H397" s="157"/>
      <c r="I397" s="187" t="s">
        <v>379</v>
      </c>
      <c r="J397" s="187">
        <v>52</v>
      </c>
      <c r="K397" s="187">
        <v>1</v>
      </c>
      <c r="L397" s="3" t="str">
        <f>IF(I397="EQ",HLOOKUP(J397,Tables!$D$14:$I$15,2,TRUE),IF(I397="EI",HLOOKUP(J397,Tables!$D$2:$I$3,2,TRUE),IF(I397="EO",HLOOKUP(J397,Tables!$D$8:$I$9,2,TRUE),"")))</f>
        <v>H</v>
      </c>
      <c r="M397" s="3">
        <f>IF(I397="EQ",VLOOKUP(K397,Tables!$A$16:$C$18,3,TRUE),IF(I397="EI",VLOOKUP(K397,Tables!$A$4:$C$6,3,TRUE),IF(I397="EO",VLOOKUP(K397,Tables!$A$10:$C$12,3,TRUE),"")))</f>
        <v>16</v>
      </c>
      <c r="N397" s="3" t="str">
        <f t="shared" si="30"/>
        <v>=Tables!H16</v>
      </c>
      <c r="O397" s="32" t="str">
        <f>Tables!H16</f>
        <v>A</v>
      </c>
      <c r="P397" s="6" t="str">
        <f t="shared" si="29"/>
        <v>EQA</v>
      </c>
      <c r="Q397" s="30"/>
      <c r="R397" s="34"/>
      <c r="S397" s="31"/>
      <c r="T397" s="31"/>
      <c r="U397" s="31"/>
      <c r="V397" s="3" t="str">
        <f>IF(S397="ILF",HLOOKUP(T397,Tables!$D$20:$I$21,2,TRUE),IF(S397="EIF",HLOOKUP(T397,Tables!$D$26:$I$27,2,TRUE),""))</f>
        <v/>
      </c>
      <c r="W397" s="3" t="str">
        <f>IF(S397="ILF",VLOOKUP(U397,Tables!$A$22:$C$24,3,TRUE),IF(S397="EIF",VLOOKUP(U397,Tables!$A$28:$C$30,3,TRUE),""))</f>
        <v/>
      </c>
      <c r="X397" s="3" t="str">
        <f t="shared" si="31"/>
        <v/>
      </c>
      <c r="Y397" s="1"/>
      <c r="Z397" s="32"/>
      <c r="AA397" s="6" t="str">
        <f t="shared" si="28"/>
        <v/>
      </c>
    </row>
    <row r="398" spans="1:27" customFormat="1" ht="22.5">
      <c r="A398" s="157" t="s">
        <v>689</v>
      </c>
      <c r="B398" s="157" t="s">
        <v>292</v>
      </c>
      <c r="C398" s="157"/>
      <c r="D398" s="157"/>
      <c r="E398" s="157" t="s">
        <v>563</v>
      </c>
      <c r="F398" s="157" t="s">
        <v>569</v>
      </c>
      <c r="G398" s="157" t="s">
        <v>119</v>
      </c>
      <c r="H398" s="157"/>
      <c r="I398" s="187" t="s">
        <v>379</v>
      </c>
      <c r="J398" s="187">
        <v>71</v>
      </c>
      <c r="K398" s="187">
        <v>1</v>
      </c>
      <c r="L398" s="3" t="str">
        <f>IF(I398="EQ",HLOOKUP(J398,Tables!$D$14:$I$15,2,TRUE),IF(I398="EI",HLOOKUP(J398,Tables!$D$2:$I$3,2,TRUE),IF(I398="EO",HLOOKUP(J398,Tables!$D$8:$I$9,2,TRUE),"")))</f>
        <v>H</v>
      </c>
      <c r="M398" s="3">
        <f>IF(I398="EQ",VLOOKUP(K398,Tables!$A$16:$C$18,3,TRUE),IF(I398="EI",VLOOKUP(K398,Tables!$A$4:$C$6,3,TRUE),IF(I398="EO",VLOOKUP(K398,Tables!$A$10:$C$12,3,TRUE),"")))</f>
        <v>16</v>
      </c>
      <c r="N398" s="3" t="str">
        <f t="shared" si="30"/>
        <v>=Tables!H16</v>
      </c>
      <c r="O398" s="32" t="str">
        <f>Tables!H16</f>
        <v>A</v>
      </c>
      <c r="P398" s="6" t="str">
        <f t="shared" si="29"/>
        <v>EQA</v>
      </c>
      <c r="Q398" s="30"/>
      <c r="R398" s="34"/>
      <c r="S398" s="31"/>
      <c r="T398" s="31"/>
      <c r="U398" s="31"/>
      <c r="V398" s="3" t="str">
        <f>IF(S398="ILF",HLOOKUP(T398,Tables!$D$20:$I$21,2,TRUE),IF(S398="EIF",HLOOKUP(T398,Tables!$D$26:$I$27,2,TRUE),""))</f>
        <v/>
      </c>
      <c r="W398" s="3" t="str">
        <f>IF(S398="ILF",VLOOKUP(U398,Tables!$A$22:$C$24,3,TRUE),IF(S398="EIF",VLOOKUP(U398,Tables!$A$28:$C$30,3,TRUE),""))</f>
        <v/>
      </c>
      <c r="X398" s="3" t="str">
        <f t="shared" si="31"/>
        <v/>
      </c>
      <c r="Y398" s="1"/>
      <c r="Z398" s="32"/>
      <c r="AA398" s="6" t="str">
        <f t="shared" si="28"/>
        <v/>
      </c>
    </row>
    <row r="399" spans="1:27" customFormat="1" ht="22.5">
      <c r="A399" s="157" t="s">
        <v>689</v>
      </c>
      <c r="B399" s="157" t="s">
        <v>292</v>
      </c>
      <c r="C399" s="157"/>
      <c r="D399" s="157"/>
      <c r="E399" s="157" t="s">
        <v>563</v>
      </c>
      <c r="F399" s="157" t="s">
        <v>569</v>
      </c>
      <c r="G399" s="157" t="s">
        <v>312</v>
      </c>
      <c r="H399" s="157"/>
      <c r="I399" s="187" t="s">
        <v>373</v>
      </c>
      <c r="J399" s="187">
        <v>22</v>
      </c>
      <c r="K399" s="187">
        <v>3</v>
      </c>
      <c r="L399" s="3" t="str">
        <f>IF(I399="EQ",HLOOKUP(J399,Tables!$D$14:$I$15,2,TRUE),IF(I399="EI",HLOOKUP(J399,Tables!$D$2:$I$3,2,TRUE),IF(I399="EO",HLOOKUP(J399,Tables!$D$8:$I$9,2,TRUE),"")))</f>
        <v>H</v>
      </c>
      <c r="M399" s="3">
        <f>IF(I399="EQ",VLOOKUP(K399,Tables!$A$16:$C$18,3,TRUE),IF(I399="EI",VLOOKUP(K399,Tables!$A$4:$C$6,3,TRUE),IF(I399="EO",VLOOKUP(K399,Tables!$A$10:$C$12,3,TRUE),"")))</f>
        <v>6</v>
      </c>
      <c r="N399" s="3" t="str">
        <f t="shared" si="30"/>
        <v>=Tables!H6</v>
      </c>
      <c r="O399" s="32" t="str">
        <f>Tables!H6</f>
        <v>H</v>
      </c>
      <c r="P399" s="6" t="str">
        <f t="shared" si="29"/>
        <v>EIH</v>
      </c>
      <c r="Q399" s="30"/>
      <c r="R399" s="34"/>
      <c r="S399" s="31"/>
      <c r="T399" s="31"/>
      <c r="U399" s="31"/>
      <c r="V399" s="3" t="str">
        <f>IF(S399="ILF",HLOOKUP(T399,Tables!$D$20:$I$21,2,TRUE),IF(S399="EIF",HLOOKUP(T399,Tables!$D$26:$I$27,2,TRUE),""))</f>
        <v/>
      </c>
      <c r="W399" s="3" t="str">
        <f>IF(S399="ILF",VLOOKUP(U399,Tables!$A$22:$C$24,3,TRUE),IF(S399="EIF",VLOOKUP(U399,Tables!$A$28:$C$30,3,TRUE),""))</f>
        <v/>
      </c>
      <c r="X399" s="3" t="str">
        <f t="shared" si="31"/>
        <v/>
      </c>
      <c r="Y399" s="1"/>
      <c r="Z399" s="32"/>
      <c r="AA399" s="6" t="str">
        <f t="shared" si="28"/>
        <v/>
      </c>
    </row>
    <row r="400" spans="1:27" customFormat="1" ht="22.5">
      <c r="A400" s="157" t="s">
        <v>689</v>
      </c>
      <c r="B400" s="157" t="s">
        <v>292</v>
      </c>
      <c r="C400" s="157" t="s">
        <v>316</v>
      </c>
      <c r="D400" s="157"/>
      <c r="E400" s="157" t="s">
        <v>615</v>
      </c>
      <c r="F400" s="157" t="s">
        <v>564</v>
      </c>
      <c r="G400" s="157" t="s">
        <v>317</v>
      </c>
      <c r="H400" s="157"/>
      <c r="I400" s="187"/>
      <c r="J400" s="187"/>
      <c r="K400" s="187"/>
      <c r="L400" s="3" t="str">
        <f>IF(I400="EQ",HLOOKUP(J400,Tables!$D$14:$I$15,2,TRUE),IF(I400="EI",HLOOKUP(J400,Tables!$D$2:$I$3,2,TRUE),IF(I400="EO",HLOOKUP(J400,Tables!$D$8:$I$9,2,TRUE),"")))</f>
        <v/>
      </c>
      <c r="M400" s="3" t="str">
        <f>IF(I400="EQ",VLOOKUP(K400,Tables!$A$16:$C$18,3,TRUE),IF(I400="EI",VLOOKUP(K400,Tables!$A$4:$C$6,3,TRUE),IF(I400="EO",VLOOKUP(K400,Tables!$A$10:$C$12,3,TRUE),"")))</f>
        <v/>
      </c>
      <c r="N400" s="3" t="str">
        <f t="shared" si="30"/>
        <v/>
      </c>
      <c r="O400" s="32"/>
      <c r="P400" s="6" t="str">
        <f t="shared" si="29"/>
        <v/>
      </c>
      <c r="Q400" s="30"/>
      <c r="R400" s="34"/>
      <c r="S400" s="31"/>
      <c r="T400" s="31"/>
      <c r="U400" s="31"/>
      <c r="V400" s="3" t="str">
        <f>IF(S400="ILF",HLOOKUP(T400,Tables!$D$20:$I$21,2,TRUE),IF(S400="EIF",HLOOKUP(T400,Tables!$D$26:$I$27,2,TRUE),""))</f>
        <v/>
      </c>
      <c r="W400" s="3" t="str">
        <f>IF(S400="ILF",VLOOKUP(U400,Tables!$A$22:$C$24,3,TRUE),IF(S400="EIF",VLOOKUP(U400,Tables!$A$28:$C$30,3,TRUE),""))</f>
        <v/>
      </c>
      <c r="X400" s="3" t="str">
        <f t="shared" si="31"/>
        <v/>
      </c>
      <c r="Y400" s="1"/>
      <c r="Z400" s="32"/>
      <c r="AA400" s="6" t="str">
        <f t="shared" si="28"/>
        <v/>
      </c>
    </row>
    <row r="401" spans="1:27" customFormat="1" ht="33.75">
      <c r="A401" s="157" t="s">
        <v>689</v>
      </c>
      <c r="B401" s="157" t="s">
        <v>292</v>
      </c>
      <c r="C401" s="157"/>
      <c r="D401" s="157"/>
      <c r="E401" s="157" t="s">
        <v>563</v>
      </c>
      <c r="F401" s="157" t="s">
        <v>564</v>
      </c>
      <c r="G401" s="157" t="s">
        <v>120</v>
      </c>
      <c r="H401" s="157"/>
      <c r="I401" s="187" t="s">
        <v>373</v>
      </c>
      <c r="J401" s="187">
        <v>20</v>
      </c>
      <c r="K401" s="187">
        <v>3</v>
      </c>
      <c r="L401" s="3" t="str">
        <f>IF(I401="EQ",HLOOKUP(J401,Tables!$D$14:$I$15,2,TRUE),IF(I401="EI",HLOOKUP(J401,Tables!$D$2:$I$3,2,TRUE),IF(I401="EO",HLOOKUP(J401,Tables!$D$8:$I$9,2,TRUE),"")))</f>
        <v>H</v>
      </c>
      <c r="M401" s="3">
        <f>IF(I401="EQ",VLOOKUP(K401,Tables!$A$16:$C$18,3,TRUE),IF(I401="EI",VLOOKUP(K401,Tables!$A$4:$C$6,3,TRUE),IF(I401="EO",VLOOKUP(K401,Tables!$A$10:$C$12,3,TRUE),"")))</f>
        <v>6</v>
      </c>
      <c r="N401" s="3" t="str">
        <f t="shared" si="30"/>
        <v>=Tables!H6</v>
      </c>
      <c r="O401" s="32" t="str">
        <f>Tables!H6</f>
        <v>H</v>
      </c>
      <c r="P401" s="6" t="str">
        <f t="shared" si="29"/>
        <v>EIH</v>
      </c>
      <c r="Q401" s="30"/>
      <c r="R401" s="34"/>
      <c r="S401" s="31"/>
      <c r="T401" s="31"/>
      <c r="U401" s="31"/>
      <c r="V401" s="3" t="str">
        <f>IF(S401="ILF",HLOOKUP(T401,Tables!$D$20:$I$21,2,TRUE),IF(S401="EIF",HLOOKUP(T401,Tables!$D$26:$I$27,2,TRUE),""))</f>
        <v/>
      </c>
      <c r="W401" s="3" t="str">
        <f>IF(S401="ILF",VLOOKUP(U401,Tables!$A$22:$C$24,3,TRUE),IF(S401="EIF",VLOOKUP(U401,Tables!$A$28:$C$30,3,TRUE),""))</f>
        <v/>
      </c>
      <c r="X401" s="3" t="str">
        <f t="shared" si="31"/>
        <v/>
      </c>
      <c r="Y401" s="1"/>
      <c r="Z401" s="32"/>
      <c r="AA401" s="6" t="str">
        <f t="shared" si="28"/>
        <v/>
      </c>
    </row>
    <row r="402" spans="1:27" customFormat="1" ht="33.75">
      <c r="A402" s="157" t="s">
        <v>689</v>
      </c>
      <c r="B402" s="157" t="s">
        <v>292</v>
      </c>
      <c r="C402" s="157"/>
      <c r="D402" s="157"/>
      <c r="E402" s="157" t="s">
        <v>563</v>
      </c>
      <c r="F402" s="157" t="s">
        <v>564</v>
      </c>
      <c r="G402" s="157" t="s">
        <v>121</v>
      </c>
      <c r="H402" s="157"/>
      <c r="I402" s="187" t="s">
        <v>373</v>
      </c>
      <c r="J402" s="187">
        <v>14</v>
      </c>
      <c r="K402" s="187">
        <v>3</v>
      </c>
      <c r="L402" s="3" t="str">
        <f>IF(I402="EQ",HLOOKUP(J402,Tables!$D$14:$I$15,2,TRUE),IF(I402="EI",HLOOKUP(J402,Tables!$D$2:$I$3,2,TRUE),IF(I402="EO",HLOOKUP(J402,Tables!$D$8:$I$9,2,TRUE),"")))</f>
        <v>F</v>
      </c>
      <c r="M402" s="3">
        <f>IF(I402="EQ",VLOOKUP(K402,Tables!$A$16:$C$18,3,TRUE),IF(I402="EI",VLOOKUP(K402,Tables!$A$4:$C$6,3,TRUE),IF(I402="EO",VLOOKUP(K402,Tables!$A$10:$C$12,3,TRUE),"")))</f>
        <v>6</v>
      </c>
      <c r="N402" s="3" t="str">
        <f t="shared" si="30"/>
        <v>=Tables!F6</v>
      </c>
      <c r="O402" s="32" t="str">
        <f>Tables!F6</f>
        <v>H</v>
      </c>
      <c r="P402" s="6" t="str">
        <f t="shared" si="29"/>
        <v>EIH</v>
      </c>
      <c r="Q402" s="30"/>
      <c r="R402" s="34"/>
      <c r="S402" s="31"/>
      <c r="T402" s="31"/>
      <c r="U402" s="31"/>
      <c r="V402" s="3" t="str">
        <f>IF(S402="ILF",HLOOKUP(T402,Tables!$D$20:$I$21,2,TRUE),IF(S402="EIF",HLOOKUP(T402,Tables!$D$26:$I$27,2,TRUE),""))</f>
        <v/>
      </c>
      <c r="W402" s="3" t="str">
        <f>IF(S402="ILF",VLOOKUP(U402,Tables!$A$22:$C$24,3,TRUE),IF(S402="EIF",VLOOKUP(U402,Tables!$A$28:$C$30,3,TRUE),""))</f>
        <v/>
      </c>
      <c r="X402" s="3" t="str">
        <f t="shared" si="31"/>
        <v/>
      </c>
      <c r="Y402" s="1"/>
      <c r="Z402" s="32"/>
      <c r="AA402" s="6" t="str">
        <f t="shared" si="28"/>
        <v/>
      </c>
    </row>
    <row r="403" spans="1:27" customFormat="1" ht="45">
      <c r="A403" s="157" t="s">
        <v>689</v>
      </c>
      <c r="B403" s="157" t="s">
        <v>292</v>
      </c>
      <c r="C403" s="157"/>
      <c r="D403" s="157"/>
      <c r="E403" s="157" t="s">
        <v>563</v>
      </c>
      <c r="F403" s="157" t="s">
        <v>564</v>
      </c>
      <c r="G403" s="157" t="s">
        <v>318</v>
      </c>
      <c r="H403" s="157"/>
      <c r="I403" s="187" t="s">
        <v>373</v>
      </c>
      <c r="J403" s="187">
        <v>22</v>
      </c>
      <c r="K403" s="187">
        <v>4</v>
      </c>
      <c r="L403" s="3" t="str">
        <f>IF(I403="EQ",HLOOKUP(J403,Tables!$D$14:$I$15,2,TRUE),IF(I403="EI",HLOOKUP(J403,Tables!$D$2:$I$3,2,TRUE),IF(I403="EO",HLOOKUP(J403,Tables!$D$8:$I$9,2,TRUE),"")))</f>
        <v>H</v>
      </c>
      <c r="M403" s="3">
        <f>IF(I403="EQ",VLOOKUP(K403,Tables!$A$16:$C$18,3,TRUE),IF(I403="EI",VLOOKUP(K403,Tables!$A$4:$C$6,3,TRUE),IF(I403="EO",VLOOKUP(K403,Tables!$A$10:$C$12,3,TRUE),"")))</f>
        <v>6</v>
      </c>
      <c r="N403" s="3" t="str">
        <f t="shared" si="30"/>
        <v>=Tables!H6</v>
      </c>
      <c r="O403" s="32" t="str">
        <f>Tables!H6</f>
        <v>H</v>
      </c>
      <c r="P403" s="6" t="str">
        <f t="shared" si="29"/>
        <v>EIH</v>
      </c>
      <c r="Q403" s="30"/>
      <c r="R403" s="34"/>
      <c r="S403" s="31"/>
      <c r="T403" s="31"/>
      <c r="U403" s="31"/>
      <c r="V403" s="3" t="str">
        <f>IF(S403="ILF",HLOOKUP(T403,Tables!$D$20:$I$21,2,TRUE),IF(S403="EIF",HLOOKUP(T403,Tables!$D$26:$I$27,2,TRUE),""))</f>
        <v/>
      </c>
      <c r="W403" s="3" t="str">
        <f>IF(S403="ILF",VLOOKUP(U403,Tables!$A$22:$C$24,3,TRUE),IF(S403="EIF",VLOOKUP(U403,Tables!$A$28:$C$30,3,TRUE),""))</f>
        <v/>
      </c>
      <c r="X403" s="3" t="str">
        <f t="shared" si="31"/>
        <v/>
      </c>
      <c r="Y403" s="1"/>
      <c r="Z403" s="32"/>
      <c r="AA403" s="6" t="str">
        <f t="shared" si="28"/>
        <v/>
      </c>
    </row>
    <row r="404" spans="1:27" customFormat="1" ht="33.75">
      <c r="A404" s="157" t="s">
        <v>689</v>
      </c>
      <c r="B404" s="157" t="s">
        <v>292</v>
      </c>
      <c r="C404" s="157"/>
      <c r="D404" s="157"/>
      <c r="E404" s="157" t="s">
        <v>563</v>
      </c>
      <c r="F404" s="157" t="s">
        <v>564</v>
      </c>
      <c r="G404" s="157" t="s">
        <v>296</v>
      </c>
      <c r="H404" s="157"/>
      <c r="I404" s="187" t="s">
        <v>379</v>
      </c>
      <c r="J404" s="187">
        <v>5</v>
      </c>
      <c r="K404" s="187">
        <v>3</v>
      </c>
      <c r="L404" s="3" t="str">
        <f>IF(I404="EQ",HLOOKUP(J404,Tables!$D$14:$I$15,2,TRUE),IF(I404="EI",HLOOKUP(J404,Tables!$D$2:$I$3,2,TRUE),IF(I404="EO",HLOOKUP(J404,Tables!$D$8:$I$9,2,TRUE),"")))</f>
        <v>D</v>
      </c>
      <c r="M404" s="3">
        <f>IF(I404="EQ",VLOOKUP(K404,Tables!$A$16:$C$18,3,TRUE),IF(I404="EI",VLOOKUP(K404,Tables!$A$4:$C$6,3,TRUE),IF(I404="EO",VLOOKUP(K404,Tables!$A$10:$C$12,3,TRUE),"")))</f>
        <v>17</v>
      </c>
      <c r="N404" s="3" t="str">
        <f t="shared" si="30"/>
        <v>=Tables!D17</v>
      </c>
      <c r="O404" s="32" t="str">
        <f>Tables!D17</f>
        <v>L</v>
      </c>
      <c r="P404" s="6" t="str">
        <f t="shared" si="29"/>
        <v>EQL</v>
      </c>
      <c r="Q404" s="30"/>
      <c r="R404" s="34"/>
      <c r="S404" s="31"/>
      <c r="T404" s="31"/>
      <c r="U404" s="31"/>
      <c r="V404" s="3" t="str">
        <f>IF(S404="ILF",HLOOKUP(T404,Tables!$D$20:$I$21,2,TRUE),IF(S404="EIF",HLOOKUP(T404,Tables!$D$26:$I$27,2,TRUE),""))</f>
        <v/>
      </c>
      <c r="W404" s="3" t="str">
        <f>IF(S404="ILF",VLOOKUP(U404,Tables!$A$22:$C$24,3,TRUE),IF(S404="EIF",VLOOKUP(U404,Tables!$A$28:$C$30,3,TRUE),""))</f>
        <v/>
      </c>
      <c r="X404" s="3" t="str">
        <f t="shared" si="31"/>
        <v/>
      </c>
      <c r="Y404" s="1"/>
      <c r="Z404" s="32"/>
      <c r="AA404" s="6" t="str">
        <f t="shared" si="28"/>
        <v/>
      </c>
    </row>
    <row r="405" spans="1:27" customFormat="1" ht="22.5">
      <c r="A405" s="157" t="s">
        <v>689</v>
      </c>
      <c r="B405" s="157" t="s">
        <v>292</v>
      </c>
      <c r="C405" s="157"/>
      <c r="D405" s="157"/>
      <c r="E405" s="157" t="s">
        <v>563</v>
      </c>
      <c r="F405" s="157" t="s">
        <v>564</v>
      </c>
      <c r="G405" s="157" t="s">
        <v>293</v>
      </c>
      <c r="H405" s="157"/>
      <c r="I405" s="187" t="s">
        <v>379</v>
      </c>
      <c r="J405" s="187">
        <v>22</v>
      </c>
      <c r="K405" s="187">
        <v>2</v>
      </c>
      <c r="L405" s="3" t="str">
        <f>IF(I405="EQ",HLOOKUP(J405,Tables!$D$14:$I$15,2,TRUE),IF(I405="EI",HLOOKUP(J405,Tables!$D$2:$I$3,2,TRUE),IF(I405="EO",HLOOKUP(J405,Tables!$D$8:$I$9,2,TRUE),"")))</f>
        <v>H</v>
      </c>
      <c r="M405" s="3">
        <f>IF(I405="EQ",VLOOKUP(K405,Tables!$A$16:$C$18,3,TRUE),IF(I405="EI",VLOOKUP(K405,Tables!$A$4:$C$6,3,TRUE),IF(I405="EO",VLOOKUP(K405,Tables!$A$10:$C$12,3,TRUE),"")))</f>
        <v>17</v>
      </c>
      <c r="N405" s="3" t="str">
        <f t="shared" si="30"/>
        <v>=Tables!H17</v>
      </c>
      <c r="O405" s="32" t="str">
        <f>Tables!H17</f>
        <v>H</v>
      </c>
      <c r="P405" s="6" t="str">
        <f t="shared" si="29"/>
        <v>EQH</v>
      </c>
      <c r="Q405" s="30"/>
      <c r="R405" s="34"/>
      <c r="S405" s="31"/>
      <c r="T405" s="31"/>
      <c r="U405" s="31"/>
      <c r="V405" s="3" t="str">
        <f>IF(S405="ILF",HLOOKUP(T405,Tables!$D$20:$I$21,2,TRUE),IF(S405="EIF",HLOOKUP(T405,Tables!$D$26:$I$27,2,TRUE),""))</f>
        <v/>
      </c>
      <c r="W405" s="3" t="str">
        <f>IF(S405="ILF",VLOOKUP(U405,Tables!$A$22:$C$24,3,TRUE),IF(S405="EIF",VLOOKUP(U405,Tables!$A$28:$C$30,3,TRUE),""))</f>
        <v/>
      </c>
      <c r="X405" s="3" t="str">
        <f t="shared" si="31"/>
        <v/>
      </c>
      <c r="Y405" s="1"/>
      <c r="Z405" s="32"/>
      <c r="AA405" s="6" t="str">
        <f t="shared" si="28"/>
        <v/>
      </c>
    </row>
    <row r="406" spans="1:27" customFormat="1" ht="56.25">
      <c r="A406" s="157" t="s">
        <v>689</v>
      </c>
      <c r="B406" s="157" t="s">
        <v>292</v>
      </c>
      <c r="C406" s="157"/>
      <c r="D406" s="157"/>
      <c r="E406" s="157" t="s">
        <v>563</v>
      </c>
      <c r="F406" s="157" t="s">
        <v>564</v>
      </c>
      <c r="G406" s="157" t="s">
        <v>294</v>
      </c>
      <c r="H406" s="157"/>
      <c r="I406" s="187" t="s">
        <v>379</v>
      </c>
      <c r="J406" s="187">
        <v>68</v>
      </c>
      <c r="K406" s="187">
        <v>1</v>
      </c>
      <c r="L406" s="3" t="str">
        <f>IF(I406="EQ",HLOOKUP(J406,Tables!$D$14:$I$15,2,TRUE),IF(I406="EI",HLOOKUP(J406,Tables!$D$2:$I$3,2,TRUE),IF(I406="EO",HLOOKUP(J406,Tables!$D$8:$I$9,2,TRUE),"")))</f>
        <v>H</v>
      </c>
      <c r="M406" s="3">
        <f>IF(I406="EQ",VLOOKUP(K406,Tables!$A$16:$C$18,3,TRUE),IF(I406="EI",VLOOKUP(K406,Tables!$A$4:$C$6,3,TRUE),IF(I406="EO",VLOOKUP(K406,Tables!$A$10:$C$12,3,TRUE),"")))</f>
        <v>16</v>
      </c>
      <c r="N406" s="3" t="str">
        <f t="shared" si="30"/>
        <v>=Tables!H16</v>
      </c>
      <c r="O406" s="32" t="str">
        <f>Tables!H16</f>
        <v>A</v>
      </c>
      <c r="P406" s="6" t="str">
        <f t="shared" si="29"/>
        <v>EQA</v>
      </c>
      <c r="Q406" s="30"/>
      <c r="R406" s="34"/>
      <c r="S406" s="31"/>
      <c r="T406" s="31"/>
      <c r="U406" s="31"/>
      <c r="V406" s="3" t="str">
        <f>IF(S406="ILF",HLOOKUP(T406,Tables!$D$20:$I$21,2,TRUE),IF(S406="EIF",HLOOKUP(T406,Tables!$D$26:$I$27,2,TRUE),""))</f>
        <v/>
      </c>
      <c r="W406" s="3" t="str">
        <f>IF(S406="ILF",VLOOKUP(U406,Tables!$A$22:$C$24,3,TRUE),IF(S406="EIF",VLOOKUP(U406,Tables!$A$28:$C$30,3,TRUE),""))</f>
        <v/>
      </c>
      <c r="X406" s="3" t="str">
        <f t="shared" si="31"/>
        <v/>
      </c>
      <c r="Y406" s="1"/>
      <c r="Z406" s="32"/>
      <c r="AA406" s="6" t="str">
        <f t="shared" si="28"/>
        <v/>
      </c>
    </row>
    <row r="407" spans="1:27" customFormat="1" ht="33.75">
      <c r="A407" s="157" t="s">
        <v>689</v>
      </c>
      <c r="B407" s="157" t="s">
        <v>292</v>
      </c>
      <c r="C407" s="157"/>
      <c r="D407" s="157"/>
      <c r="E407" s="157" t="s">
        <v>563</v>
      </c>
      <c r="F407" s="157" t="s">
        <v>566</v>
      </c>
      <c r="G407" s="157" t="s">
        <v>295</v>
      </c>
      <c r="H407" s="157"/>
      <c r="I407" s="187" t="s">
        <v>379</v>
      </c>
      <c r="J407" s="187">
        <v>5</v>
      </c>
      <c r="K407" s="187">
        <v>3</v>
      </c>
      <c r="L407" s="3" t="str">
        <f>IF(I407="EQ",HLOOKUP(J407,Tables!$D$14:$I$15,2,TRUE),IF(I407="EI",HLOOKUP(J407,Tables!$D$2:$I$3,2,TRUE),IF(I407="EO",HLOOKUP(J407,Tables!$D$8:$I$9,2,TRUE),"")))</f>
        <v>D</v>
      </c>
      <c r="M407" s="3">
        <f>IF(I407="EQ",VLOOKUP(K407,Tables!$A$16:$C$18,3,TRUE),IF(I407="EI",VLOOKUP(K407,Tables!$A$4:$C$6,3,TRUE),IF(I407="EO",VLOOKUP(K407,Tables!$A$10:$C$12,3,TRUE),"")))</f>
        <v>17</v>
      </c>
      <c r="N407" s="3" t="str">
        <f t="shared" si="30"/>
        <v>=Tables!D17</v>
      </c>
      <c r="O407" s="32" t="str">
        <f>Tables!D17</f>
        <v>L</v>
      </c>
      <c r="P407" s="6" t="str">
        <f t="shared" si="29"/>
        <v>EQL</v>
      </c>
      <c r="Q407" s="30"/>
      <c r="R407" s="34"/>
      <c r="S407" s="31"/>
      <c r="T407" s="31"/>
      <c r="U407" s="31"/>
      <c r="V407" s="3" t="str">
        <f>IF(S407="ILF",HLOOKUP(T407,Tables!$D$20:$I$21,2,TRUE),IF(S407="EIF",HLOOKUP(T407,Tables!$D$26:$I$27,2,TRUE),""))</f>
        <v/>
      </c>
      <c r="W407" s="3" t="str">
        <f>IF(S407="ILF",VLOOKUP(U407,Tables!$A$22:$C$24,3,TRUE),IF(S407="EIF",VLOOKUP(U407,Tables!$A$28:$C$30,3,TRUE),""))</f>
        <v/>
      </c>
      <c r="X407" s="3" t="str">
        <f t="shared" si="31"/>
        <v/>
      </c>
      <c r="Y407" s="1"/>
      <c r="Z407" s="32"/>
      <c r="AA407" s="6" t="str">
        <f t="shared" si="28"/>
        <v/>
      </c>
    </row>
    <row r="408" spans="1:27" customFormat="1" ht="56.25">
      <c r="A408" s="157" t="s">
        <v>689</v>
      </c>
      <c r="B408" s="157" t="s">
        <v>292</v>
      </c>
      <c r="C408" s="157"/>
      <c r="D408" s="157"/>
      <c r="E408" s="157" t="s">
        <v>563</v>
      </c>
      <c r="F408" s="157" t="s">
        <v>569</v>
      </c>
      <c r="G408" s="157" t="s">
        <v>122</v>
      </c>
      <c r="H408" s="157"/>
      <c r="I408" s="187" t="s">
        <v>379</v>
      </c>
      <c r="J408" s="187">
        <v>44</v>
      </c>
      <c r="K408" s="187">
        <v>4</v>
      </c>
      <c r="L408" s="3" t="str">
        <f>IF(I408="EQ",HLOOKUP(J408,Tables!$D$14:$I$15,2,TRUE),IF(I408="EI",HLOOKUP(J408,Tables!$D$2:$I$3,2,TRUE),IF(I408="EO",HLOOKUP(J408,Tables!$D$8:$I$9,2,TRUE),"")))</f>
        <v>H</v>
      </c>
      <c r="M408" s="3">
        <f>IF(I408="EQ",VLOOKUP(K408,Tables!$A$16:$C$18,3,TRUE),IF(I408="EI",VLOOKUP(K408,Tables!$A$4:$C$6,3,TRUE),IF(I408="EO",VLOOKUP(K408,Tables!$A$10:$C$12,3,TRUE),"")))</f>
        <v>18</v>
      </c>
      <c r="N408" s="3" t="str">
        <f t="shared" si="30"/>
        <v>=Tables!H18</v>
      </c>
      <c r="O408" s="32" t="str">
        <f>Tables!H18</f>
        <v>H</v>
      </c>
      <c r="P408" s="6" t="str">
        <f t="shared" si="29"/>
        <v>EQH</v>
      </c>
      <c r="Q408" s="30"/>
      <c r="R408" s="34"/>
      <c r="S408" s="31"/>
      <c r="T408" s="31"/>
      <c r="U408" s="31"/>
      <c r="V408" s="3" t="str">
        <f>IF(S408="ILF",HLOOKUP(T408,Tables!$D$20:$I$21,2,TRUE),IF(S408="EIF",HLOOKUP(T408,Tables!$D$26:$I$27,2,TRUE),""))</f>
        <v/>
      </c>
      <c r="W408" s="3" t="str">
        <f>IF(S408="ILF",VLOOKUP(U408,Tables!$A$22:$C$24,3,TRUE),IF(S408="EIF",VLOOKUP(U408,Tables!$A$28:$C$30,3,TRUE),""))</f>
        <v/>
      </c>
      <c r="X408" s="3" t="str">
        <f t="shared" si="31"/>
        <v/>
      </c>
      <c r="Y408" s="1"/>
      <c r="Z408" s="32"/>
      <c r="AA408" s="6" t="str">
        <f t="shared" si="28"/>
        <v/>
      </c>
    </row>
    <row r="409" spans="1:27" customFormat="1" ht="22.5">
      <c r="A409" s="157" t="s">
        <v>689</v>
      </c>
      <c r="B409" s="157" t="s">
        <v>292</v>
      </c>
      <c r="C409" s="157"/>
      <c r="D409" s="157"/>
      <c r="E409" s="157" t="s">
        <v>563</v>
      </c>
      <c r="F409" s="157" t="s">
        <v>569</v>
      </c>
      <c r="G409" s="157" t="s">
        <v>298</v>
      </c>
      <c r="H409" s="157"/>
      <c r="I409" s="187" t="s">
        <v>379</v>
      </c>
      <c r="J409" s="187">
        <v>68</v>
      </c>
      <c r="K409" s="187">
        <v>1</v>
      </c>
      <c r="L409" s="3" t="str">
        <f>IF(I409="EQ",HLOOKUP(J409,Tables!$D$14:$I$15,2,TRUE),IF(I409="EI",HLOOKUP(J409,Tables!$D$2:$I$3,2,TRUE),IF(I409="EO",HLOOKUP(J409,Tables!$D$8:$I$9,2,TRUE),"")))</f>
        <v>H</v>
      </c>
      <c r="M409" s="3">
        <f>IF(I409="EQ",VLOOKUP(K409,Tables!$A$16:$C$18,3,TRUE),IF(I409="EI",VLOOKUP(K409,Tables!$A$4:$C$6,3,TRUE),IF(I409="EO",VLOOKUP(K409,Tables!$A$10:$C$12,3,TRUE),"")))</f>
        <v>16</v>
      </c>
      <c r="N409" s="3" t="str">
        <f t="shared" si="30"/>
        <v>=Tables!H16</v>
      </c>
      <c r="O409" s="32" t="str">
        <f>Tables!H16</f>
        <v>A</v>
      </c>
      <c r="P409" s="6" t="str">
        <f t="shared" si="29"/>
        <v>EQA</v>
      </c>
      <c r="Q409" s="30"/>
      <c r="R409" s="34"/>
      <c r="S409" s="31"/>
      <c r="T409" s="31"/>
      <c r="U409" s="31"/>
      <c r="V409" s="3" t="str">
        <f>IF(S409="ILF",HLOOKUP(T409,Tables!$D$20:$I$21,2,TRUE),IF(S409="EIF",HLOOKUP(T409,Tables!$D$26:$I$27,2,TRUE),""))</f>
        <v/>
      </c>
      <c r="W409" s="3" t="str">
        <f>IF(S409="ILF",VLOOKUP(U409,Tables!$A$22:$C$24,3,TRUE),IF(S409="EIF",VLOOKUP(U409,Tables!$A$28:$C$30,3,TRUE),""))</f>
        <v/>
      </c>
      <c r="X409" s="3" t="str">
        <f t="shared" si="31"/>
        <v/>
      </c>
      <c r="Y409" s="1"/>
      <c r="Z409" s="32"/>
      <c r="AA409" s="6" t="str">
        <f t="shared" si="28"/>
        <v/>
      </c>
    </row>
    <row r="410" spans="1:27" customFormat="1" ht="22.5">
      <c r="A410" s="157" t="s">
        <v>321</v>
      </c>
      <c r="B410" s="157" t="s">
        <v>322</v>
      </c>
      <c r="C410" s="157"/>
      <c r="D410" s="157"/>
      <c r="E410" s="157" t="s">
        <v>615</v>
      </c>
      <c r="F410" s="157" t="s">
        <v>564</v>
      </c>
      <c r="G410" s="157" t="s">
        <v>325</v>
      </c>
      <c r="H410" s="157"/>
      <c r="I410" s="187"/>
      <c r="J410" s="187"/>
      <c r="K410" s="187"/>
      <c r="L410" s="3" t="str">
        <f>IF(I410="EQ",HLOOKUP(J410,Tables!$D$14:$I$15,2,TRUE),IF(I410="EI",HLOOKUP(J410,Tables!$D$2:$I$3,2,TRUE),IF(I410="EO",HLOOKUP(J410,Tables!$D$8:$I$9,2,TRUE),"")))</f>
        <v/>
      </c>
      <c r="M410" s="3" t="str">
        <f>IF(I410="EQ",VLOOKUP(K410,Tables!$A$16:$C$18,3,TRUE),IF(I410="EI",VLOOKUP(K410,Tables!$A$4:$C$6,3,TRUE),IF(I410="EO",VLOOKUP(K410,Tables!$A$10:$C$12,3,TRUE),"")))</f>
        <v/>
      </c>
      <c r="N410" s="3" t="str">
        <f t="shared" si="30"/>
        <v/>
      </c>
      <c r="O410" s="32"/>
      <c r="P410" s="6" t="str">
        <f t="shared" si="29"/>
        <v/>
      </c>
      <c r="Q410" s="30"/>
      <c r="R410" s="34"/>
      <c r="S410" s="31"/>
      <c r="T410" s="31"/>
      <c r="U410" s="31"/>
      <c r="V410" s="3" t="str">
        <f>IF(S410="ILF",HLOOKUP(T410,Tables!$D$20:$I$21,2,TRUE),IF(S410="EIF",HLOOKUP(T410,Tables!$D$26:$I$27,2,TRUE),""))</f>
        <v/>
      </c>
      <c r="W410" s="3" t="str">
        <f>IF(S410="ILF",VLOOKUP(U410,Tables!$A$22:$C$24,3,TRUE),IF(S410="EIF",VLOOKUP(U410,Tables!$A$28:$C$30,3,TRUE),""))</f>
        <v/>
      </c>
      <c r="X410" s="3" t="str">
        <f t="shared" si="31"/>
        <v/>
      </c>
      <c r="Y410" s="1"/>
      <c r="Z410" s="32"/>
      <c r="AA410" s="6" t="str">
        <f t="shared" si="28"/>
        <v/>
      </c>
    </row>
    <row r="411" spans="1:27" customFormat="1" ht="22.5">
      <c r="A411" s="157" t="s">
        <v>321</v>
      </c>
      <c r="B411" s="157" t="s">
        <v>322</v>
      </c>
      <c r="C411" s="157"/>
      <c r="D411" s="157"/>
      <c r="E411" s="157" t="s">
        <v>615</v>
      </c>
      <c r="F411" s="157" t="s">
        <v>564</v>
      </c>
      <c r="G411" s="157" t="s">
        <v>123</v>
      </c>
      <c r="H411" s="157"/>
      <c r="I411" s="187"/>
      <c r="J411" s="187"/>
      <c r="K411" s="187"/>
      <c r="L411" s="3" t="str">
        <f>IF(I411="EQ",HLOOKUP(J411,Tables!$D$14:$I$15,2,TRUE),IF(I411="EI",HLOOKUP(J411,Tables!$D$2:$I$3,2,TRUE),IF(I411="EO",HLOOKUP(J411,Tables!$D$8:$I$9,2,TRUE),"")))</f>
        <v/>
      </c>
      <c r="M411" s="3" t="str">
        <f>IF(I411="EQ",VLOOKUP(K411,Tables!$A$16:$C$18,3,TRUE),IF(I411="EI",VLOOKUP(K411,Tables!$A$4:$C$6,3,TRUE),IF(I411="EO",VLOOKUP(K411,Tables!$A$10:$C$12,3,TRUE),"")))</f>
        <v/>
      </c>
      <c r="N411" s="3" t="str">
        <f t="shared" si="30"/>
        <v/>
      </c>
      <c r="O411" s="32"/>
      <c r="P411" s="6" t="str">
        <f t="shared" si="29"/>
        <v/>
      </c>
      <c r="Q411" s="30"/>
      <c r="R411" s="34"/>
      <c r="S411" s="31"/>
      <c r="T411" s="31"/>
      <c r="U411" s="31"/>
      <c r="V411" s="3" t="str">
        <f>IF(S411="ILF",HLOOKUP(T411,Tables!$D$20:$I$21,2,TRUE),IF(S411="EIF",HLOOKUP(T411,Tables!$D$26:$I$27,2,TRUE),""))</f>
        <v/>
      </c>
      <c r="W411" s="3" t="str">
        <f>IF(S411="ILF",VLOOKUP(U411,Tables!$A$22:$C$24,3,TRUE),IF(S411="EIF",VLOOKUP(U411,Tables!$A$28:$C$30,3,TRUE),""))</f>
        <v/>
      </c>
      <c r="X411" s="3" t="str">
        <f t="shared" si="31"/>
        <v/>
      </c>
      <c r="Y411" s="1"/>
      <c r="Z411" s="32"/>
      <c r="AA411" s="6" t="str">
        <f t="shared" si="28"/>
        <v/>
      </c>
    </row>
    <row r="412" spans="1:27" customFormat="1" ht="22.5">
      <c r="A412" s="157" t="s">
        <v>321</v>
      </c>
      <c r="B412" s="157" t="s">
        <v>322</v>
      </c>
      <c r="C412" s="157"/>
      <c r="D412" s="157"/>
      <c r="E412" s="157" t="s">
        <v>615</v>
      </c>
      <c r="F412" s="157" t="s">
        <v>564</v>
      </c>
      <c r="G412" s="157" t="s">
        <v>326</v>
      </c>
      <c r="H412" s="157"/>
      <c r="I412" s="187"/>
      <c r="J412" s="187"/>
      <c r="K412" s="187"/>
      <c r="L412" s="3" t="str">
        <f>IF(I412="EQ",HLOOKUP(J412,Tables!$D$14:$I$15,2,TRUE),IF(I412="EI",HLOOKUP(J412,Tables!$D$2:$I$3,2,TRUE),IF(I412="EO",HLOOKUP(J412,Tables!$D$8:$I$9,2,TRUE),"")))</f>
        <v/>
      </c>
      <c r="M412" s="3" t="str">
        <f>IF(I412="EQ",VLOOKUP(K412,Tables!$A$16:$C$18,3,TRUE),IF(I412="EI",VLOOKUP(K412,Tables!$A$4:$C$6,3,TRUE),IF(I412="EO",VLOOKUP(K412,Tables!$A$10:$C$12,3,TRUE),"")))</f>
        <v/>
      </c>
      <c r="N412" s="3" t="str">
        <f t="shared" si="30"/>
        <v/>
      </c>
      <c r="O412" s="32"/>
      <c r="P412" s="6" t="str">
        <f t="shared" si="29"/>
        <v/>
      </c>
      <c r="Q412" s="30"/>
      <c r="R412" s="34"/>
      <c r="S412" s="31"/>
      <c r="T412" s="31"/>
      <c r="U412" s="31"/>
      <c r="V412" s="3" t="str">
        <f>IF(S412="ILF",HLOOKUP(T412,Tables!$D$20:$I$21,2,TRUE),IF(S412="EIF",HLOOKUP(T412,Tables!$D$26:$I$27,2,TRUE),""))</f>
        <v/>
      </c>
      <c r="W412" s="3" t="str">
        <f>IF(S412="ILF",VLOOKUP(U412,Tables!$A$22:$C$24,3,TRUE),IF(S412="EIF",VLOOKUP(U412,Tables!$A$28:$C$30,3,TRUE),""))</f>
        <v/>
      </c>
      <c r="X412" s="3" t="str">
        <f t="shared" si="31"/>
        <v/>
      </c>
      <c r="Y412" s="1"/>
      <c r="Z412" s="32"/>
      <c r="AA412" s="6" t="str">
        <f t="shared" si="28"/>
        <v/>
      </c>
    </row>
    <row r="413" spans="1:27" customFormat="1" ht="22.5">
      <c r="A413" s="157" t="s">
        <v>321</v>
      </c>
      <c r="B413" s="157" t="s">
        <v>322</v>
      </c>
      <c r="C413" s="157"/>
      <c r="D413" s="157"/>
      <c r="E413" s="157" t="s">
        <v>615</v>
      </c>
      <c r="F413" s="157" t="s">
        <v>564</v>
      </c>
      <c r="G413" s="157" t="s">
        <v>124</v>
      </c>
      <c r="H413" s="157"/>
      <c r="I413" s="187"/>
      <c r="J413" s="187"/>
      <c r="K413" s="187"/>
      <c r="L413" s="3" t="str">
        <f>IF(I413="EQ",HLOOKUP(J413,Tables!$D$14:$I$15,2,TRUE),IF(I413="EI",HLOOKUP(J413,Tables!$D$2:$I$3,2,TRUE),IF(I413="EO",HLOOKUP(J413,Tables!$D$8:$I$9,2,TRUE),"")))</f>
        <v/>
      </c>
      <c r="M413" s="3" t="str">
        <f>IF(I413="EQ",VLOOKUP(K413,Tables!$A$16:$C$18,3,TRUE),IF(I413="EI",VLOOKUP(K413,Tables!$A$4:$C$6,3,TRUE),IF(I413="EO",VLOOKUP(K413,Tables!$A$10:$C$12,3,TRUE),"")))</f>
        <v/>
      </c>
      <c r="N413" s="3" t="str">
        <f t="shared" si="30"/>
        <v/>
      </c>
      <c r="O413" s="32"/>
      <c r="P413" s="6" t="str">
        <f t="shared" si="29"/>
        <v/>
      </c>
      <c r="Q413" s="30"/>
      <c r="R413" s="34"/>
      <c r="S413" s="31"/>
      <c r="T413" s="31"/>
      <c r="U413" s="31"/>
      <c r="V413" s="3" t="str">
        <f>IF(S413="ILF",HLOOKUP(T413,Tables!$D$20:$I$21,2,TRUE),IF(S413="EIF",HLOOKUP(T413,Tables!$D$26:$I$27,2,TRUE),""))</f>
        <v/>
      </c>
      <c r="W413" s="3" t="str">
        <f>IF(S413="ILF",VLOOKUP(U413,Tables!$A$22:$C$24,3,TRUE),IF(S413="EIF",VLOOKUP(U413,Tables!$A$28:$C$30,3,TRUE),""))</f>
        <v/>
      </c>
      <c r="X413" s="3" t="str">
        <f t="shared" si="31"/>
        <v/>
      </c>
      <c r="Y413" s="1"/>
      <c r="Z413" s="32"/>
      <c r="AA413" s="6" t="str">
        <f t="shared" si="28"/>
        <v/>
      </c>
    </row>
    <row r="414" spans="1:27" customFormat="1" ht="22.5">
      <c r="A414" s="157" t="s">
        <v>321</v>
      </c>
      <c r="B414" s="157" t="s">
        <v>322</v>
      </c>
      <c r="C414" s="157"/>
      <c r="D414" s="157"/>
      <c r="E414" s="157" t="s">
        <v>615</v>
      </c>
      <c r="F414" s="157" t="s">
        <v>564</v>
      </c>
      <c r="G414" s="157" t="s">
        <v>329</v>
      </c>
      <c r="H414" s="157"/>
      <c r="I414" s="187"/>
      <c r="J414" s="187"/>
      <c r="K414" s="187"/>
      <c r="L414" s="3" t="str">
        <f>IF(I414="EQ",HLOOKUP(J414,Tables!$D$14:$I$15,2,TRUE),IF(I414="EI",HLOOKUP(J414,Tables!$D$2:$I$3,2,TRUE),IF(I414="EO",HLOOKUP(J414,Tables!$D$8:$I$9,2,TRUE),"")))</f>
        <v/>
      </c>
      <c r="M414" s="3" t="str">
        <f>IF(I414="EQ",VLOOKUP(K414,Tables!$A$16:$C$18,3,TRUE),IF(I414="EI",VLOOKUP(K414,Tables!$A$4:$C$6,3,TRUE),IF(I414="EO",VLOOKUP(K414,Tables!$A$10:$C$12,3,TRUE),"")))</f>
        <v/>
      </c>
      <c r="N414" s="3" t="str">
        <f t="shared" si="30"/>
        <v/>
      </c>
      <c r="O414" s="32"/>
      <c r="P414" s="6" t="str">
        <f t="shared" si="29"/>
        <v/>
      </c>
      <c r="Q414" s="30"/>
      <c r="R414" s="34"/>
      <c r="S414" s="31"/>
      <c r="T414" s="31"/>
      <c r="U414" s="31"/>
      <c r="V414" s="3" t="str">
        <f>IF(S414="ILF",HLOOKUP(T414,Tables!$D$20:$I$21,2,TRUE),IF(S414="EIF",HLOOKUP(T414,Tables!$D$26:$I$27,2,TRUE),""))</f>
        <v/>
      </c>
      <c r="W414" s="3" t="str">
        <f>IF(S414="ILF",VLOOKUP(U414,Tables!$A$22:$C$24,3,TRUE),IF(S414="EIF",VLOOKUP(U414,Tables!$A$28:$C$30,3,TRUE),""))</f>
        <v/>
      </c>
      <c r="X414" s="3" t="str">
        <f t="shared" si="31"/>
        <v/>
      </c>
      <c r="Y414" s="1"/>
      <c r="Z414" s="32"/>
      <c r="AA414" s="6" t="str">
        <f t="shared" si="28"/>
        <v/>
      </c>
    </row>
    <row r="415" spans="1:27" customFormat="1" ht="22.5">
      <c r="A415" s="157" t="s">
        <v>321</v>
      </c>
      <c r="B415" s="157" t="s">
        <v>322</v>
      </c>
      <c r="C415" s="157"/>
      <c r="D415" s="157"/>
      <c r="E415" s="157" t="s">
        <v>615</v>
      </c>
      <c r="F415" s="157" t="s">
        <v>564</v>
      </c>
      <c r="G415" s="157" t="s">
        <v>335</v>
      </c>
      <c r="H415" s="157"/>
      <c r="I415" s="187"/>
      <c r="J415" s="187"/>
      <c r="K415" s="187"/>
      <c r="L415" s="3" t="str">
        <f>IF(I415="EQ",HLOOKUP(J415,Tables!$D$14:$I$15,2,TRUE),IF(I415="EI",HLOOKUP(J415,Tables!$D$2:$I$3,2,TRUE),IF(I415="EO",HLOOKUP(J415,Tables!$D$8:$I$9,2,TRUE),"")))</f>
        <v/>
      </c>
      <c r="M415" s="3" t="str">
        <f>IF(I415="EQ",VLOOKUP(K415,Tables!$A$16:$C$18,3,TRUE),IF(I415="EI",VLOOKUP(K415,Tables!$A$4:$C$6,3,TRUE),IF(I415="EO",VLOOKUP(K415,Tables!$A$10:$C$12,3,TRUE),"")))</f>
        <v/>
      </c>
      <c r="N415" s="3" t="str">
        <f t="shared" si="30"/>
        <v/>
      </c>
      <c r="O415" s="32"/>
      <c r="P415" s="6" t="str">
        <f t="shared" si="29"/>
        <v/>
      </c>
      <c r="Q415" s="30"/>
      <c r="R415" s="34"/>
      <c r="S415" s="31"/>
      <c r="T415" s="31"/>
      <c r="U415" s="31"/>
      <c r="V415" s="3" t="str">
        <f>IF(S415="ILF",HLOOKUP(T415,Tables!$D$20:$I$21,2,TRUE),IF(S415="EIF",HLOOKUP(T415,Tables!$D$26:$I$27,2,TRUE),""))</f>
        <v/>
      </c>
      <c r="W415" s="3" t="str">
        <f>IF(S415="ILF",VLOOKUP(U415,Tables!$A$22:$C$24,3,TRUE),IF(S415="EIF",VLOOKUP(U415,Tables!$A$28:$C$30,3,TRUE),""))</f>
        <v/>
      </c>
      <c r="X415" s="3" t="str">
        <f t="shared" si="31"/>
        <v/>
      </c>
      <c r="Y415" s="1"/>
      <c r="Z415" s="32"/>
      <c r="AA415" s="6" t="str">
        <f t="shared" si="28"/>
        <v/>
      </c>
    </row>
    <row r="416" spans="1:27" customFormat="1" ht="22.5">
      <c r="A416" s="157" t="s">
        <v>321</v>
      </c>
      <c r="B416" s="157" t="s">
        <v>322</v>
      </c>
      <c r="C416" s="157"/>
      <c r="D416" s="157"/>
      <c r="E416" s="157" t="s">
        <v>615</v>
      </c>
      <c r="F416" s="157" t="s">
        <v>564</v>
      </c>
      <c r="G416" s="157" t="s">
        <v>336</v>
      </c>
      <c r="H416" s="157"/>
      <c r="I416" s="187"/>
      <c r="J416" s="187"/>
      <c r="K416" s="187"/>
      <c r="L416" s="3" t="str">
        <f>IF(I416="EQ",HLOOKUP(J416,Tables!$D$14:$I$15,2,TRUE),IF(I416="EI",HLOOKUP(J416,Tables!$D$2:$I$3,2,TRUE),IF(I416="EO",HLOOKUP(J416,Tables!$D$8:$I$9,2,TRUE),"")))</f>
        <v/>
      </c>
      <c r="M416" s="3" t="str">
        <f>IF(I416="EQ",VLOOKUP(K416,Tables!$A$16:$C$18,3,TRUE),IF(I416="EI",VLOOKUP(K416,Tables!$A$4:$C$6,3,TRUE),IF(I416="EO",VLOOKUP(K416,Tables!$A$10:$C$12,3,TRUE),"")))</f>
        <v/>
      </c>
      <c r="N416" s="3" t="str">
        <f t="shared" si="30"/>
        <v/>
      </c>
      <c r="O416" s="32"/>
      <c r="P416" s="6" t="str">
        <f t="shared" si="29"/>
        <v/>
      </c>
      <c r="Q416" s="30"/>
      <c r="R416" s="34"/>
      <c r="S416" s="31"/>
      <c r="T416" s="31"/>
      <c r="U416" s="31"/>
      <c r="V416" s="3" t="str">
        <f>IF(S416="ILF",HLOOKUP(T416,Tables!$D$20:$I$21,2,TRUE),IF(S416="EIF",HLOOKUP(T416,Tables!$D$26:$I$27,2,TRUE),""))</f>
        <v/>
      </c>
      <c r="W416" s="3" t="str">
        <f>IF(S416="ILF",VLOOKUP(U416,Tables!$A$22:$C$24,3,TRUE),IF(S416="EIF",VLOOKUP(U416,Tables!$A$28:$C$30,3,TRUE),""))</f>
        <v/>
      </c>
      <c r="X416" s="3" t="str">
        <f t="shared" si="31"/>
        <v/>
      </c>
      <c r="Y416" s="1"/>
      <c r="Z416" s="32"/>
      <c r="AA416" s="6" t="str">
        <f t="shared" si="28"/>
        <v/>
      </c>
    </row>
    <row r="417" spans="1:27" customFormat="1" ht="22.5">
      <c r="A417" s="157" t="s">
        <v>321</v>
      </c>
      <c r="B417" s="157" t="s">
        <v>322</v>
      </c>
      <c r="C417" s="157"/>
      <c r="D417" s="157"/>
      <c r="E417" s="157" t="s">
        <v>615</v>
      </c>
      <c r="F417" s="157" t="s">
        <v>564</v>
      </c>
      <c r="G417" s="157" t="s">
        <v>324</v>
      </c>
      <c r="H417" s="157"/>
      <c r="I417" s="187"/>
      <c r="J417" s="187"/>
      <c r="K417" s="187"/>
      <c r="L417" s="3" t="str">
        <f>IF(I417="EQ",HLOOKUP(J417,Tables!$D$14:$I$15,2,TRUE),IF(I417="EI",HLOOKUP(J417,Tables!$D$2:$I$3,2,TRUE),IF(I417="EO",HLOOKUP(J417,Tables!$D$8:$I$9,2,TRUE),"")))</f>
        <v/>
      </c>
      <c r="M417" s="3" t="str">
        <f>IF(I417="EQ",VLOOKUP(K417,Tables!$A$16:$C$18,3,TRUE),IF(I417="EI",VLOOKUP(K417,Tables!$A$4:$C$6,3,TRUE),IF(I417="EO",VLOOKUP(K417,Tables!$A$10:$C$12,3,TRUE),"")))</f>
        <v/>
      </c>
      <c r="N417" s="3" t="str">
        <f t="shared" si="30"/>
        <v/>
      </c>
      <c r="O417" s="32"/>
      <c r="P417" s="6" t="str">
        <f t="shared" si="29"/>
        <v/>
      </c>
      <c r="Q417" s="30"/>
      <c r="R417" s="34"/>
      <c r="S417" s="31"/>
      <c r="T417" s="31"/>
      <c r="U417" s="31"/>
      <c r="V417" s="3" t="str">
        <f>IF(S417="ILF",HLOOKUP(T417,Tables!$D$20:$I$21,2,TRUE),IF(S417="EIF",HLOOKUP(T417,Tables!$D$26:$I$27,2,TRUE),""))</f>
        <v/>
      </c>
      <c r="W417" s="3" t="str">
        <f>IF(S417="ILF",VLOOKUP(U417,Tables!$A$22:$C$24,3,TRUE),IF(S417="EIF",VLOOKUP(U417,Tables!$A$28:$C$30,3,TRUE),""))</f>
        <v/>
      </c>
      <c r="X417" s="3" t="str">
        <f t="shared" si="31"/>
        <v/>
      </c>
      <c r="Y417" s="1"/>
      <c r="Z417" s="32"/>
      <c r="AA417" s="6" t="str">
        <f t="shared" si="28"/>
        <v/>
      </c>
    </row>
    <row r="418" spans="1:27" customFormat="1" ht="22.5">
      <c r="A418" s="157" t="s">
        <v>321</v>
      </c>
      <c r="B418" s="157" t="s">
        <v>322</v>
      </c>
      <c r="C418" s="157"/>
      <c r="D418" s="157"/>
      <c r="E418" s="157" t="s">
        <v>615</v>
      </c>
      <c r="F418" s="157" t="s">
        <v>564</v>
      </c>
      <c r="G418" s="157" t="s">
        <v>331</v>
      </c>
      <c r="H418" s="157"/>
      <c r="I418" s="187"/>
      <c r="J418" s="187"/>
      <c r="K418" s="187"/>
      <c r="L418" s="3" t="str">
        <f>IF(I418="EQ",HLOOKUP(J418,Tables!$D$14:$I$15,2,TRUE),IF(I418="EI",HLOOKUP(J418,Tables!$D$2:$I$3,2,TRUE),IF(I418="EO",HLOOKUP(J418,Tables!$D$8:$I$9,2,TRUE),"")))</f>
        <v/>
      </c>
      <c r="M418" s="3" t="str">
        <f>IF(I418="EQ",VLOOKUP(K418,Tables!$A$16:$C$18,3,TRUE),IF(I418="EI",VLOOKUP(K418,Tables!$A$4:$C$6,3,TRUE),IF(I418="EO",VLOOKUP(K418,Tables!$A$10:$C$12,3,TRUE),"")))</f>
        <v/>
      </c>
      <c r="N418" s="3" t="str">
        <f t="shared" si="30"/>
        <v/>
      </c>
      <c r="O418" s="32"/>
      <c r="P418" s="6" t="str">
        <f t="shared" si="29"/>
        <v/>
      </c>
      <c r="Q418" s="30"/>
      <c r="R418" s="34"/>
      <c r="S418" s="31"/>
      <c r="T418" s="31"/>
      <c r="U418" s="31"/>
      <c r="V418" s="3" t="str">
        <f>IF(S418="ILF",HLOOKUP(T418,Tables!$D$20:$I$21,2,TRUE),IF(S418="EIF",HLOOKUP(T418,Tables!$D$26:$I$27,2,TRUE),""))</f>
        <v/>
      </c>
      <c r="W418" s="3" t="str">
        <f>IF(S418="ILF",VLOOKUP(U418,Tables!$A$22:$C$24,3,TRUE),IF(S418="EIF",VLOOKUP(U418,Tables!$A$28:$C$30,3,TRUE),""))</f>
        <v/>
      </c>
      <c r="X418" s="3" t="str">
        <f t="shared" si="31"/>
        <v/>
      </c>
      <c r="Y418" s="1"/>
      <c r="Z418" s="32"/>
      <c r="AA418" s="6" t="str">
        <f t="shared" si="28"/>
        <v/>
      </c>
    </row>
    <row r="419" spans="1:27" customFormat="1" ht="22.5">
      <c r="A419" s="157" t="s">
        <v>321</v>
      </c>
      <c r="B419" s="157" t="s">
        <v>322</v>
      </c>
      <c r="C419" s="157"/>
      <c r="D419" s="157"/>
      <c r="E419" s="157" t="s">
        <v>615</v>
      </c>
      <c r="F419" s="157" t="s">
        <v>564</v>
      </c>
      <c r="G419" s="157" t="s">
        <v>334</v>
      </c>
      <c r="H419" s="157"/>
      <c r="I419" s="187"/>
      <c r="J419" s="187"/>
      <c r="K419" s="187"/>
      <c r="L419" s="3" t="str">
        <f>IF(I419="EQ",HLOOKUP(J419,Tables!$D$14:$I$15,2,TRUE),IF(I419="EI",HLOOKUP(J419,Tables!$D$2:$I$3,2,TRUE),IF(I419="EO",HLOOKUP(J419,Tables!$D$8:$I$9,2,TRUE),"")))</f>
        <v/>
      </c>
      <c r="M419" s="3" t="str">
        <f>IF(I419="EQ",VLOOKUP(K419,Tables!$A$16:$C$18,3,TRUE),IF(I419="EI",VLOOKUP(K419,Tables!$A$4:$C$6,3,TRUE),IF(I419="EO",VLOOKUP(K419,Tables!$A$10:$C$12,3,TRUE),"")))</f>
        <v/>
      </c>
      <c r="N419" s="3" t="str">
        <f t="shared" si="30"/>
        <v/>
      </c>
      <c r="O419" s="32"/>
      <c r="P419" s="6" t="str">
        <f t="shared" si="29"/>
        <v/>
      </c>
      <c r="Q419" s="30"/>
      <c r="R419" s="34"/>
      <c r="S419" s="31"/>
      <c r="T419" s="31"/>
      <c r="U419" s="31"/>
      <c r="V419" s="3" t="str">
        <f>IF(S419="ILF",HLOOKUP(T419,Tables!$D$20:$I$21,2,TRUE),IF(S419="EIF",HLOOKUP(T419,Tables!$D$26:$I$27,2,TRUE),""))</f>
        <v/>
      </c>
      <c r="W419" s="3" t="str">
        <f>IF(S419="ILF",VLOOKUP(U419,Tables!$A$22:$C$24,3,TRUE),IF(S419="EIF",VLOOKUP(U419,Tables!$A$28:$C$30,3,TRUE),""))</f>
        <v/>
      </c>
      <c r="X419" s="3" t="str">
        <f t="shared" si="31"/>
        <v/>
      </c>
      <c r="Y419" s="1"/>
      <c r="Z419" s="32"/>
      <c r="AA419" s="6" t="str">
        <f t="shared" si="28"/>
        <v/>
      </c>
    </row>
    <row r="420" spans="1:27" customFormat="1" ht="22.5">
      <c r="A420" s="157" t="s">
        <v>321</v>
      </c>
      <c r="B420" s="157" t="s">
        <v>322</v>
      </c>
      <c r="C420" s="157"/>
      <c r="D420" s="157"/>
      <c r="E420" s="157" t="s">
        <v>615</v>
      </c>
      <c r="F420" s="157" t="s">
        <v>566</v>
      </c>
      <c r="G420" s="157" t="s">
        <v>328</v>
      </c>
      <c r="H420" s="157"/>
      <c r="I420" s="187"/>
      <c r="J420" s="187"/>
      <c r="K420" s="187"/>
      <c r="L420" s="3" t="str">
        <f>IF(I420="EQ",HLOOKUP(J420,Tables!$D$14:$I$15,2,TRUE),IF(I420="EI",HLOOKUP(J420,Tables!$D$2:$I$3,2,TRUE),IF(I420="EO",HLOOKUP(J420,Tables!$D$8:$I$9,2,TRUE),"")))</f>
        <v/>
      </c>
      <c r="M420" s="3" t="str">
        <f>IF(I420="EQ",VLOOKUP(K420,Tables!$A$16:$C$18,3,TRUE),IF(I420="EI",VLOOKUP(K420,Tables!$A$4:$C$6,3,TRUE),IF(I420="EO",VLOOKUP(K420,Tables!$A$10:$C$12,3,TRUE),"")))</f>
        <v/>
      </c>
      <c r="N420" s="3" t="str">
        <f t="shared" si="30"/>
        <v/>
      </c>
      <c r="O420" s="32"/>
      <c r="P420" s="6" t="str">
        <f t="shared" si="29"/>
        <v/>
      </c>
      <c r="Q420" s="30"/>
      <c r="R420" s="34"/>
      <c r="S420" s="31"/>
      <c r="T420" s="31"/>
      <c r="U420" s="31"/>
      <c r="V420" s="3" t="str">
        <f>IF(S420="ILF",HLOOKUP(T420,Tables!$D$20:$I$21,2,TRUE),IF(S420="EIF",HLOOKUP(T420,Tables!$D$26:$I$27,2,TRUE),""))</f>
        <v/>
      </c>
      <c r="W420" s="3" t="str">
        <f>IF(S420="ILF",VLOOKUP(U420,Tables!$A$22:$C$24,3,TRUE),IF(S420="EIF",VLOOKUP(U420,Tables!$A$28:$C$30,3,TRUE),""))</f>
        <v/>
      </c>
      <c r="X420" s="3" t="str">
        <f t="shared" si="31"/>
        <v/>
      </c>
      <c r="Y420" s="1"/>
      <c r="Z420" s="32"/>
      <c r="AA420" s="6" t="str">
        <f t="shared" si="28"/>
        <v/>
      </c>
    </row>
    <row r="421" spans="1:27" customFormat="1" ht="22.5">
      <c r="A421" s="157" t="s">
        <v>321</v>
      </c>
      <c r="B421" s="157" t="s">
        <v>322</v>
      </c>
      <c r="C421" s="157"/>
      <c r="D421" s="157"/>
      <c r="E421" s="157" t="s">
        <v>615</v>
      </c>
      <c r="F421" s="157" t="s">
        <v>569</v>
      </c>
      <c r="G421" s="157" t="s">
        <v>330</v>
      </c>
      <c r="H421" s="157"/>
      <c r="I421" s="187"/>
      <c r="J421" s="187"/>
      <c r="K421" s="187"/>
      <c r="L421" s="3" t="str">
        <f>IF(I421="EQ",HLOOKUP(J421,Tables!$D$14:$I$15,2,TRUE),IF(I421="EI",HLOOKUP(J421,Tables!$D$2:$I$3,2,TRUE),IF(I421="EO",HLOOKUP(J421,Tables!$D$8:$I$9,2,TRUE),"")))</f>
        <v/>
      </c>
      <c r="M421" s="3" t="str">
        <f>IF(I421="EQ",VLOOKUP(K421,Tables!$A$16:$C$18,3,TRUE),IF(I421="EI",VLOOKUP(K421,Tables!$A$4:$C$6,3,TRUE),IF(I421="EO",VLOOKUP(K421,Tables!$A$10:$C$12,3,TRUE),"")))</f>
        <v/>
      </c>
      <c r="N421" s="3" t="str">
        <f t="shared" si="30"/>
        <v/>
      </c>
      <c r="O421" s="32"/>
      <c r="P421" s="6" t="str">
        <f t="shared" si="29"/>
        <v/>
      </c>
      <c r="Q421" s="30"/>
      <c r="R421" s="34"/>
      <c r="S421" s="31"/>
      <c r="T421" s="31"/>
      <c r="U421" s="31"/>
      <c r="V421" s="3" t="str">
        <f>IF(S421="ILF",HLOOKUP(T421,Tables!$D$20:$I$21,2,TRUE),IF(S421="EIF",HLOOKUP(T421,Tables!$D$26:$I$27,2,TRUE),""))</f>
        <v/>
      </c>
      <c r="W421" s="3" t="str">
        <f>IF(S421="ILF",VLOOKUP(U421,Tables!$A$22:$C$24,3,TRUE),IF(S421="EIF",VLOOKUP(U421,Tables!$A$28:$C$30,3,TRUE),""))</f>
        <v/>
      </c>
      <c r="X421" s="3" t="str">
        <f t="shared" si="31"/>
        <v/>
      </c>
      <c r="Y421" s="1"/>
      <c r="Z421" s="32"/>
      <c r="AA421" s="6" t="str">
        <f t="shared" si="28"/>
        <v/>
      </c>
    </row>
    <row r="422" spans="1:27" customFormat="1" ht="22.5">
      <c r="A422" s="157" t="s">
        <v>321</v>
      </c>
      <c r="B422" s="157" t="s">
        <v>322</v>
      </c>
      <c r="C422" s="157"/>
      <c r="D422" s="157"/>
      <c r="E422" s="157" t="s">
        <v>615</v>
      </c>
      <c r="F422" s="157" t="s">
        <v>569</v>
      </c>
      <c r="G422" s="157" t="s">
        <v>125</v>
      </c>
      <c r="H422" s="157"/>
      <c r="I422" s="187"/>
      <c r="J422" s="187"/>
      <c r="K422" s="187"/>
      <c r="L422" s="3" t="str">
        <f>IF(I422="EQ",HLOOKUP(J422,Tables!$D$14:$I$15,2,TRUE),IF(I422="EI",HLOOKUP(J422,Tables!$D$2:$I$3,2,TRUE),IF(I422="EO",HLOOKUP(J422,Tables!$D$8:$I$9,2,TRUE),"")))</f>
        <v/>
      </c>
      <c r="M422" s="3" t="str">
        <f>IF(I422="EQ",VLOOKUP(K422,Tables!$A$16:$C$18,3,TRUE),IF(I422="EI",VLOOKUP(K422,Tables!$A$4:$C$6,3,TRUE),IF(I422="EO",VLOOKUP(K422,Tables!$A$10:$C$12,3,TRUE),"")))</f>
        <v/>
      </c>
      <c r="N422" s="3" t="str">
        <f t="shared" si="30"/>
        <v/>
      </c>
      <c r="O422" s="32"/>
      <c r="P422" s="6" t="str">
        <f t="shared" si="29"/>
        <v/>
      </c>
      <c r="Q422" s="30"/>
      <c r="R422" s="34"/>
      <c r="S422" s="31"/>
      <c r="T422" s="31"/>
      <c r="U422" s="31"/>
      <c r="V422" s="3" t="str">
        <f>IF(S422="ILF",HLOOKUP(T422,Tables!$D$20:$I$21,2,TRUE),IF(S422="EIF",HLOOKUP(T422,Tables!$D$26:$I$27,2,TRUE),""))</f>
        <v/>
      </c>
      <c r="W422" s="3" t="str">
        <f>IF(S422="ILF",VLOOKUP(U422,Tables!$A$22:$C$24,3,TRUE),IF(S422="EIF",VLOOKUP(U422,Tables!$A$28:$C$30,3,TRUE),""))</f>
        <v/>
      </c>
      <c r="X422" s="3" t="str">
        <f t="shared" si="31"/>
        <v/>
      </c>
      <c r="Y422" s="1"/>
      <c r="Z422" s="32"/>
      <c r="AA422" s="6" t="str">
        <f t="shared" si="28"/>
        <v/>
      </c>
    </row>
    <row r="423" spans="1:27" customFormat="1" ht="22.5">
      <c r="A423" s="157" t="s">
        <v>321</v>
      </c>
      <c r="B423" s="157" t="s">
        <v>322</v>
      </c>
      <c r="C423" s="157"/>
      <c r="D423" s="157"/>
      <c r="E423" s="157" t="s">
        <v>615</v>
      </c>
      <c r="F423" s="157" t="s">
        <v>569</v>
      </c>
      <c r="G423" s="157" t="s">
        <v>327</v>
      </c>
      <c r="H423" s="157"/>
      <c r="I423" s="187"/>
      <c r="J423" s="187"/>
      <c r="K423" s="187"/>
      <c r="L423" s="3" t="str">
        <f>IF(I423="EQ",HLOOKUP(J423,Tables!$D$14:$I$15,2,TRUE),IF(I423="EI",HLOOKUP(J423,Tables!$D$2:$I$3,2,TRUE),IF(I423="EO",HLOOKUP(J423,Tables!$D$8:$I$9,2,TRUE),"")))</f>
        <v/>
      </c>
      <c r="M423" s="3" t="str">
        <f>IF(I423="EQ",VLOOKUP(K423,Tables!$A$16:$C$18,3,TRUE),IF(I423="EI",VLOOKUP(K423,Tables!$A$4:$C$6,3,TRUE),IF(I423="EO",VLOOKUP(K423,Tables!$A$10:$C$12,3,TRUE),"")))</f>
        <v/>
      </c>
      <c r="N423" s="3" t="str">
        <f t="shared" si="30"/>
        <v/>
      </c>
      <c r="O423" s="32"/>
      <c r="P423" s="6" t="str">
        <f t="shared" si="29"/>
        <v/>
      </c>
      <c r="Q423" s="30"/>
      <c r="R423" s="34"/>
      <c r="S423" s="31"/>
      <c r="T423" s="31"/>
      <c r="U423" s="31"/>
      <c r="V423" s="3" t="str">
        <f>IF(S423="ILF",HLOOKUP(T423,Tables!$D$20:$I$21,2,TRUE),IF(S423="EIF",HLOOKUP(T423,Tables!$D$26:$I$27,2,TRUE),""))</f>
        <v/>
      </c>
      <c r="W423" s="3" t="str">
        <f>IF(S423="ILF",VLOOKUP(U423,Tables!$A$22:$C$24,3,TRUE),IF(S423="EIF",VLOOKUP(U423,Tables!$A$28:$C$30,3,TRUE),""))</f>
        <v/>
      </c>
      <c r="X423" s="3" t="str">
        <f t="shared" si="31"/>
        <v/>
      </c>
      <c r="Y423" s="1"/>
      <c r="Z423" s="32"/>
      <c r="AA423" s="6" t="str">
        <f t="shared" si="28"/>
        <v/>
      </c>
    </row>
    <row r="424" spans="1:27" customFormat="1" ht="33.75">
      <c r="A424" s="157" t="s">
        <v>321</v>
      </c>
      <c r="B424" s="157" t="s">
        <v>337</v>
      </c>
      <c r="C424" s="157" t="s">
        <v>352</v>
      </c>
      <c r="D424" s="157" t="s">
        <v>358</v>
      </c>
      <c r="E424" s="157" t="s">
        <v>563</v>
      </c>
      <c r="F424" s="157" t="s">
        <v>564</v>
      </c>
      <c r="G424" s="157" t="s">
        <v>127</v>
      </c>
      <c r="H424" s="157"/>
      <c r="I424" s="187" t="s">
        <v>379</v>
      </c>
      <c r="J424" s="187">
        <v>69</v>
      </c>
      <c r="K424" s="187">
        <v>3</v>
      </c>
      <c r="L424" s="3" t="str">
        <f>IF(I424="EQ",HLOOKUP(J424,Tables!$D$14:$I$15,2,TRUE),IF(I424="EI",HLOOKUP(J424,Tables!$D$2:$I$3,2,TRUE),IF(I424="EO",HLOOKUP(J424,Tables!$D$8:$I$9,2,TRUE),"")))</f>
        <v>H</v>
      </c>
      <c r="M424" s="3">
        <f>IF(I424="EQ",VLOOKUP(K424,Tables!$A$16:$C$18,3,TRUE),IF(I424="EI",VLOOKUP(K424,Tables!$A$4:$C$6,3,TRUE),IF(I424="EO",VLOOKUP(K424,Tables!$A$10:$C$12,3,TRUE),"")))</f>
        <v>17</v>
      </c>
      <c r="N424" s="3" t="str">
        <f t="shared" si="30"/>
        <v>=Tables!H17</v>
      </c>
      <c r="O424" s="32" t="str">
        <f>Tables!H17</f>
        <v>H</v>
      </c>
      <c r="P424" s="6" t="str">
        <f t="shared" si="29"/>
        <v>EQH</v>
      </c>
      <c r="Q424" s="30"/>
      <c r="R424" s="34"/>
      <c r="S424" s="31"/>
      <c r="T424" s="31"/>
      <c r="U424" s="31"/>
      <c r="V424" s="3" t="str">
        <f>IF(S424="ILF",HLOOKUP(T424,Tables!$D$20:$I$21,2,TRUE),IF(S424="EIF",HLOOKUP(T424,Tables!$D$26:$I$27,2,TRUE),""))</f>
        <v/>
      </c>
      <c r="W424" s="3" t="str">
        <f>IF(S424="ILF",VLOOKUP(U424,Tables!$A$22:$C$24,3,TRUE),IF(S424="EIF",VLOOKUP(U424,Tables!$A$28:$C$30,3,TRUE),""))</f>
        <v/>
      </c>
      <c r="X424" s="3" t="str">
        <f t="shared" si="31"/>
        <v/>
      </c>
      <c r="Y424" s="1"/>
      <c r="Z424" s="32"/>
      <c r="AA424" s="6" t="str">
        <f t="shared" si="28"/>
        <v/>
      </c>
    </row>
    <row r="425" spans="1:27" customFormat="1" ht="33.75">
      <c r="A425" s="157" t="s">
        <v>321</v>
      </c>
      <c r="B425" s="157" t="s">
        <v>337</v>
      </c>
      <c r="C425" s="157"/>
      <c r="D425" s="157"/>
      <c r="E425" s="157" t="s">
        <v>563</v>
      </c>
      <c r="F425" s="157" t="s">
        <v>564</v>
      </c>
      <c r="G425" s="157" t="s">
        <v>128</v>
      </c>
      <c r="H425" s="157"/>
      <c r="I425" s="187" t="s">
        <v>379</v>
      </c>
      <c r="J425" s="187">
        <v>64</v>
      </c>
      <c r="K425" s="187">
        <v>2</v>
      </c>
      <c r="L425" s="3" t="str">
        <f>IF(I425="EQ",HLOOKUP(J425,Tables!$D$14:$I$15,2,TRUE),IF(I425="EI",HLOOKUP(J425,Tables!$D$2:$I$3,2,TRUE),IF(I425="EO",HLOOKUP(J425,Tables!$D$8:$I$9,2,TRUE),"")))</f>
        <v>H</v>
      </c>
      <c r="M425" s="3">
        <f>IF(I425="EQ",VLOOKUP(K425,Tables!$A$16:$C$18,3,TRUE),IF(I425="EI",VLOOKUP(K425,Tables!$A$4:$C$6,3,TRUE),IF(I425="EO",VLOOKUP(K425,Tables!$A$10:$C$12,3,TRUE),"")))</f>
        <v>17</v>
      </c>
      <c r="N425" s="3" t="str">
        <f t="shared" si="30"/>
        <v>=Tables!H17</v>
      </c>
      <c r="O425" s="32" t="str">
        <f>Tables!H17</f>
        <v>H</v>
      </c>
      <c r="P425" s="6" t="str">
        <f t="shared" si="29"/>
        <v>EQH</v>
      </c>
      <c r="Q425" s="30"/>
      <c r="R425" s="34"/>
      <c r="S425" s="31"/>
      <c r="T425" s="31"/>
      <c r="U425" s="31"/>
      <c r="V425" s="3" t="str">
        <f>IF(S425="ILF",HLOOKUP(T425,Tables!$D$20:$I$21,2,TRUE),IF(S425="EIF",HLOOKUP(T425,Tables!$D$26:$I$27,2,TRUE),""))</f>
        <v/>
      </c>
      <c r="W425" s="3" t="str">
        <f>IF(S425="ILF",VLOOKUP(U425,Tables!$A$22:$C$24,3,TRUE),IF(S425="EIF",VLOOKUP(U425,Tables!$A$28:$C$30,3,TRUE),""))</f>
        <v/>
      </c>
      <c r="X425" s="3" t="str">
        <f t="shared" si="31"/>
        <v/>
      </c>
      <c r="Y425" s="1"/>
      <c r="Z425" s="32"/>
      <c r="AA425" s="6" t="str">
        <f t="shared" si="28"/>
        <v/>
      </c>
    </row>
    <row r="426" spans="1:27" customFormat="1" ht="67.5">
      <c r="A426" s="157" t="s">
        <v>321</v>
      </c>
      <c r="B426" s="157" t="s">
        <v>337</v>
      </c>
      <c r="C426" s="157"/>
      <c r="D426" s="157"/>
      <c r="E426" s="157" t="s">
        <v>563</v>
      </c>
      <c r="F426" s="157" t="s">
        <v>564</v>
      </c>
      <c r="G426" s="157" t="s">
        <v>129</v>
      </c>
      <c r="H426" s="157"/>
      <c r="I426" s="187" t="s">
        <v>379</v>
      </c>
      <c r="J426" s="187">
        <v>25</v>
      </c>
      <c r="K426" s="187">
        <v>3</v>
      </c>
      <c r="L426" s="3" t="str">
        <f>IF(I426="EQ",HLOOKUP(J426,Tables!$D$14:$I$15,2,TRUE),IF(I426="EI",HLOOKUP(J426,Tables!$D$2:$I$3,2,TRUE),IF(I426="EO",HLOOKUP(J426,Tables!$D$8:$I$9,2,TRUE),"")))</f>
        <v>H</v>
      </c>
      <c r="M426" s="3">
        <f>IF(I426="EQ",VLOOKUP(K426,Tables!$A$16:$C$18,3,TRUE),IF(I426="EI",VLOOKUP(K426,Tables!$A$4:$C$6,3,TRUE),IF(I426="EO",VLOOKUP(K426,Tables!$A$10:$C$12,3,TRUE),"")))</f>
        <v>17</v>
      </c>
      <c r="N426" s="3" t="str">
        <f t="shared" si="30"/>
        <v>=Tables!H17</v>
      </c>
      <c r="O426" s="32" t="str">
        <f>Tables!H17</f>
        <v>H</v>
      </c>
      <c r="P426" s="6" t="str">
        <f t="shared" si="29"/>
        <v>EQH</v>
      </c>
      <c r="Q426" s="30"/>
      <c r="R426" s="34"/>
      <c r="S426" s="31"/>
      <c r="T426" s="31"/>
      <c r="U426" s="31"/>
      <c r="V426" s="3" t="str">
        <f>IF(S426="ILF",HLOOKUP(T426,Tables!$D$20:$I$21,2,TRUE),IF(S426="EIF",HLOOKUP(T426,Tables!$D$26:$I$27,2,TRUE),""))</f>
        <v/>
      </c>
      <c r="W426" s="3" t="str">
        <f>IF(S426="ILF",VLOOKUP(U426,Tables!$A$22:$C$24,3,TRUE),IF(S426="EIF",VLOOKUP(U426,Tables!$A$28:$C$30,3,TRUE),""))</f>
        <v/>
      </c>
      <c r="X426" s="3" t="str">
        <f t="shared" si="31"/>
        <v/>
      </c>
      <c r="Y426" s="1"/>
      <c r="Z426" s="32"/>
      <c r="AA426" s="6" t="str">
        <f t="shared" si="28"/>
        <v/>
      </c>
    </row>
    <row r="427" spans="1:27" customFormat="1" ht="33.75">
      <c r="A427" s="157" t="s">
        <v>321</v>
      </c>
      <c r="B427" s="157" t="s">
        <v>337</v>
      </c>
      <c r="C427" s="157"/>
      <c r="D427" s="157"/>
      <c r="E427" s="157" t="s">
        <v>563</v>
      </c>
      <c r="F427" s="157" t="s">
        <v>569</v>
      </c>
      <c r="G427" s="157" t="s">
        <v>362</v>
      </c>
      <c r="H427" s="157"/>
      <c r="I427" s="187" t="s">
        <v>379</v>
      </c>
      <c r="J427" s="187">
        <v>17</v>
      </c>
      <c r="K427" s="187">
        <v>3</v>
      </c>
      <c r="L427" s="3" t="str">
        <f>IF(I427="EQ",HLOOKUP(J427,Tables!$D$14:$I$15,2,TRUE),IF(I427="EI",HLOOKUP(J427,Tables!$D$2:$I$3,2,TRUE),IF(I427="EO",HLOOKUP(J427,Tables!$D$8:$I$9,2,TRUE),"")))</f>
        <v>F</v>
      </c>
      <c r="M427" s="3">
        <f>IF(I427="EQ",VLOOKUP(K427,Tables!$A$16:$C$18,3,TRUE),IF(I427="EI",VLOOKUP(K427,Tables!$A$4:$C$6,3,TRUE),IF(I427="EO",VLOOKUP(K427,Tables!$A$10:$C$12,3,TRUE),"")))</f>
        <v>17</v>
      </c>
      <c r="N427" s="3" t="str">
        <f t="shared" si="30"/>
        <v>=Tables!F17</v>
      </c>
      <c r="O427" s="32" t="str">
        <f>Tables!F17</f>
        <v>A</v>
      </c>
      <c r="P427" s="6" t="str">
        <f t="shared" si="29"/>
        <v>EQA</v>
      </c>
      <c r="Q427" s="30"/>
      <c r="R427" s="34"/>
      <c r="S427" s="31"/>
      <c r="T427" s="31"/>
      <c r="U427" s="31"/>
      <c r="V427" s="3" t="str">
        <f>IF(S427="ILF",HLOOKUP(T427,Tables!$D$20:$I$21,2,TRUE),IF(S427="EIF",HLOOKUP(T427,Tables!$D$26:$I$27,2,TRUE),""))</f>
        <v/>
      </c>
      <c r="W427" s="3" t="str">
        <f>IF(S427="ILF",VLOOKUP(U427,Tables!$A$22:$C$24,3,TRUE),IF(S427="EIF",VLOOKUP(U427,Tables!$A$28:$C$30,3,TRUE),""))</f>
        <v/>
      </c>
      <c r="X427" s="3" t="str">
        <f t="shared" si="31"/>
        <v/>
      </c>
      <c r="Y427" s="1"/>
      <c r="Z427" s="32"/>
      <c r="AA427" s="6" t="str">
        <f t="shared" si="28"/>
        <v/>
      </c>
    </row>
    <row r="428" spans="1:27" customFormat="1" ht="45">
      <c r="A428" s="157" t="s">
        <v>321</v>
      </c>
      <c r="B428" s="157" t="s">
        <v>337</v>
      </c>
      <c r="C428" s="157"/>
      <c r="D428" s="157"/>
      <c r="E428" s="157" t="s">
        <v>563</v>
      </c>
      <c r="F428" s="157" t="s">
        <v>564</v>
      </c>
      <c r="G428" s="157" t="s">
        <v>356</v>
      </c>
      <c r="H428" s="157"/>
      <c r="I428" s="187" t="s">
        <v>379</v>
      </c>
      <c r="J428" s="187">
        <v>34</v>
      </c>
      <c r="K428" s="187">
        <v>1</v>
      </c>
      <c r="L428" s="3" t="str">
        <f>IF(I428="EQ",HLOOKUP(J428,Tables!$D$14:$I$15,2,TRUE),IF(I428="EI",HLOOKUP(J428,Tables!$D$2:$I$3,2,TRUE),IF(I428="EO",HLOOKUP(J428,Tables!$D$8:$I$9,2,TRUE),"")))</f>
        <v>H</v>
      </c>
      <c r="M428" s="3">
        <f>IF(I428="EQ",VLOOKUP(K428,Tables!$A$16:$C$18,3,TRUE),IF(I428="EI",VLOOKUP(K428,Tables!$A$4:$C$6,3,TRUE),IF(I428="EO",VLOOKUP(K428,Tables!$A$10:$C$12,3,TRUE),"")))</f>
        <v>16</v>
      </c>
      <c r="N428" s="3" t="str">
        <f t="shared" si="30"/>
        <v>=Tables!H16</v>
      </c>
      <c r="O428" s="32" t="str">
        <f>Tables!H16</f>
        <v>A</v>
      </c>
      <c r="P428" s="6" t="str">
        <f t="shared" si="29"/>
        <v>EQA</v>
      </c>
      <c r="Q428" s="30"/>
      <c r="R428" s="34"/>
      <c r="S428" s="31"/>
      <c r="T428" s="31"/>
      <c r="U428" s="31"/>
      <c r="V428" s="3" t="str">
        <f>IF(S428="ILF",HLOOKUP(T428,Tables!$D$20:$I$21,2,TRUE),IF(S428="EIF",HLOOKUP(T428,Tables!$D$26:$I$27,2,TRUE),""))</f>
        <v/>
      </c>
      <c r="W428" s="3" t="str">
        <f>IF(S428="ILF",VLOOKUP(U428,Tables!$A$22:$C$24,3,TRUE),IF(S428="EIF",VLOOKUP(U428,Tables!$A$28:$C$30,3,TRUE),""))</f>
        <v/>
      </c>
      <c r="X428" s="3" t="str">
        <f t="shared" si="31"/>
        <v/>
      </c>
      <c r="Y428" s="1"/>
      <c r="Z428" s="32"/>
      <c r="AA428" s="6" t="str">
        <f t="shared" si="28"/>
        <v/>
      </c>
    </row>
    <row r="429" spans="1:27" customFormat="1" ht="33.75">
      <c r="A429" s="157" t="s">
        <v>321</v>
      </c>
      <c r="B429" s="157" t="s">
        <v>337</v>
      </c>
      <c r="C429" s="157"/>
      <c r="D429" s="157"/>
      <c r="E429" s="157" t="s">
        <v>563</v>
      </c>
      <c r="F429" s="157" t="s">
        <v>564</v>
      </c>
      <c r="G429" s="157" t="s">
        <v>357</v>
      </c>
      <c r="H429" s="157"/>
      <c r="I429" s="187" t="s">
        <v>373</v>
      </c>
      <c r="J429" s="187">
        <v>32</v>
      </c>
      <c r="K429" s="187">
        <v>4</v>
      </c>
      <c r="L429" s="3" t="str">
        <f>IF(I429="EQ",HLOOKUP(J429,Tables!$D$14:$I$15,2,TRUE),IF(I429="EI",HLOOKUP(J429,Tables!$D$2:$I$3,2,TRUE),IF(I429="EO",HLOOKUP(J429,Tables!$D$8:$I$9,2,TRUE),"")))</f>
        <v>H</v>
      </c>
      <c r="M429" s="3">
        <f>IF(I429="EQ",VLOOKUP(K429,Tables!$A$16:$C$18,3,TRUE),IF(I429="EI",VLOOKUP(K429,Tables!$A$4:$C$6,3,TRUE),IF(I429="EO",VLOOKUP(K429,Tables!$A$10:$C$12,3,TRUE),"")))</f>
        <v>6</v>
      </c>
      <c r="N429" s="3" t="str">
        <f t="shared" si="30"/>
        <v>=Tables!H6</v>
      </c>
      <c r="O429" s="32" t="str">
        <f>Tables!H6</f>
        <v>H</v>
      </c>
      <c r="P429" s="6" t="str">
        <f t="shared" si="29"/>
        <v>EIH</v>
      </c>
      <c r="Q429" s="30"/>
      <c r="R429" s="34"/>
      <c r="S429" s="31"/>
      <c r="T429" s="31"/>
      <c r="U429" s="31"/>
      <c r="V429" s="3" t="str">
        <f>IF(S429="ILF",HLOOKUP(T429,Tables!$D$20:$I$21,2,TRUE),IF(S429="EIF",HLOOKUP(T429,Tables!$D$26:$I$27,2,TRUE),""))</f>
        <v/>
      </c>
      <c r="W429" s="3" t="str">
        <f>IF(S429="ILF",VLOOKUP(U429,Tables!$A$22:$C$24,3,TRUE),IF(S429="EIF",VLOOKUP(U429,Tables!$A$28:$C$30,3,TRUE),""))</f>
        <v/>
      </c>
      <c r="X429" s="3" t="str">
        <f t="shared" si="31"/>
        <v/>
      </c>
      <c r="Y429" s="1"/>
      <c r="Z429" s="32"/>
      <c r="AA429" s="6" t="str">
        <f t="shared" si="28"/>
        <v/>
      </c>
    </row>
    <row r="430" spans="1:27" customFormat="1" ht="56.25">
      <c r="A430" s="157" t="s">
        <v>321</v>
      </c>
      <c r="B430" s="157" t="s">
        <v>337</v>
      </c>
      <c r="C430" s="157"/>
      <c r="D430" s="157"/>
      <c r="E430" s="157" t="s">
        <v>563</v>
      </c>
      <c r="F430" s="157" t="s">
        <v>564</v>
      </c>
      <c r="G430" s="157" t="s">
        <v>355</v>
      </c>
      <c r="H430" s="157"/>
      <c r="I430" s="187" t="s">
        <v>379</v>
      </c>
      <c r="J430" s="187">
        <v>63</v>
      </c>
      <c r="K430" s="187">
        <v>4</v>
      </c>
      <c r="L430" s="3" t="str">
        <f>IF(I430="EQ",HLOOKUP(J430,Tables!$D$14:$I$15,2,TRUE),IF(I430="EI",HLOOKUP(J430,Tables!$D$2:$I$3,2,TRUE),IF(I430="EO",HLOOKUP(J430,Tables!$D$8:$I$9,2,TRUE),"")))</f>
        <v>H</v>
      </c>
      <c r="M430" s="3">
        <f>IF(I430="EQ",VLOOKUP(K430,Tables!$A$16:$C$18,3,TRUE),IF(I430="EI",VLOOKUP(K430,Tables!$A$4:$C$6,3,TRUE),IF(I430="EO",VLOOKUP(K430,Tables!$A$10:$C$12,3,TRUE),"")))</f>
        <v>18</v>
      </c>
      <c r="N430" s="3" t="str">
        <f t="shared" si="30"/>
        <v>=Tables!H18</v>
      </c>
      <c r="O430" s="32" t="str">
        <f>Tables!H18</f>
        <v>H</v>
      </c>
      <c r="P430" s="6" t="str">
        <f t="shared" si="29"/>
        <v>EQH</v>
      </c>
      <c r="Q430" s="30"/>
      <c r="R430" s="34"/>
      <c r="S430" s="31"/>
      <c r="T430" s="31"/>
      <c r="U430" s="31"/>
      <c r="V430" s="3" t="str">
        <f>IF(S430="ILF",HLOOKUP(T430,Tables!$D$20:$I$21,2,TRUE),IF(S430="EIF",HLOOKUP(T430,Tables!$D$26:$I$27,2,TRUE),""))</f>
        <v/>
      </c>
      <c r="W430" s="3" t="str">
        <f>IF(S430="ILF",VLOOKUP(U430,Tables!$A$22:$C$24,3,TRUE),IF(S430="EIF",VLOOKUP(U430,Tables!$A$28:$C$30,3,TRUE),""))</f>
        <v/>
      </c>
      <c r="X430" s="3" t="str">
        <f t="shared" si="31"/>
        <v/>
      </c>
      <c r="Y430" s="1"/>
      <c r="Z430" s="32"/>
      <c r="AA430" s="6" t="str">
        <f t="shared" si="28"/>
        <v/>
      </c>
    </row>
    <row r="431" spans="1:27" customFormat="1" ht="45">
      <c r="A431" s="157" t="s">
        <v>321</v>
      </c>
      <c r="B431" s="157" t="s">
        <v>337</v>
      </c>
      <c r="C431" s="157"/>
      <c r="D431" s="157"/>
      <c r="E431" s="157" t="s">
        <v>563</v>
      </c>
      <c r="F431" s="157" t="s">
        <v>564</v>
      </c>
      <c r="G431" s="157" t="s">
        <v>130</v>
      </c>
      <c r="H431" s="157"/>
      <c r="I431" s="187" t="s">
        <v>379</v>
      </c>
      <c r="J431" s="187">
        <v>62</v>
      </c>
      <c r="K431" s="187">
        <v>2</v>
      </c>
      <c r="L431" s="3" t="str">
        <f>IF(I431="EQ",HLOOKUP(J431,Tables!$D$14:$I$15,2,TRUE),IF(I431="EI",HLOOKUP(J431,Tables!$D$2:$I$3,2,TRUE),IF(I431="EO",HLOOKUP(J431,Tables!$D$8:$I$9,2,TRUE),"")))</f>
        <v>H</v>
      </c>
      <c r="M431" s="3">
        <f>IF(I431="EQ",VLOOKUP(K431,Tables!$A$16:$C$18,3,TRUE),IF(I431="EI",VLOOKUP(K431,Tables!$A$4:$C$6,3,TRUE),IF(I431="EO",VLOOKUP(K431,Tables!$A$10:$C$12,3,TRUE),"")))</f>
        <v>17</v>
      </c>
      <c r="N431" s="3" t="str">
        <f t="shared" si="30"/>
        <v>=Tables!H17</v>
      </c>
      <c r="O431" s="32" t="str">
        <f>Tables!H17</f>
        <v>H</v>
      </c>
      <c r="P431" s="6" t="str">
        <f t="shared" si="29"/>
        <v>EQH</v>
      </c>
      <c r="Q431" s="30"/>
      <c r="R431" s="34"/>
      <c r="S431" s="31"/>
      <c r="T431" s="31"/>
      <c r="U431" s="31"/>
      <c r="V431" s="3" t="str">
        <f>IF(S431="ILF",HLOOKUP(T431,Tables!$D$20:$I$21,2,TRUE),IF(S431="EIF",HLOOKUP(T431,Tables!$D$26:$I$27,2,TRUE),""))</f>
        <v/>
      </c>
      <c r="W431" s="3" t="str">
        <f>IF(S431="ILF",VLOOKUP(U431,Tables!$A$22:$C$24,3,TRUE),IF(S431="EIF",VLOOKUP(U431,Tables!$A$28:$C$30,3,TRUE),""))</f>
        <v/>
      </c>
      <c r="X431" s="3" t="str">
        <f t="shared" si="31"/>
        <v/>
      </c>
      <c r="Y431" s="1"/>
      <c r="Z431" s="32"/>
      <c r="AA431" s="6" t="str">
        <f t="shared" si="28"/>
        <v/>
      </c>
    </row>
    <row r="432" spans="1:27" customFormat="1" ht="33.75">
      <c r="A432" s="157" t="s">
        <v>321</v>
      </c>
      <c r="B432" s="157" t="s">
        <v>337</v>
      </c>
      <c r="C432" s="157"/>
      <c r="D432" s="157"/>
      <c r="E432" s="157" t="s">
        <v>563</v>
      </c>
      <c r="F432" s="157" t="s">
        <v>566</v>
      </c>
      <c r="G432" s="157" t="s">
        <v>354</v>
      </c>
      <c r="H432" s="157"/>
      <c r="I432" s="187" t="s">
        <v>379</v>
      </c>
      <c r="J432" s="187">
        <v>33</v>
      </c>
      <c r="K432" s="187">
        <v>2</v>
      </c>
      <c r="L432" s="3" t="str">
        <f>IF(I432="EQ",HLOOKUP(J432,Tables!$D$14:$I$15,2,TRUE),IF(I432="EI",HLOOKUP(J432,Tables!$D$2:$I$3,2,TRUE),IF(I432="EO",HLOOKUP(J432,Tables!$D$8:$I$9,2,TRUE),"")))</f>
        <v>H</v>
      </c>
      <c r="M432" s="3">
        <f>IF(I432="EQ",VLOOKUP(K432,Tables!$A$16:$C$18,3,TRUE),IF(I432="EI",VLOOKUP(K432,Tables!$A$4:$C$6,3,TRUE),IF(I432="EO",VLOOKUP(K432,Tables!$A$10:$C$12,3,TRUE),"")))</f>
        <v>17</v>
      </c>
      <c r="N432" s="3" t="str">
        <f t="shared" si="30"/>
        <v>=Tables!H17</v>
      </c>
      <c r="O432" s="32" t="str">
        <f>Tables!H17</f>
        <v>H</v>
      </c>
      <c r="P432" s="6" t="str">
        <f t="shared" si="29"/>
        <v>EQH</v>
      </c>
      <c r="Q432" s="30"/>
      <c r="R432" s="34"/>
      <c r="S432" s="31"/>
      <c r="T432" s="31"/>
      <c r="U432" s="31"/>
      <c r="V432" s="3" t="str">
        <f>IF(S432="ILF",HLOOKUP(T432,Tables!$D$20:$I$21,2,TRUE),IF(S432="EIF",HLOOKUP(T432,Tables!$D$26:$I$27,2,TRUE),""))</f>
        <v/>
      </c>
      <c r="W432" s="3" t="str">
        <f>IF(S432="ILF",VLOOKUP(U432,Tables!$A$22:$C$24,3,TRUE),IF(S432="EIF",VLOOKUP(U432,Tables!$A$28:$C$30,3,TRUE),""))</f>
        <v/>
      </c>
      <c r="X432" s="3" t="str">
        <f t="shared" si="31"/>
        <v/>
      </c>
      <c r="Y432" s="1"/>
      <c r="Z432" s="32"/>
      <c r="AA432" s="6" t="str">
        <f t="shared" si="28"/>
        <v/>
      </c>
    </row>
    <row r="433" spans="1:27" customFormat="1" ht="45">
      <c r="A433" s="157" t="s">
        <v>321</v>
      </c>
      <c r="B433" s="157" t="s">
        <v>337</v>
      </c>
      <c r="C433" s="157" t="s">
        <v>363</v>
      </c>
      <c r="D433" s="157" t="s">
        <v>440</v>
      </c>
      <c r="E433" s="157" t="s">
        <v>615</v>
      </c>
      <c r="F433" s="157" t="s">
        <v>564</v>
      </c>
      <c r="G433" s="157" t="s">
        <v>584</v>
      </c>
      <c r="H433" s="157"/>
      <c r="I433" s="187"/>
      <c r="J433" s="187"/>
      <c r="K433" s="187"/>
      <c r="L433" s="3" t="str">
        <f>IF(I433="EQ",HLOOKUP(J433,Tables!$D$14:$I$15,2,TRUE),IF(I433="EI",HLOOKUP(J433,Tables!$D$2:$I$3,2,TRUE),IF(I433="EO",HLOOKUP(J433,Tables!$D$8:$I$9,2,TRUE),"")))</f>
        <v/>
      </c>
      <c r="M433" s="3" t="str">
        <f>IF(I433="EQ",VLOOKUP(K433,Tables!$A$16:$C$18,3,TRUE),IF(I433="EI",VLOOKUP(K433,Tables!$A$4:$C$6,3,TRUE),IF(I433="EO",VLOOKUP(K433,Tables!$A$10:$C$12,3,TRUE),"")))</f>
        <v/>
      </c>
      <c r="N433" s="3" t="str">
        <f t="shared" si="30"/>
        <v/>
      </c>
      <c r="O433" s="32"/>
      <c r="P433" s="6" t="str">
        <f t="shared" si="29"/>
        <v/>
      </c>
      <c r="Q433" s="30"/>
      <c r="R433" s="34"/>
      <c r="S433" s="31"/>
      <c r="T433" s="31"/>
      <c r="U433" s="31"/>
      <c r="V433" s="3" t="str">
        <f>IF(S433="ILF",HLOOKUP(T433,Tables!$D$20:$I$21,2,TRUE),IF(S433="EIF",HLOOKUP(T433,Tables!$D$26:$I$27,2,TRUE),""))</f>
        <v/>
      </c>
      <c r="W433" s="3" t="str">
        <f>IF(S433="ILF",VLOOKUP(U433,Tables!$A$22:$C$24,3,TRUE),IF(S433="EIF",VLOOKUP(U433,Tables!$A$28:$C$30,3,TRUE),""))</f>
        <v/>
      </c>
      <c r="X433" s="3" t="str">
        <f t="shared" si="31"/>
        <v/>
      </c>
      <c r="Y433" s="1"/>
      <c r="Z433" s="32"/>
      <c r="AA433" s="6" t="str">
        <f t="shared" si="28"/>
        <v/>
      </c>
    </row>
    <row r="434" spans="1:27" customFormat="1" ht="67.5">
      <c r="A434" s="157" t="s">
        <v>321</v>
      </c>
      <c r="B434" s="157" t="s">
        <v>337</v>
      </c>
      <c r="C434" s="157"/>
      <c r="D434" s="157"/>
      <c r="E434" s="157" t="s">
        <v>563</v>
      </c>
      <c r="F434" s="157" t="s">
        <v>564</v>
      </c>
      <c r="G434" s="157" t="s">
        <v>126</v>
      </c>
      <c r="H434" s="157"/>
      <c r="I434" s="187" t="s">
        <v>379</v>
      </c>
      <c r="J434" s="187">
        <v>43</v>
      </c>
      <c r="K434" s="187">
        <v>1</v>
      </c>
      <c r="L434" s="3" t="str">
        <f>IF(I434="EQ",HLOOKUP(J434,Tables!$D$14:$I$15,2,TRUE),IF(I434="EI",HLOOKUP(J434,Tables!$D$2:$I$3,2,TRUE),IF(I434="EO",HLOOKUP(J434,Tables!$D$8:$I$9,2,TRUE),"")))</f>
        <v>H</v>
      </c>
      <c r="M434" s="3">
        <f>IF(I434="EQ",VLOOKUP(K434,Tables!$A$16:$C$18,3,TRUE),IF(I434="EI",VLOOKUP(K434,Tables!$A$4:$C$6,3,TRUE),IF(I434="EO",VLOOKUP(K434,Tables!$A$10:$C$12,3,TRUE),"")))</f>
        <v>16</v>
      </c>
      <c r="N434" s="3" t="str">
        <f t="shared" si="30"/>
        <v>=Tables!H16</v>
      </c>
      <c r="O434" s="32" t="str">
        <f>Tables!H16</f>
        <v>A</v>
      </c>
      <c r="P434" s="6" t="str">
        <f t="shared" si="29"/>
        <v>EQA</v>
      </c>
      <c r="Q434" s="30"/>
      <c r="R434" s="34"/>
      <c r="S434" s="31"/>
      <c r="T434" s="31"/>
      <c r="U434" s="31"/>
      <c r="V434" s="3" t="str">
        <f>IF(S434="ILF",HLOOKUP(T434,Tables!$D$20:$I$21,2,TRUE),IF(S434="EIF",HLOOKUP(T434,Tables!$D$26:$I$27,2,TRUE),""))</f>
        <v/>
      </c>
      <c r="W434" s="3" t="str">
        <f>IF(S434="ILF",VLOOKUP(U434,Tables!$A$22:$C$24,3,TRUE),IF(S434="EIF",VLOOKUP(U434,Tables!$A$28:$C$30,3,TRUE),""))</f>
        <v/>
      </c>
      <c r="X434" s="3" t="str">
        <f t="shared" si="31"/>
        <v/>
      </c>
      <c r="Y434" s="1"/>
      <c r="Z434" s="32"/>
      <c r="AA434" s="6" t="str">
        <f t="shared" si="28"/>
        <v/>
      </c>
    </row>
    <row r="435" spans="1:27" customFormat="1" ht="33.75">
      <c r="A435" s="157" t="s">
        <v>321</v>
      </c>
      <c r="B435" s="157" t="s">
        <v>337</v>
      </c>
      <c r="C435" s="157"/>
      <c r="D435" s="157" t="s">
        <v>586</v>
      </c>
      <c r="E435" s="157" t="s">
        <v>563</v>
      </c>
      <c r="F435" s="157" t="s">
        <v>564</v>
      </c>
      <c r="G435" s="157" t="s">
        <v>589</v>
      </c>
      <c r="H435" s="157"/>
      <c r="I435" s="187" t="s">
        <v>379</v>
      </c>
      <c r="J435" s="187">
        <v>51</v>
      </c>
      <c r="K435" s="187">
        <v>2</v>
      </c>
      <c r="L435" s="3" t="str">
        <f>IF(I435="EQ",HLOOKUP(J435,Tables!$D$14:$I$15,2,TRUE),IF(I435="EI",HLOOKUP(J435,Tables!$D$2:$I$3,2,TRUE),IF(I435="EO",HLOOKUP(J435,Tables!$D$8:$I$9,2,TRUE),"")))</f>
        <v>H</v>
      </c>
      <c r="M435" s="3">
        <f>IF(I435="EQ",VLOOKUP(K435,Tables!$A$16:$C$18,3,TRUE),IF(I435="EI",VLOOKUP(K435,Tables!$A$4:$C$6,3,TRUE),IF(I435="EO",VLOOKUP(K435,Tables!$A$10:$C$12,3,TRUE),"")))</f>
        <v>17</v>
      </c>
      <c r="N435" s="3" t="str">
        <f t="shared" si="30"/>
        <v>=Tables!H17</v>
      </c>
      <c r="O435" s="32" t="str">
        <f>Tables!H17</f>
        <v>H</v>
      </c>
      <c r="P435" s="6" t="str">
        <f t="shared" si="29"/>
        <v>EQH</v>
      </c>
      <c r="Q435" s="30"/>
      <c r="R435" s="34"/>
      <c r="S435" s="31"/>
      <c r="T435" s="31"/>
      <c r="U435" s="31"/>
      <c r="V435" s="3" t="str">
        <f>IF(S435="ILF",HLOOKUP(T435,Tables!$D$20:$I$21,2,TRUE),IF(S435="EIF",HLOOKUP(T435,Tables!$D$26:$I$27,2,TRUE),""))</f>
        <v/>
      </c>
      <c r="W435" s="3" t="str">
        <f>IF(S435="ILF",VLOOKUP(U435,Tables!$A$22:$C$24,3,TRUE),IF(S435="EIF",VLOOKUP(U435,Tables!$A$28:$C$30,3,TRUE),""))</f>
        <v/>
      </c>
      <c r="X435" s="3" t="str">
        <f t="shared" si="31"/>
        <v/>
      </c>
      <c r="Y435" s="1"/>
      <c r="Z435" s="32"/>
      <c r="AA435" s="6" t="str">
        <f t="shared" si="28"/>
        <v/>
      </c>
    </row>
    <row r="436" spans="1:27" customFormat="1" ht="33.75">
      <c r="A436" s="157" t="s">
        <v>321</v>
      </c>
      <c r="B436" s="157" t="s">
        <v>337</v>
      </c>
      <c r="C436" s="157"/>
      <c r="D436" s="157"/>
      <c r="E436" s="157" t="s">
        <v>563</v>
      </c>
      <c r="F436" s="157" t="s">
        <v>564</v>
      </c>
      <c r="G436" s="157" t="s">
        <v>588</v>
      </c>
      <c r="H436" s="157"/>
      <c r="I436" s="187" t="s">
        <v>379</v>
      </c>
      <c r="J436" s="187">
        <v>76</v>
      </c>
      <c r="K436" s="187">
        <v>1</v>
      </c>
      <c r="L436" s="3" t="str">
        <f>IF(I436="EQ",HLOOKUP(J436,Tables!$D$14:$I$15,2,TRUE),IF(I436="EI",HLOOKUP(J436,Tables!$D$2:$I$3,2,TRUE),IF(I436="EO",HLOOKUP(J436,Tables!$D$8:$I$9,2,TRUE),"")))</f>
        <v>H</v>
      </c>
      <c r="M436" s="3">
        <f>IF(I436="EQ",VLOOKUP(K436,Tables!$A$16:$C$18,3,TRUE),IF(I436="EI",VLOOKUP(K436,Tables!$A$4:$C$6,3,TRUE),IF(I436="EO",VLOOKUP(K436,Tables!$A$10:$C$12,3,TRUE),"")))</f>
        <v>16</v>
      </c>
      <c r="N436" s="3" t="str">
        <f t="shared" si="30"/>
        <v>=Tables!H16</v>
      </c>
      <c r="O436" s="32" t="str">
        <f>Tables!H16</f>
        <v>A</v>
      </c>
      <c r="P436" s="6" t="str">
        <f t="shared" si="29"/>
        <v>EQA</v>
      </c>
      <c r="Q436" s="30"/>
      <c r="R436" s="34"/>
      <c r="S436" s="31"/>
      <c r="T436" s="31"/>
      <c r="U436" s="31"/>
      <c r="V436" s="3" t="str">
        <f>IF(S436="ILF",HLOOKUP(T436,Tables!$D$20:$I$21,2,TRUE),IF(S436="EIF",HLOOKUP(T436,Tables!$D$26:$I$27,2,TRUE),""))</f>
        <v/>
      </c>
      <c r="W436" s="3" t="str">
        <f>IF(S436="ILF",VLOOKUP(U436,Tables!$A$22:$C$24,3,TRUE),IF(S436="EIF",VLOOKUP(U436,Tables!$A$28:$C$30,3,TRUE),""))</f>
        <v/>
      </c>
      <c r="X436" s="3" t="str">
        <f t="shared" si="31"/>
        <v/>
      </c>
      <c r="Y436" s="1"/>
      <c r="Z436" s="32"/>
      <c r="AA436" s="6" t="str">
        <f t="shared" si="28"/>
        <v/>
      </c>
    </row>
    <row r="437" spans="1:27" customFormat="1" ht="33.75">
      <c r="A437" s="157" t="s">
        <v>321</v>
      </c>
      <c r="B437" s="157" t="s">
        <v>337</v>
      </c>
      <c r="C437" s="157"/>
      <c r="D437" s="157"/>
      <c r="E437" s="157" t="s">
        <v>563</v>
      </c>
      <c r="F437" s="157" t="s">
        <v>564</v>
      </c>
      <c r="G437" s="157" t="s">
        <v>587</v>
      </c>
      <c r="H437" s="157"/>
      <c r="I437" s="187" t="s">
        <v>379</v>
      </c>
      <c r="J437" s="187">
        <v>6</v>
      </c>
      <c r="K437" s="187">
        <v>3</v>
      </c>
      <c r="L437" s="3" t="str">
        <f>IF(I437="EQ",HLOOKUP(J437,Tables!$D$14:$I$15,2,TRUE),IF(I437="EI",HLOOKUP(J437,Tables!$D$2:$I$3,2,TRUE),IF(I437="EO",HLOOKUP(J437,Tables!$D$8:$I$9,2,TRUE),"")))</f>
        <v>F</v>
      </c>
      <c r="M437" s="3">
        <f>IF(I437="EQ",VLOOKUP(K437,Tables!$A$16:$C$18,3,TRUE),IF(I437="EI",VLOOKUP(K437,Tables!$A$4:$C$6,3,TRUE),IF(I437="EO",VLOOKUP(K437,Tables!$A$10:$C$12,3,TRUE),"")))</f>
        <v>17</v>
      </c>
      <c r="N437" s="3" t="str">
        <f t="shared" si="30"/>
        <v>=Tables!F17</v>
      </c>
      <c r="O437" s="32" t="str">
        <f>Tables!F17</f>
        <v>A</v>
      </c>
      <c r="P437" s="6" t="str">
        <f t="shared" si="29"/>
        <v>EQA</v>
      </c>
      <c r="Q437" s="30"/>
      <c r="R437" s="34"/>
      <c r="S437" s="31"/>
      <c r="T437" s="31"/>
      <c r="U437" s="31"/>
      <c r="V437" s="3" t="str">
        <f>IF(S437="ILF",HLOOKUP(T437,Tables!$D$20:$I$21,2,TRUE),IF(S437="EIF",HLOOKUP(T437,Tables!$D$26:$I$27,2,TRUE),""))</f>
        <v/>
      </c>
      <c r="W437" s="3" t="str">
        <f>IF(S437="ILF",VLOOKUP(U437,Tables!$A$22:$C$24,3,TRUE),IF(S437="EIF",VLOOKUP(U437,Tables!$A$28:$C$30,3,TRUE),""))</f>
        <v/>
      </c>
      <c r="X437" s="3" t="str">
        <f t="shared" si="31"/>
        <v/>
      </c>
      <c r="Y437" s="1"/>
      <c r="Z437" s="32"/>
      <c r="AA437" s="6" t="str">
        <f t="shared" si="28"/>
        <v/>
      </c>
    </row>
    <row r="438" spans="1:27" customFormat="1" ht="33.75">
      <c r="A438" s="157" t="s">
        <v>321</v>
      </c>
      <c r="B438" s="157" t="s">
        <v>337</v>
      </c>
      <c r="C438" s="157"/>
      <c r="D438" s="157" t="s">
        <v>590</v>
      </c>
      <c r="E438" s="157" t="s">
        <v>563</v>
      </c>
      <c r="F438" s="157" t="s">
        <v>564</v>
      </c>
      <c r="G438" s="157" t="s">
        <v>591</v>
      </c>
      <c r="H438" s="157"/>
      <c r="I438" s="187" t="s">
        <v>379</v>
      </c>
      <c r="J438" s="187">
        <v>69</v>
      </c>
      <c r="K438" s="187">
        <v>3</v>
      </c>
      <c r="L438" s="3" t="str">
        <f>IF(I438="EQ",HLOOKUP(J438,Tables!$D$14:$I$15,2,TRUE),IF(I438="EI",HLOOKUP(J438,Tables!$D$2:$I$3,2,TRUE),IF(I438="EO",HLOOKUP(J438,Tables!$D$8:$I$9,2,TRUE),"")))</f>
        <v>H</v>
      </c>
      <c r="M438" s="3">
        <f>IF(I438="EQ",VLOOKUP(K438,Tables!$A$16:$C$18,3,TRUE),IF(I438="EI",VLOOKUP(K438,Tables!$A$4:$C$6,3,TRUE),IF(I438="EO",VLOOKUP(K438,Tables!$A$10:$C$12,3,TRUE),"")))</f>
        <v>17</v>
      </c>
      <c r="N438" s="3" t="str">
        <f t="shared" si="30"/>
        <v>=Tables!H17</v>
      </c>
      <c r="O438" s="32" t="str">
        <f>Tables!H17</f>
        <v>H</v>
      </c>
      <c r="P438" s="6" t="str">
        <f t="shared" si="29"/>
        <v>EQH</v>
      </c>
      <c r="Q438" s="30"/>
      <c r="R438" s="34"/>
      <c r="S438" s="31"/>
      <c r="T438" s="31"/>
      <c r="U438" s="31"/>
      <c r="V438" s="3" t="str">
        <f>IF(S438="ILF",HLOOKUP(T438,Tables!$D$20:$I$21,2,TRUE),IF(S438="EIF",HLOOKUP(T438,Tables!$D$26:$I$27,2,TRUE),""))</f>
        <v/>
      </c>
      <c r="W438" s="3" t="str">
        <f>IF(S438="ILF",VLOOKUP(U438,Tables!$A$22:$C$24,3,TRUE),IF(S438="EIF",VLOOKUP(U438,Tables!$A$28:$C$30,3,TRUE),""))</f>
        <v/>
      </c>
      <c r="X438" s="3" t="str">
        <f t="shared" si="31"/>
        <v/>
      </c>
      <c r="Y438" s="1"/>
      <c r="Z438" s="32"/>
      <c r="AA438" s="6" t="str">
        <f t="shared" si="28"/>
        <v/>
      </c>
    </row>
    <row r="439" spans="1:27" customFormat="1" ht="33.75">
      <c r="A439" s="157" t="s">
        <v>321</v>
      </c>
      <c r="B439" s="157" t="s">
        <v>337</v>
      </c>
      <c r="C439" s="157"/>
      <c r="D439" s="157"/>
      <c r="E439" s="157" t="s">
        <v>563</v>
      </c>
      <c r="F439" s="157" t="s">
        <v>564</v>
      </c>
      <c r="G439" s="157" t="s">
        <v>368</v>
      </c>
      <c r="H439" s="157"/>
      <c r="I439" s="187" t="s">
        <v>379</v>
      </c>
      <c r="J439" s="187">
        <v>69</v>
      </c>
      <c r="K439" s="187">
        <v>1</v>
      </c>
      <c r="L439" s="3" t="str">
        <f>IF(I439="EQ",HLOOKUP(J439,Tables!$D$14:$I$15,2,TRUE),IF(I439="EI",HLOOKUP(J439,Tables!$D$2:$I$3,2,TRUE),IF(I439="EO",HLOOKUP(J439,Tables!$D$8:$I$9,2,TRUE),"")))</f>
        <v>H</v>
      </c>
      <c r="M439" s="3">
        <f>IF(I439="EQ",VLOOKUP(K439,Tables!$A$16:$C$18,3,TRUE),IF(I439="EI",VLOOKUP(K439,Tables!$A$4:$C$6,3,TRUE),IF(I439="EO",VLOOKUP(K439,Tables!$A$10:$C$12,3,TRUE),"")))</f>
        <v>16</v>
      </c>
      <c r="N439" s="3" t="str">
        <f t="shared" si="30"/>
        <v>=Tables!H16</v>
      </c>
      <c r="O439" s="32" t="str">
        <f>Tables!H16</f>
        <v>A</v>
      </c>
      <c r="P439" s="6" t="str">
        <f t="shared" si="29"/>
        <v>EQA</v>
      </c>
      <c r="Q439" s="30"/>
      <c r="R439" s="34"/>
      <c r="S439" s="31"/>
      <c r="T439" s="31"/>
      <c r="U439" s="31"/>
      <c r="V439" s="3" t="str">
        <f>IF(S439="ILF",HLOOKUP(T439,Tables!$D$20:$I$21,2,TRUE),IF(S439="EIF",HLOOKUP(T439,Tables!$D$26:$I$27,2,TRUE),""))</f>
        <v/>
      </c>
      <c r="W439" s="3" t="str">
        <f>IF(S439="ILF",VLOOKUP(U439,Tables!$A$22:$C$24,3,TRUE),IF(S439="EIF",VLOOKUP(U439,Tables!$A$28:$C$30,3,TRUE),""))</f>
        <v/>
      </c>
      <c r="X439" s="3" t="str">
        <f t="shared" si="31"/>
        <v/>
      </c>
      <c r="Y439" s="1"/>
      <c r="Z439" s="32"/>
      <c r="AA439" s="6" t="str">
        <f t="shared" si="28"/>
        <v/>
      </c>
    </row>
    <row r="440" spans="1:27" customFormat="1" ht="33.75">
      <c r="A440" s="157" t="s">
        <v>321</v>
      </c>
      <c r="B440" s="157" t="s">
        <v>337</v>
      </c>
      <c r="C440" s="157"/>
      <c r="D440" s="157"/>
      <c r="E440" s="157" t="s">
        <v>563</v>
      </c>
      <c r="F440" s="157" t="s">
        <v>564</v>
      </c>
      <c r="G440" s="157" t="s">
        <v>369</v>
      </c>
      <c r="H440" s="157"/>
      <c r="I440" s="187" t="s">
        <v>379</v>
      </c>
      <c r="J440" s="187">
        <v>4</v>
      </c>
      <c r="K440" s="187">
        <v>2</v>
      </c>
      <c r="L440" s="3" t="str">
        <f>IF(I440="EQ",HLOOKUP(J440,Tables!$D$14:$I$15,2,TRUE),IF(I440="EI",HLOOKUP(J440,Tables!$D$2:$I$3,2,TRUE),IF(I440="EO",HLOOKUP(J440,Tables!$D$8:$I$9,2,TRUE),"")))</f>
        <v>D</v>
      </c>
      <c r="M440" s="3">
        <f>IF(I440="EQ",VLOOKUP(K440,Tables!$A$16:$C$18,3,TRUE),IF(I440="EI",VLOOKUP(K440,Tables!$A$4:$C$6,3,TRUE),IF(I440="EO",VLOOKUP(K440,Tables!$A$10:$C$12,3,TRUE),"")))</f>
        <v>17</v>
      </c>
      <c r="N440" s="3" t="str">
        <f t="shared" si="30"/>
        <v>=Tables!D17</v>
      </c>
      <c r="O440" s="32" t="str">
        <f>Tables!D17</f>
        <v>L</v>
      </c>
      <c r="P440" s="6" t="str">
        <f t="shared" si="29"/>
        <v>EQL</v>
      </c>
      <c r="Q440" s="30"/>
      <c r="R440" s="34"/>
      <c r="S440" s="31"/>
      <c r="T440" s="31"/>
      <c r="U440" s="31"/>
      <c r="V440" s="3" t="str">
        <f>IF(S440="ILF",HLOOKUP(T440,Tables!$D$20:$I$21,2,TRUE),IF(S440="EIF",HLOOKUP(T440,Tables!$D$26:$I$27,2,TRUE),""))</f>
        <v/>
      </c>
      <c r="W440" s="3" t="str">
        <f>IF(S440="ILF",VLOOKUP(U440,Tables!$A$22:$C$24,3,TRUE),IF(S440="EIF",VLOOKUP(U440,Tables!$A$28:$C$30,3,TRUE),""))</f>
        <v/>
      </c>
      <c r="X440" s="3" t="str">
        <f t="shared" si="31"/>
        <v/>
      </c>
      <c r="Y440" s="1"/>
      <c r="Z440" s="32"/>
      <c r="AA440" s="6" t="str">
        <f t="shared" si="28"/>
        <v/>
      </c>
    </row>
    <row r="441" spans="1:27" customFormat="1" ht="33.75">
      <c r="A441" s="157" t="s">
        <v>321</v>
      </c>
      <c r="B441" s="157" t="s">
        <v>337</v>
      </c>
      <c r="C441" s="157"/>
      <c r="D441" s="157"/>
      <c r="E441" s="157" t="s">
        <v>563</v>
      </c>
      <c r="F441" s="157" t="s">
        <v>564</v>
      </c>
      <c r="G441" s="157" t="s">
        <v>366</v>
      </c>
      <c r="H441" s="157"/>
      <c r="I441" s="187" t="s">
        <v>379</v>
      </c>
      <c r="J441" s="187">
        <v>10</v>
      </c>
      <c r="K441" s="187">
        <v>2</v>
      </c>
      <c r="L441" s="3" t="str">
        <f>IF(I441="EQ",HLOOKUP(J441,Tables!$D$14:$I$15,2,TRUE),IF(I441="EI",HLOOKUP(J441,Tables!$D$2:$I$3,2,TRUE),IF(I441="EO",HLOOKUP(J441,Tables!$D$8:$I$9,2,TRUE),"")))</f>
        <v>F</v>
      </c>
      <c r="M441" s="3">
        <f>IF(I441="EQ",VLOOKUP(K441,Tables!$A$16:$C$18,3,TRUE),IF(I441="EI",VLOOKUP(K441,Tables!$A$4:$C$6,3,TRUE),IF(I441="EO",VLOOKUP(K441,Tables!$A$10:$C$12,3,TRUE),"")))</f>
        <v>17</v>
      </c>
      <c r="N441" s="3" t="str">
        <f t="shared" si="30"/>
        <v>=Tables!F17</v>
      </c>
      <c r="O441" s="32" t="str">
        <f>Tables!F17</f>
        <v>A</v>
      </c>
      <c r="P441" s="6" t="str">
        <f t="shared" si="29"/>
        <v>EQA</v>
      </c>
      <c r="Q441" s="30"/>
      <c r="R441" s="34"/>
      <c r="S441" s="31"/>
      <c r="T441" s="31"/>
      <c r="U441" s="31"/>
      <c r="V441" s="3" t="str">
        <f>IF(S441="ILF",HLOOKUP(T441,Tables!$D$20:$I$21,2,TRUE),IF(S441="EIF",HLOOKUP(T441,Tables!$D$26:$I$27,2,TRUE),""))</f>
        <v/>
      </c>
      <c r="W441" s="3" t="str">
        <f>IF(S441="ILF",VLOOKUP(U441,Tables!$A$22:$C$24,3,TRUE),IF(S441="EIF",VLOOKUP(U441,Tables!$A$28:$C$30,3,TRUE),""))</f>
        <v/>
      </c>
      <c r="X441" s="3" t="str">
        <f t="shared" si="31"/>
        <v/>
      </c>
      <c r="Y441" s="1"/>
      <c r="Z441" s="32"/>
      <c r="AA441" s="6" t="str">
        <f t="shared" si="28"/>
        <v/>
      </c>
    </row>
    <row r="442" spans="1:27" customFormat="1" ht="33.75">
      <c r="A442" s="157" t="s">
        <v>321</v>
      </c>
      <c r="B442" s="157" t="s">
        <v>337</v>
      </c>
      <c r="C442" s="157"/>
      <c r="D442" s="157"/>
      <c r="E442" s="157" t="s">
        <v>563</v>
      </c>
      <c r="F442" s="157" t="s">
        <v>564</v>
      </c>
      <c r="G442" s="157" t="s">
        <v>367</v>
      </c>
      <c r="H442" s="157"/>
      <c r="I442" s="187" t="s">
        <v>379</v>
      </c>
      <c r="J442" s="187">
        <v>6</v>
      </c>
      <c r="K442" s="187">
        <v>1</v>
      </c>
      <c r="L442" s="3" t="str">
        <f>IF(I442="EQ",HLOOKUP(J442,Tables!$D$14:$I$15,2,TRUE),IF(I442="EI",HLOOKUP(J442,Tables!$D$2:$I$3,2,TRUE),IF(I442="EO",HLOOKUP(J442,Tables!$D$8:$I$9,2,TRUE),"")))</f>
        <v>F</v>
      </c>
      <c r="M442" s="3">
        <f>IF(I442="EQ",VLOOKUP(K442,Tables!$A$16:$C$18,3,TRUE),IF(I442="EI",VLOOKUP(K442,Tables!$A$4:$C$6,3,TRUE),IF(I442="EO",VLOOKUP(K442,Tables!$A$10:$C$12,3,TRUE),"")))</f>
        <v>16</v>
      </c>
      <c r="N442" s="3" t="str">
        <f t="shared" si="30"/>
        <v>=Tables!F16</v>
      </c>
      <c r="O442" s="32" t="str">
        <f>Tables!F16</f>
        <v>L</v>
      </c>
      <c r="P442" s="6" t="str">
        <f t="shared" si="29"/>
        <v>EQL</v>
      </c>
      <c r="Q442" s="30"/>
      <c r="R442" s="34"/>
      <c r="S442" s="31"/>
      <c r="T442" s="31"/>
      <c r="U442" s="31"/>
      <c r="V442" s="3" t="str">
        <f>IF(S442="ILF",HLOOKUP(T442,Tables!$D$20:$I$21,2,TRUE),IF(S442="EIF",HLOOKUP(T442,Tables!$D$26:$I$27,2,TRUE),""))</f>
        <v/>
      </c>
      <c r="W442" s="3" t="str">
        <f>IF(S442="ILF",VLOOKUP(U442,Tables!$A$22:$C$24,3,TRUE),IF(S442="EIF",VLOOKUP(U442,Tables!$A$28:$C$30,3,TRUE),""))</f>
        <v/>
      </c>
      <c r="X442" s="3" t="str">
        <f t="shared" si="31"/>
        <v/>
      </c>
      <c r="Y442" s="1"/>
      <c r="Z442" s="32"/>
      <c r="AA442" s="6" t="str">
        <f t="shared" si="28"/>
        <v/>
      </c>
    </row>
    <row r="443" spans="1:27" customFormat="1" ht="33.75">
      <c r="A443" s="157" t="s">
        <v>321</v>
      </c>
      <c r="B443" s="157" t="s">
        <v>337</v>
      </c>
      <c r="C443" s="157"/>
      <c r="D443" s="157"/>
      <c r="E443" s="157" t="s">
        <v>563</v>
      </c>
      <c r="F443" s="157" t="s">
        <v>564</v>
      </c>
      <c r="G443" s="178" t="s">
        <v>582</v>
      </c>
      <c r="H443" s="157"/>
      <c r="I443" s="187"/>
      <c r="J443" s="187"/>
      <c r="K443" s="187"/>
      <c r="L443" s="3" t="str">
        <f>IF(I443="EQ",HLOOKUP(J443,Tables!$D$14:$I$15,2,TRUE),IF(I443="EI",HLOOKUP(J443,Tables!$D$2:$I$3,2,TRUE),IF(I443="EO",HLOOKUP(J443,Tables!$D$8:$I$9,2,TRUE),"")))</f>
        <v/>
      </c>
      <c r="M443" s="3" t="str">
        <f>IF(I443="EQ",VLOOKUP(K443,Tables!$A$16:$C$18,3,TRUE),IF(I443="EI",VLOOKUP(K443,Tables!$A$4:$C$6,3,TRUE),IF(I443="EO",VLOOKUP(K443,Tables!$A$10:$C$12,3,TRUE),"")))</f>
        <v/>
      </c>
      <c r="N443" s="3" t="str">
        <f t="shared" si="30"/>
        <v/>
      </c>
      <c r="O443" s="32"/>
      <c r="P443" s="6" t="str">
        <f t="shared" si="29"/>
        <v/>
      </c>
      <c r="Q443" s="30"/>
      <c r="R443" s="34"/>
      <c r="S443" s="31"/>
      <c r="T443" s="31"/>
      <c r="U443" s="31"/>
      <c r="V443" s="3" t="str">
        <f>IF(S443="ILF",HLOOKUP(T443,Tables!$D$20:$I$21,2,TRUE),IF(S443="EIF",HLOOKUP(T443,Tables!$D$26:$I$27,2,TRUE),""))</f>
        <v/>
      </c>
      <c r="W443" s="3" t="str">
        <f>IF(S443="ILF",VLOOKUP(U443,Tables!$A$22:$C$24,3,TRUE),IF(S443="EIF",VLOOKUP(U443,Tables!$A$28:$C$30,3,TRUE),""))</f>
        <v/>
      </c>
      <c r="X443" s="3" t="str">
        <f t="shared" si="31"/>
        <v/>
      </c>
      <c r="Y443" s="1"/>
      <c r="Z443" s="32"/>
      <c r="AA443" s="6" t="str">
        <f t="shared" si="28"/>
        <v/>
      </c>
    </row>
    <row r="444" spans="1:27" customFormat="1" ht="33.75">
      <c r="A444" s="157" t="s">
        <v>321</v>
      </c>
      <c r="B444" s="157" t="s">
        <v>337</v>
      </c>
      <c r="C444" s="157"/>
      <c r="D444" s="157"/>
      <c r="E444" s="157" t="s">
        <v>563</v>
      </c>
      <c r="F444" s="157" t="s">
        <v>564</v>
      </c>
      <c r="G444" s="178" t="s">
        <v>581</v>
      </c>
      <c r="H444" s="157"/>
      <c r="I444" s="187"/>
      <c r="J444" s="187"/>
      <c r="K444" s="187"/>
      <c r="L444" s="3" t="str">
        <f>IF(I444="EQ",HLOOKUP(J444,Tables!$D$14:$I$15,2,TRUE),IF(I444="EI",HLOOKUP(J444,Tables!$D$2:$I$3,2,TRUE),IF(I444="EO",HLOOKUP(J444,Tables!$D$8:$I$9,2,TRUE),"")))</f>
        <v/>
      </c>
      <c r="M444" s="3" t="str">
        <f>IF(I444="EQ",VLOOKUP(K444,Tables!$A$16:$C$18,3,TRUE),IF(I444="EI",VLOOKUP(K444,Tables!$A$4:$C$6,3,TRUE),IF(I444="EO",VLOOKUP(K444,Tables!$A$10:$C$12,3,TRUE),"")))</f>
        <v/>
      </c>
      <c r="N444" s="3" t="str">
        <f t="shared" si="30"/>
        <v/>
      </c>
      <c r="O444" s="32"/>
      <c r="P444" s="6" t="str">
        <f t="shared" si="29"/>
        <v/>
      </c>
      <c r="Q444" s="30"/>
      <c r="R444" s="34"/>
      <c r="S444" s="31"/>
      <c r="T444" s="31"/>
      <c r="U444" s="31"/>
      <c r="V444" s="3" t="str">
        <f>IF(S444="ILF",HLOOKUP(T444,Tables!$D$20:$I$21,2,TRUE),IF(S444="EIF",HLOOKUP(T444,Tables!$D$26:$I$27,2,TRUE),""))</f>
        <v/>
      </c>
      <c r="W444" s="3" t="str">
        <f>IF(S444="ILF",VLOOKUP(U444,Tables!$A$22:$C$24,3,TRUE),IF(S444="EIF",VLOOKUP(U444,Tables!$A$28:$C$30,3,TRUE),""))</f>
        <v/>
      </c>
      <c r="X444" s="3" t="str">
        <f t="shared" si="31"/>
        <v/>
      </c>
      <c r="Y444" s="1"/>
      <c r="Z444" s="32"/>
      <c r="AA444" s="6" t="str">
        <f t="shared" si="28"/>
        <v/>
      </c>
    </row>
    <row r="445" spans="1:27" customFormat="1" ht="33.75">
      <c r="A445" s="157" t="s">
        <v>321</v>
      </c>
      <c r="B445" s="157" t="s">
        <v>337</v>
      </c>
      <c r="C445" s="157"/>
      <c r="D445" s="157"/>
      <c r="E445" s="157" t="s">
        <v>563</v>
      </c>
      <c r="F445" s="157" t="s">
        <v>564</v>
      </c>
      <c r="G445" s="178" t="s">
        <v>579</v>
      </c>
      <c r="H445" s="157"/>
      <c r="I445" s="187"/>
      <c r="J445" s="187"/>
      <c r="K445" s="187"/>
      <c r="L445" s="3" t="str">
        <f>IF(I445="EQ",HLOOKUP(J445,Tables!$D$14:$I$15,2,TRUE),IF(I445="EI",HLOOKUP(J445,Tables!$D$2:$I$3,2,TRUE),IF(I445="EO",HLOOKUP(J445,Tables!$D$8:$I$9,2,TRUE),"")))</f>
        <v/>
      </c>
      <c r="M445" s="3" t="str">
        <f>IF(I445="EQ",VLOOKUP(K445,Tables!$A$16:$C$18,3,TRUE),IF(I445="EI",VLOOKUP(K445,Tables!$A$4:$C$6,3,TRUE),IF(I445="EO",VLOOKUP(K445,Tables!$A$10:$C$12,3,TRUE),"")))</f>
        <v/>
      </c>
      <c r="N445" s="3" t="str">
        <f t="shared" si="30"/>
        <v/>
      </c>
      <c r="O445" s="32"/>
      <c r="P445" s="6" t="str">
        <f t="shared" si="29"/>
        <v/>
      </c>
      <c r="Q445" s="30"/>
      <c r="R445" s="34"/>
      <c r="S445" s="31"/>
      <c r="T445" s="31"/>
      <c r="U445" s="31"/>
      <c r="V445" s="3" t="str">
        <f>IF(S445="ILF",HLOOKUP(T445,Tables!$D$20:$I$21,2,TRUE),IF(S445="EIF",HLOOKUP(T445,Tables!$D$26:$I$27,2,TRUE),""))</f>
        <v/>
      </c>
      <c r="W445" s="3" t="str">
        <f>IF(S445="ILF",VLOOKUP(U445,Tables!$A$22:$C$24,3,TRUE),IF(S445="EIF",VLOOKUP(U445,Tables!$A$28:$C$30,3,TRUE),""))</f>
        <v/>
      </c>
      <c r="X445" s="3" t="str">
        <f t="shared" si="31"/>
        <v/>
      </c>
      <c r="Y445" s="1"/>
      <c r="Z445" s="32"/>
      <c r="AA445" s="6" t="str">
        <f t="shared" si="28"/>
        <v/>
      </c>
    </row>
    <row r="446" spans="1:27" customFormat="1" ht="33.75">
      <c r="A446" s="157" t="s">
        <v>321</v>
      </c>
      <c r="B446" s="157" t="s">
        <v>337</v>
      </c>
      <c r="C446" s="157"/>
      <c r="D446" s="157"/>
      <c r="E446" s="157" t="s">
        <v>563</v>
      </c>
      <c r="F446" s="157" t="s">
        <v>564</v>
      </c>
      <c r="G446" s="178" t="s">
        <v>580</v>
      </c>
      <c r="H446" s="157"/>
      <c r="I446" s="187"/>
      <c r="J446" s="187"/>
      <c r="K446" s="187"/>
      <c r="L446" s="3" t="str">
        <f>IF(I446="EQ",HLOOKUP(J446,Tables!$D$14:$I$15,2,TRUE),IF(I446="EI",HLOOKUP(J446,Tables!$D$2:$I$3,2,TRUE),IF(I446="EO",HLOOKUP(J446,Tables!$D$8:$I$9,2,TRUE),"")))</f>
        <v/>
      </c>
      <c r="M446" s="3" t="str">
        <f>IF(I446="EQ",VLOOKUP(K446,Tables!$A$16:$C$18,3,TRUE),IF(I446="EI",VLOOKUP(K446,Tables!$A$4:$C$6,3,TRUE),IF(I446="EO",VLOOKUP(K446,Tables!$A$10:$C$12,3,TRUE),"")))</f>
        <v/>
      </c>
      <c r="N446" s="3" t="str">
        <f t="shared" si="30"/>
        <v/>
      </c>
      <c r="O446" s="32"/>
      <c r="P446" s="6" t="str">
        <f t="shared" si="29"/>
        <v/>
      </c>
      <c r="Q446" s="30"/>
      <c r="R446" s="34"/>
      <c r="S446" s="31"/>
      <c r="T446" s="31"/>
      <c r="U446" s="31"/>
      <c r="V446" s="3" t="str">
        <f>IF(S446="ILF",HLOOKUP(T446,Tables!$D$20:$I$21,2,TRUE),IF(S446="EIF",HLOOKUP(T446,Tables!$D$26:$I$27,2,TRUE),""))</f>
        <v/>
      </c>
      <c r="W446" s="3" t="str">
        <f>IF(S446="ILF",VLOOKUP(U446,Tables!$A$22:$C$24,3,TRUE),IF(S446="EIF",VLOOKUP(U446,Tables!$A$28:$C$30,3,TRUE),""))</f>
        <v/>
      </c>
      <c r="X446" s="3" t="str">
        <f t="shared" si="31"/>
        <v/>
      </c>
      <c r="Y446" s="1"/>
      <c r="Z446" s="32"/>
      <c r="AA446" s="6" t="str">
        <f t="shared" si="28"/>
        <v/>
      </c>
    </row>
    <row r="447" spans="1:27" customFormat="1" ht="33.75">
      <c r="A447" s="157" t="s">
        <v>321</v>
      </c>
      <c r="B447" s="157" t="s">
        <v>337</v>
      </c>
      <c r="C447" s="157"/>
      <c r="D447" s="157"/>
      <c r="E447" s="157" t="s">
        <v>563</v>
      </c>
      <c r="F447" s="157" t="s">
        <v>564</v>
      </c>
      <c r="G447" s="178" t="s">
        <v>583</v>
      </c>
      <c r="H447" s="157"/>
      <c r="I447" s="187"/>
      <c r="J447" s="187"/>
      <c r="K447" s="187"/>
      <c r="L447" s="3" t="str">
        <f>IF(I447="EQ",HLOOKUP(J447,Tables!$D$14:$I$15,2,TRUE),IF(I447="EI",HLOOKUP(J447,Tables!$D$2:$I$3,2,TRUE),IF(I447="EO",HLOOKUP(J447,Tables!$D$8:$I$9,2,TRUE),"")))</f>
        <v/>
      </c>
      <c r="M447" s="3" t="str">
        <f>IF(I447="EQ",VLOOKUP(K447,Tables!$A$16:$C$18,3,TRUE),IF(I447="EI",VLOOKUP(K447,Tables!$A$4:$C$6,3,TRUE),IF(I447="EO",VLOOKUP(K447,Tables!$A$10:$C$12,3,TRUE),"")))</f>
        <v/>
      </c>
      <c r="N447" s="3" t="str">
        <f t="shared" si="30"/>
        <v/>
      </c>
      <c r="O447" s="32"/>
      <c r="P447" s="6" t="str">
        <f t="shared" si="29"/>
        <v/>
      </c>
      <c r="Q447" s="30"/>
      <c r="R447" s="34"/>
      <c r="S447" s="31"/>
      <c r="T447" s="31"/>
      <c r="U447" s="31"/>
      <c r="V447" s="3" t="str">
        <f>IF(S447="ILF",HLOOKUP(T447,Tables!$D$20:$I$21,2,TRUE),IF(S447="EIF",HLOOKUP(T447,Tables!$D$26:$I$27,2,TRUE),""))</f>
        <v/>
      </c>
      <c r="W447" s="3" t="str">
        <f>IF(S447="ILF",VLOOKUP(U447,Tables!$A$22:$C$24,3,TRUE),IF(S447="EIF",VLOOKUP(U447,Tables!$A$28:$C$30,3,TRUE),""))</f>
        <v/>
      </c>
      <c r="X447" s="3" t="str">
        <f t="shared" si="31"/>
        <v/>
      </c>
      <c r="Y447" s="1"/>
      <c r="Z447" s="32"/>
      <c r="AA447" s="6" t="str">
        <f t="shared" si="28"/>
        <v/>
      </c>
    </row>
    <row r="448" spans="1:27" customFormat="1" ht="45">
      <c r="A448" s="157" t="s">
        <v>321</v>
      </c>
      <c r="B448" s="157" t="s">
        <v>337</v>
      </c>
      <c r="C448" s="157"/>
      <c r="D448" s="157"/>
      <c r="E448" s="157" t="s">
        <v>563</v>
      </c>
      <c r="F448" s="157" t="s">
        <v>564</v>
      </c>
      <c r="G448" s="157" t="s">
        <v>131</v>
      </c>
      <c r="H448" s="157"/>
      <c r="I448" s="187" t="s">
        <v>373</v>
      </c>
      <c r="J448" s="187">
        <v>22</v>
      </c>
      <c r="K448" s="187">
        <v>4</v>
      </c>
      <c r="L448" s="3" t="str">
        <f>IF(I448="EQ",HLOOKUP(J448,Tables!$D$14:$I$15,2,TRUE),IF(I448="EI",HLOOKUP(J448,Tables!$D$2:$I$3,2,TRUE),IF(I448="EO",HLOOKUP(J448,Tables!$D$8:$I$9,2,TRUE),"")))</f>
        <v>H</v>
      </c>
      <c r="M448" s="3">
        <f>IF(I448="EQ",VLOOKUP(K448,Tables!$A$16:$C$18,3,TRUE),IF(I448="EI",VLOOKUP(K448,Tables!$A$4:$C$6,3,TRUE),IF(I448="EO",VLOOKUP(K448,Tables!$A$10:$C$12,3,TRUE),"")))</f>
        <v>6</v>
      </c>
      <c r="N448" s="3" t="str">
        <f t="shared" si="30"/>
        <v>=Tables!H6</v>
      </c>
      <c r="O448" s="32" t="str">
        <f>Tables!H6</f>
        <v>H</v>
      </c>
      <c r="P448" s="6" t="str">
        <f t="shared" si="29"/>
        <v>EIH</v>
      </c>
      <c r="Q448" s="30"/>
      <c r="R448" s="34"/>
      <c r="S448" s="31"/>
      <c r="T448" s="31"/>
      <c r="U448" s="31"/>
      <c r="V448" s="3" t="str">
        <f>IF(S448="ILF",HLOOKUP(T448,Tables!$D$20:$I$21,2,TRUE),IF(S448="EIF",HLOOKUP(T448,Tables!$D$26:$I$27,2,TRUE),""))</f>
        <v/>
      </c>
      <c r="W448" s="3" t="str">
        <f>IF(S448="ILF",VLOOKUP(U448,Tables!$A$22:$C$24,3,TRUE),IF(S448="EIF",VLOOKUP(U448,Tables!$A$28:$C$30,3,TRUE),""))</f>
        <v/>
      </c>
      <c r="X448" s="3" t="str">
        <f t="shared" si="31"/>
        <v/>
      </c>
      <c r="Y448" s="1"/>
      <c r="Z448" s="32"/>
      <c r="AA448" s="6" t="str">
        <f t="shared" si="28"/>
        <v/>
      </c>
    </row>
    <row r="449" spans="1:27" customFormat="1" ht="67.5">
      <c r="A449" s="157" t="s">
        <v>321</v>
      </c>
      <c r="B449" s="157" t="s">
        <v>337</v>
      </c>
      <c r="C449" s="157"/>
      <c r="D449" s="157"/>
      <c r="E449" s="157" t="s">
        <v>563</v>
      </c>
      <c r="F449" s="157" t="s">
        <v>564</v>
      </c>
      <c r="G449" s="157" t="s">
        <v>132</v>
      </c>
      <c r="H449" s="157"/>
      <c r="I449" s="187" t="s">
        <v>373</v>
      </c>
      <c r="J449" s="187">
        <v>57</v>
      </c>
      <c r="K449" s="187">
        <v>1</v>
      </c>
      <c r="L449" s="3" t="str">
        <f>IF(I449="EQ",HLOOKUP(J449,Tables!$D$14:$I$15,2,TRUE),IF(I449="EI",HLOOKUP(J449,Tables!$D$2:$I$3,2,TRUE),IF(I449="EO",HLOOKUP(J449,Tables!$D$8:$I$9,2,TRUE),"")))</f>
        <v>H</v>
      </c>
      <c r="M449" s="3">
        <f>IF(I449="EQ",VLOOKUP(K449,Tables!$A$16:$C$18,3,TRUE),IF(I449="EI",VLOOKUP(K449,Tables!$A$4:$C$6,3,TRUE),IF(I449="EO",VLOOKUP(K449,Tables!$A$10:$C$12,3,TRUE),"")))</f>
        <v>4</v>
      </c>
      <c r="N449" s="3" t="str">
        <f t="shared" si="30"/>
        <v>=Tables!H4</v>
      </c>
      <c r="O449" s="32" t="str">
        <f>Tables!H4</f>
        <v>A</v>
      </c>
      <c r="P449" s="6" t="str">
        <f t="shared" si="29"/>
        <v>EIA</v>
      </c>
      <c r="Q449" s="30"/>
      <c r="R449" s="34"/>
      <c r="S449" s="31"/>
      <c r="T449" s="31"/>
      <c r="U449" s="31"/>
      <c r="V449" s="3" t="str">
        <f>IF(S449="ILF",HLOOKUP(T449,Tables!$D$20:$I$21,2,TRUE),IF(S449="EIF",HLOOKUP(T449,Tables!$D$26:$I$27,2,TRUE),""))</f>
        <v/>
      </c>
      <c r="W449" s="3" t="str">
        <f>IF(S449="ILF",VLOOKUP(U449,Tables!$A$22:$C$24,3,TRUE),IF(S449="EIF",VLOOKUP(U449,Tables!$A$28:$C$30,3,TRUE),""))</f>
        <v/>
      </c>
      <c r="X449" s="3" t="str">
        <f t="shared" si="31"/>
        <v/>
      </c>
      <c r="Y449" s="1"/>
      <c r="Z449" s="32"/>
      <c r="AA449" s="6" t="str">
        <f t="shared" si="28"/>
        <v/>
      </c>
    </row>
    <row r="450" spans="1:27" customFormat="1" ht="67.5">
      <c r="A450" s="157" t="s">
        <v>321</v>
      </c>
      <c r="B450" s="157" t="s">
        <v>337</v>
      </c>
      <c r="C450" s="157"/>
      <c r="D450" s="157"/>
      <c r="E450" s="157" t="s">
        <v>563</v>
      </c>
      <c r="F450" s="157" t="s">
        <v>564</v>
      </c>
      <c r="G450" s="157" t="s">
        <v>133</v>
      </c>
      <c r="H450" s="157"/>
      <c r="I450" s="187" t="s">
        <v>373</v>
      </c>
      <c r="J450" s="187">
        <v>41</v>
      </c>
      <c r="K450" s="187">
        <v>1</v>
      </c>
      <c r="L450" s="3" t="str">
        <f>IF(I450="EQ",HLOOKUP(J450,Tables!$D$14:$I$15,2,TRUE),IF(I450="EI",HLOOKUP(J450,Tables!$D$2:$I$3,2,TRUE),IF(I450="EO",HLOOKUP(J450,Tables!$D$8:$I$9,2,TRUE),"")))</f>
        <v>H</v>
      </c>
      <c r="M450" s="3">
        <f>IF(I450="EQ",VLOOKUP(K450,Tables!$A$16:$C$18,3,TRUE),IF(I450="EI",VLOOKUP(K450,Tables!$A$4:$C$6,3,TRUE),IF(I450="EO",VLOOKUP(K450,Tables!$A$10:$C$12,3,TRUE),"")))</f>
        <v>4</v>
      </c>
      <c r="N450" s="3" t="str">
        <f t="shared" si="30"/>
        <v>=Tables!H4</v>
      </c>
      <c r="O450" s="32" t="str">
        <f>Tables!H4</f>
        <v>A</v>
      </c>
      <c r="P450" s="6" t="str">
        <f t="shared" si="29"/>
        <v>EIA</v>
      </c>
      <c r="Q450" s="30"/>
      <c r="R450" s="34"/>
      <c r="S450" s="31"/>
      <c r="T450" s="31"/>
      <c r="U450" s="31"/>
      <c r="V450" s="3" t="str">
        <f>IF(S450="ILF",HLOOKUP(T450,Tables!$D$20:$I$21,2,TRUE),IF(S450="EIF",HLOOKUP(T450,Tables!$D$26:$I$27,2,TRUE),""))</f>
        <v/>
      </c>
      <c r="W450" s="3" t="str">
        <f>IF(S450="ILF",VLOOKUP(U450,Tables!$A$22:$C$24,3,TRUE),IF(S450="EIF",VLOOKUP(U450,Tables!$A$28:$C$30,3,TRUE),""))</f>
        <v/>
      </c>
      <c r="X450" s="3" t="str">
        <f t="shared" si="31"/>
        <v/>
      </c>
      <c r="Y450" s="1"/>
      <c r="Z450" s="32"/>
      <c r="AA450" s="6" t="str">
        <f t="shared" si="28"/>
        <v/>
      </c>
    </row>
    <row r="451" spans="1:27" customFormat="1" ht="67.5">
      <c r="A451" s="157" t="s">
        <v>321</v>
      </c>
      <c r="B451" s="157" t="s">
        <v>337</v>
      </c>
      <c r="C451" s="157"/>
      <c r="D451" s="157"/>
      <c r="E451" s="157" t="s">
        <v>563</v>
      </c>
      <c r="F451" s="157" t="s">
        <v>564</v>
      </c>
      <c r="G451" s="157" t="s">
        <v>134</v>
      </c>
      <c r="H451" s="157"/>
      <c r="I451" s="187" t="s">
        <v>373</v>
      </c>
      <c r="J451" s="187">
        <v>60</v>
      </c>
      <c r="K451" s="187">
        <v>4</v>
      </c>
      <c r="L451" s="3" t="str">
        <f>IF(I451="EQ",HLOOKUP(J451,Tables!$D$14:$I$15,2,TRUE),IF(I451="EI",HLOOKUP(J451,Tables!$D$2:$I$3,2,TRUE),IF(I451="EO",HLOOKUP(J451,Tables!$D$8:$I$9,2,TRUE),"")))</f>
        <v>H</v>
      </c>
      <c r="M451" s="3">
        <f>IF(I451="EQ",VLOOKUP(K451,Tables!$A$16:$C$18,3,TRUE),IF(I451="EI",VLOOKUP(K451,Tables!$A$4:$C$6,3,TRUE),IF(I451="EO",VLOOKUP(K451,Tables!$A$10:$C$12,3,TRUE),"")))</f>
        <v>6</v>
      </c>
      <c r="N451" s="3" t="str">
        <f t="shared" si="30"/>
        <v>=Tables!H6</v>
      </c>
      <c r="O451" s="32" t="str">
        <f>Tables!H6</f>
        <v>H</v>
      </c>
      <c r="P451" s="6" t="str">
        <f t="shared" si="29"/>
        <v>EIH</v>
      </c>
      <c r="Q451" s="30"/>
      <c r="R451" s="34"/>
      <c r="S451" s="31"/>
      <c r="T451" s="31"/>
      <c r="U451" s="31"/>
      <c r="V451" s="3" t="str">
        <f>IF(S451="ILF",HLOOKUP(T451,Tables!$D$20:$I$21,2,TRUE),IF(S451="EIF",HLOOKUP(T451,Tables!$D$26:$I$27,2,TRUE),""))</f>
        <v/>
      </c>
      <c r="W451" s="3" t="str">
        <f>IF(S451="ILF",VLOOKUP(U451,Tables!$A$22:$C$24,3,TRUE),IF(S451="EIF",VLOOKUP(U451,Tables!$A$28:$C$30,3,TRUE),""))</f>
        <v/>
      </c>
      <c r="X451" s="3" t="str">
        <f t="shared" si="31"/>
        <v/>
      </c>
      <c r="Y451" s="1"/>
      <c r="Z451" s="32"/>
      <c r="AA451" s="6" t="str">
        <f t="shared" si="28"/>
        <v/>
      </c>
    </row>
    <row r="452" spans="1:27" customFormat="1" ht="67.5">
      <c r="A452" s="157" t="s">
        <v>321</v>
      </c>
      <c r="B452" s="157" t="s">
        <v>337</v>
      </c>
      <c r="C452" s="157"/>
      <c r="D452" s="157"/>
      <c r="E452" s="157" t="s">
        <v>563</v>
      </c>
      <c r="F452" s="157" t="s">
        <v>564</v>
      </c>
      <c r="G452" s="157" t="s">
        <v>135</v>
      </c>
      <c r="H452" s="157"/>
      <c r="I452" s="187" t="s">
        <v>373</v>
      </c>
      <c r="J452" s="187">
        <v>43</v>
      </c>
      <c r="K452" s="187">
        <v>3</v>
      </c>
      <c r="L452" s="3" t="str">
        <f>IF(I452="EQ",HLOOKUP(J452,Tables!$D$14:$I$15,2,TRUE),IF(I452="EI",HLOOKUP(J452,Tables!$D$2:$I$3,2,TRUE),IF(I452="EO",HLOOKUP(J452,Tables!$D$8:$I$9,2,TRUE),"")))</f>
        <v>H</v>
      </c>
      <c r="M452" s="3">
        <f>IF(I452="EQ",VLOOKUP(K452,Tables!$A$16:$C$18,3,TRUE),IF(I452="EI",VLOOKUP(K452,Tables!$A$4:$C$6,3,TRUE),IF(I452="EO",VLOOKUP(K452,Tables!$A$10:$C$12,3,TRUE),"")))</f>
        <v>6</v>
      </c>
      <c r="N452" s="3" t="str">
        <f t="shared" si="30"/>
        <v>=Tables!H6</v>
      </c>
      <c r="O452" s="32" t="str">
        <f>Tables!H6</f>
        <v>H</v>
      </c>
      <c r="P452" s="6" t="str">
        <f t="shared" si="29"/>
        <v>EIH</v>
      </c>
      <c r="Q452" s="30"/>
      <c r="R452" s="34"/>
      <c r="S452" s="31"/>
      <c r="T452" s="31"/>
      <c r="U452" s="31"/>
      <c r="V452" s="3" t="str">
        <f>IF(S452="ILF",HLOOKUP(T452,Tables!$D$20:$I$21,2,TRUE),IF(S452="EIF",HLOOKUP(T452,Tables!$D$26:$I$27,2,TRUE),""))</f>
        <v/>
      </c>
      <c r="W452" s="3" t="str">
        <f>IF(S452="ILF",VLOOKUP(U452,Tables!$A$22:$C$24,3,TRUE),IF(S452="EIF",VLOOKUP(U452,Tables!$A$28:$C$30,3,TRUE),""))</f>
        <v/>
      </c>
      <c r="X452" s="3" t="str">
        <f t="shared" si="31"/>
        <v/>
      </c>
      <c r="Y452" s="1"/>
      <c r="Z452" s="32"/>
      <c r="AA452" s="6" t="str">
        <f t="shared" ref="AA452:AA484" si="32">S452&amp;Z452</f>
        <v/>
      </c>
    </row>
    <row r="453" spans="1:27" customFormat="1" ht="33.75">
      <c r="A453" s="157" t="s">
        <v>321</v>
      </c>
      <c r="B453" s="157" t="s">
        <v>337</v>
      </c>
      <c r="C453" s="157"/>
      <c r="D453" s="157"/>
      <c r="E453" s="157" t="s">
        <v>563</v>
      </c>
      <c r="F453" s="157" t="s">
        <v>569</v>
      </c>
      <c r="G453" s="157" t="s">
        <v>365</v>
      </c>
      <c r="H453" s="157"/>
      <c r="I453" s="187" t="s">
        <v>373</v>
      </c>
      <c r="J453" s="187">
        <v>42</v>
      </c>
      <c r="K453" s="187">
        <v>3</v>
      </c>
      <c r="L453" s="3" t="str">
        <f>IF(I453="EQ",HLOOKUP(J453,Tables!$D$14:$I$15,2,TRUE),IF(I453="EI",HLOOKUP(J453,Tables!$D$2:$I$3,2,TRUE),IF(I453="EO",HLOOKUP(J453,Tables!$D$8:$I$9,2,TRUE),"")))</f>
        <v>H</v>
      </c>
      <c r="M453" s="3">
        <f>IF(I453="EQ",VLOOKUP(K453,Tables!$A$16:$C$18,3,TRUE),IF(I453="EI",VLOOKUP(K453,Tables!$A$4:$C$6,3,TRUE),IF(I453="EO",VLOOKUP(K453,Tables!$A$10:$C$12,3,TRUE),"")))</f>
        <v>6</v>
      </c>
      <c r="N453" s="3" t="str">
        <f t="shared" si="30"/>
        <v>=Tables!H6</v>
      </c>
      <c r="O453" s="32" t="str">
        <f>Tables!H6</f>
        <v>H</v>
      </c>
      <c r="P453" s="6" t="str">
        <f t="shared" ref="P453:P484" si="33">I453&amp;O453</f>
        <v>EIH</v>
      </c>
      <c r="Q453" s="30"/>
      <c r="R453" s="34"/>
      <c r="S453" s="31"/>
      <c r="T453" s="31"/>
      <c r="U453" s="31"/>
      <c r="V453" s="3" t="str">
        <f>IF(S453="ILF",HLOOKUP(T453,Tables!$D$20:$I$21,2,TRUE),IF(S453="EIF",HLOOKUP(T453,Tables!$D$26:$I$27,2,TRUE),""))</f>
        <v/>
      </c>
      <c r="W453" s="3" t="str">
        <f>IF(S453="ILF",VLOOKUP(U453,Tables!$A$22:$C$24,3,TRUE),IF(S453="EIF",VLOOKUP(U453,Tables!$A$28:$C$30,3,TRUE),""))</f>
        <v/>
      </c>
      <c r="X453" s="3" t="str">
        <f t="shared" si="31"/>
        <v/>
      </c>
      <c r="Y453" s="1"/>
      <c r="Z453" s="32"/>
      <c r="AA453" s="6" t="str">
        <f t="shared" si="32"/>
        <v/>
      </c>
    </row>
    <row r="454" spans="1:27" customFormat="1" ht="45">
      <c r="A454" s="157" t="s">
        <v>321</v>
      </c>
      <c r="B454" s="157" t="s">
        <v>337</v>
      </c>
      <c r="C454" s="157"/>
      <c r="D454" s="157"/>
      <c r="E454" s="157" t="s">
        <v>563</v>
      </c>
      <c r="F454" s="157" t="s">
        <v>569</v>
      </c>
      <c r="G454" s="157" t="s">
        <v>364</v>
      </c>
      <c r="H454" s="157"/>
      <c r="I454" s="187" t="s">
        <v>373</v>
      </c>
      <c r="J454" s="187">
        <v>73</v>
      </c>
      <c r="K454" s="187">
        <v>2</v>
      </c>
      <c r="L454" s="3" t="str">
        <f>IF(I454="EQ",HLOOKUP(J454,Tables!$D$14:$I$15,2,TRUE),IF(I454="EI",HLOOKUP(J454,Tables!$D$2:$I$3,2,TRUE),IF(I454="EO",HLOOKUP(J454,Tables!$D$8:$I$9,2,TRUE),"")))</f>
        <v>H</v>
      </c>
      <c r="M454" s="3">
        <f>IF(I454="EQ",VLOOKUP(K454,Tables!$A$16:$C$18,3,TRUE),IF(I454="EI",VLOOKUP(K454,Tables!$A$4:$C$6,3,TRUE),IF(I454="EO",VLOOKUP(K454,Tables!$A$10:$C$12,3,TRUE),"")))</f>
        <v>5</v>
      </c>
      <c r="N454" s="3" t="str">
        <f t="shared" ref="N454:N484" si="34">IF(I454&lt;&gt;"","=Tables!" &amp;L454&amp;M454,"")</f>
        <v>=Tables!H5</v>
      </c>
      <c r="O454" s="32" t="str">
        <f>Tables!H5</f>
        <v>H</v>
      </c>
      <c r="P454" s="6" t="str">
        <f t="shared" si="33"/>
        <v>EIH</v>
      </c>
      <c r="Q454" s="30"/>
      <c r="R454" s="34"/>
      <c r="S454" s="31"/>
      <c r="T454" s="31"/>
      <c r="U454" s="31"/>
      <c r="V454" s="3" t="str">
        <f>IF(S454="ILF",HLOOKUP(T454,Tables!$D$20:$I$21,2,TRUE),IF(S454="EIF",HLOOKUP(T454,Tables!$D$26:$I$27,2,TRUE),""))</f>
        <v/>
      </c>
      <c r="W454" s="3" t="str">
        <f>IF(S454="ILF",VLOOKUP(U454,Tables!$A$22:$C$24,3,TRUE),IF(S454="EIF",VLOOKUP(U454,Tables!$A$28:$C$30,3,TRUE),""))</f>
        <v/>
      </c>
      <c r="X454" s="3" t="str">
        <f t="shared" ref="X454:X484" si="35">IF(S454&lt;&gt;"","=Tables!" &amp;V454&amp;W454,"")</f>
        <v/>
      </c>
      <c r="Y454" s="1"/>
      <c r="Z454" s="32"/>
      <c r="AA454" s="6" t="str">
        <f t="shared" si="32"/>
        <v/>
      </c>
    </row>
    <row r="455" spans="1:27" customFormat="1" ht="33.75">
      <c r="A455" s="157" t="s">
        <v>321</v>
      </c>
      <c r="B455" s="157" t="s">
        <v>337</v>
      </c>
      <c r="C455" s="157"/>
      <c r="D455" s="157"/>
      <c r="E455" s="157" t="s">
        <v>615</v>
      </c>
      <c r="F455" s="157" t="s">
        <v>564</v>
      </c>
      <c r="G455" s="157" t="s">
        <v>346</v>
      </c>
      <c r="H455" s="157"/>
      <c r="I455" s="187"/>
      <c r="J455" s="187"/>
      <c r="K455" s="187"/>
      <c r="L455" s="3" t="str">
        <f>IF(I455="EQ",HLOOKUP(J455,Tables!$D$14:$I$15,2,TRUE),IF(I455="EI",HLOOKUP(J455,Tables!$D$2:$I$3,2,TRUE),IF(I455="EO",HLOOKUP(J455,Tables!$D$8:$I$9,2,TRUE),"")))</f>
        <v/>
      </c>
      <c r="M455" s="3" t="str">
        <f>IF(I455="EQ",VLOOKUP(K455,Tables!$A$16:$C$18,3,TRUE),IF(I455="EI",VLOOKUP(K455,Tables!$A$4:$C$6,3,TRUE),IF(I455="EO",VLOOKUP(K455,Tables!$A$10:$C$12,3,TRUE),"")))</f>
        <v/>
      </c>
      <c r="N455" s="3" t="str">
        <f t="shared" si="34"/>
        <v/>
      </c>
      <c r="O455" s="32"/>
      <c r="P455" s="6" t="str">
        <f t="shared" si="33"/>
        <v/>
      </c>
      <c r="Q455" s="30"/>
      <c r="R455" s="34"/>
      <c r="S455" s="31"/>
      <c r="T455" s="31"/>
      <c r="U455" s="31"/>
      <c r="V455" s="3" t="str">
        <f>IF(S455="ILF",HLOOKUP(T455,Tables!$D$20:$I$21,2,TRUE),IF(S455="EIF",HLOOKUP(T455,Tables!$D$26:$I$27,2,TRUE),""))</f>
        <v/>
      </c>
      <c r="W455" s="3" t="str">
        <f>IF(S455="ILF",VLOOKUP(U455,Tables!$A$22:$C$24,3,TRUE),IF(S455="EIF",VLOOKUP(U455,Tables!$A$28:$C$30,3,TRUE),""))</f>
        <v/>
      </c>
      <c r="X455" s="3" t="str">
        <f t="shared" si="35"/>
        <v/>
      </c>
      <c r="Y455" s="1"/>
      <c r="Z455" s="32"/>
      <c r="AA455" s="6" t="str">
        <f t="shared" si="32"/>
        <v/>
      </c>
    </row>
    <row r="456" spans="1:27" customFormat="1" ht="33.75">
      <c r="A456" s="157" t="s">
        <v>321</v>
      </c>
      <c r="B456" s="157" t="s">
        <v>337</v>
      </c>
      <c r="C456" s="157"/>
      <c r="D456" s="157"/>
      <c r="E456" s="157" t="s">
        <v>615</v>
      </c>
      <c r="F456" s="157" t="s">
        <v>564</v>
      </c>
      <c r="G456" s="157" t="s">
        <v>340</v>
      </c>
      <c r="H456" s="157"/>
      <c r="I456" s="187"/>
      <c r="J456" s="187"/>
      <c r="K456" s="187"/>
      <c r="L456" s="3" t="str">
        <f>IF(I456="EQ",HLOOKUP(J456,Tables!$D$14:$I$15,2,TRUE),IF(I456="EI",HLOOKUP(J456,Tables!$D$2:$I$3,2,TRUE),IF(I456="EO",HLOOKUP(J456,Tables!$D$8:$I$9,2,TRUE),"")))</f>
        <v/>
      </c>
      <c r="M456" s="3" t="str">
        <f>IF(I456="EQ",VLOOKUP(K456,Tables!$A$16:$C$18,3,TRUE),IF(I456="EI",VLOOKUP(K456,Tables!$A$4:$C$6,3,TRUE),IF(I456="EO",VLOOKUP(K456,Tables!$A$10:$C$12,3,TRUE),"")))</f>
        <v/>
      </c>
      <c r="N456" s="3" t="str">
        <f t="shared" si="34"/>
        <v/>
      </c>
      <c r="O456" s="32"/>
      <c r="P456" s="6" t="str">
        <f t="shared" si="33"/>
        <v/>
      </c>
      <c r="Q456" s="30"/>
      <c r="R456" s="34"/>
      <c r="S456" s="31"/>
      <c r="T456" s="31"/>
      <c r="U456" s="31"/>
      <c r="V456" s="3" t="str">
        <f>IF(S456="ILF",HLOOKUP(T456,Tables!$D$20:$I$21,2,TRUE),IF(S456="EIF",HLOOKUP(T456,Tables!$D$26:$I$27,2,TRUE),""))</f>
        <v/>
      </c>
      <c r="W456" s="3" t="str">
        <f>IF(S456="ILF",VLOOKUP(U456,Tables!$A$22:$C$24,3,TRUE),IF(S456="EIF",VLOOKUP(U456,Tables!$A$28:$C$30,3,TRUE),""))</f>
        <v/>
      </c>
      <c r="X456" s="3" t="str">
        <f t="shared" si="35"/>
        <v/>
      </c>
      <c r="Y456" s="1"/>
      <c r="Z456" s="32"/>
      <c r="AA456" s="6" t="str">
        <f t="shared" si="32"/>
        <v/>
      </c>
    </row>
    <row r="457" spans="1:27" customFormat="1" ht="45">
      <c r="A457" s="157" t="s">
        <v>321</v>
      </c>
      <c r="B457" s="157" t="s">
        <v>337</v>
      </c>
      <c r="C457" s="157"/>
      <c r="D457" s="157"/>
      <c r="E457" s="157" t="s">
        <v>615</v>
      </c>
      <c r="F457" s="157" t="s">
        <v>564</v>
      </c>
      <c r="G457" s="157" t="s">
        <v>339</v>
      </c>
      <c r="H457" s="157"/>
      <c r="I457" s="187"/>
      <c r="J457" s="187"/>
      <c r="K457" s="187"/>
      <c r="L457" s="3" t="str">
        <f>IF(I457="EQ",HLOOKUP(J457,Tables!$D$14:$I$15,2,TRUE),IF(I457="EI",HLOOKUP(J457,Tables!$D$2:$I$3,2,TRUE),IF(I457="EO",HLOOKUP(J457,Tables!$D$8:$I$9,2,TRUE),"")))</f>
        <v/>
      </c>
      <c r="M457" s="3" t="str">
        <f>IF(I457="EQ",VLOOKUP(K457,Tables!$A$16:$C$18,3,TRUE),IF(I457="EI",VLOOKUP(K457,Tables!$A$4:$C$6,3,TRUE),IF(I457="EO",VLOOKUP(K457,Tables!$A$10:$C$12,3,TRUE),"")))</f>
        <v/>
      </c>
      <c r="N457" s="3" t="str">
        <f t="shared" si="34"/>
        <v/>
      </c>
      <c r="O457" s="32"/>
      <c r="P457" s="6" t="str">
        <f t="shared" si="33"/>
        <v/>
      </c>
      <c r="Q457" s="30"/>
      <c r="R457" s="34"/>
      <c r="S457" s="31"/>
      <c r="T457" s="31"/>
      <c r="U457" s="31"/>
      <c r="V457" s="3" t="str">
        <f>IF(S457="ILF",HLOOKUP(T457,Tables!$D$20:$I$21,2,TRUE),IF(S457="EIF",HLOOKUP(T457,Tables!$D$26:$I$27,2,TRUE),""))</f>
        <v/>
      </c>
      <c r="W457" s="3" t="str">
        <f>IF(S457="ILF",VLOOKUP(U457,Tables!$A$22:$C$24,3,TRUE),IF(S457="EIF",VLOOKUP(U457,Tables!$A$28:$C$30,3,TRUE),""))</f>
        <v/>
      </c>
      <c r="X457" s="3" t="str">
        <f t="shared" si="35"/>
        <v/>
      </c>
      <c r="Y457" s="1"/>
      <c r="Z457" s="32"/>
      <c r="AA457" s="6" t="str">
        <f t="shared" si="32"/>
        <v/>
      </c>
    </row>
    <row r="458" spans="1:27" customFormat="1" ht="33.75">
      <c r="A458" s="157" t="s">
        <v>321</v>
      </c>
      <c r="B458" s="157" t="s">
        <v>337</v>
      </c>
      <c r="C458" s="157"/>
      <c r="D458" s="157"/>
      <c r="E458" s="157" t="s">
        <v>615</v>
      </c>
      <c r="F458" s="157" t="s">
        <v>564</v>
      </c>
      <c r="G458" s="157" t="s">
        <v>338</v>
      </c>
      <c r="H458" s="157"/>
      <c r="I458" s="187"/>
      <c r="J458" s="187"/>
      <c r="K458" s="187"/>
      <c r="L458" s="3" t="str">
        <f>IF(I458="EQ",HLOOKUP(J458,Tables!$D$14:$I$15,2,TRUE),IF(I458="EI",HLOOKUP(J458,Tables!$D$2:$I$3,2,TRUE),IF(I458="EO",HLOOKUP(J458,Tables!$D$8:$I$9,2,TRUE),"")))</f>
        <v/>
      </c>
      <c r="M458" s="3" t="str">
        <f>IF(I458="EQ",VLOOKUP(K458,Tables!$A$16:$C$18,3,TRUE),IF(I458="EI",VLOOKUP(K458,Tables!$A$4:$C$6,3,TRUE),IF(I458="EO",VLOOKUP(K458,Tables!$A$10:$C$12,3,TRUE),"")))</f>
        <v/>
      </c>
      <c r="N458" s="3" t="str">
        <f t="shared" si="34"/>
        <v/>
      </c>
      <c r="O458" s="32"/>
      <c r="P458" s="6" t="str">
        <f t="shared" si="33"/>
        <v/>
      </c>
      <c r="Q458" s="30"/>
      <c r="R458" s="34"/>
      <c r="S458" s="31"/>
      <c r="T458" s="31"/>
      <c r="U458" s="31"/>
      <c r="V458" s="3" t="str">
        <f>IF(S458="ILF",HLOOKUP(T458,Tables!$D$20:$I$21,2,TRUE),IF(S458="EIF",HLOOKUP(T458,Tables!$D$26:$I$27,2,TRUE),""))</f>
        <v/>
      </c>
      <c r="W458" s="3" t="str">
        <f>IF(S458="ILF",VLOOKUP(U458,Tables!$A$22:$C$24,3,TRUE),IF(S458="EIF",VLOOKUP(U458,Tables!$A$28:$C$30,3,TRUE),""))</f>
        <v/>
      </c>
      <c r="X458" s="3" t="str">
        <f t="shared" si="35"/>
        <v/>
      </c>
      <c r="Y458" s="1"/>
      <c r="Z458" s="32"/>
      <c r="AA458" s="6" t="str">
        <f t="shared" si="32"/>
        <v/>
      </c>
    </row>
    <row r="459" spans="1:27" customFormat="1" ht="33.75">
      <c r="A459" s="157" t="s">
        <v>321</v>
      </c>
      <c r="B459" s="157" t="s">
        <v>337</v>
      </c>
      <c r="C459" s="157"/>
      <c r="D459" s="157"/>
      <c r="E459" s="157" t="s">
        <v>615</v>
      </c>
      <c r="F459" s="157" t="s">
        <v>564</v>
      </c>
      <c r="G459" s="157" t="s">
        <v>344</v>
      </c>
      <c r="H459" s="157"/>
      <c r="I459" s="187"/>
      <c r="J459" s="187"/>
      <c r="K459" s="187"/>
      <c r="L459" s="3" t="str">
        <f>IF(I459="EQ",HLOOKUP(J459,Tables!$D$14:$I$15,2,TRUE),IF(I459="EI",HLOOKUP(J459,Tables!$D$2:$I$3,2,TRUE),IF(I459="EO",HLOOKUP(J459,Tables!$D$8:$I$9,2,TRUE),"")))</f>
        <v/>
      </c>
      <c r="M459" s="3" t="str">
        <f>IF(I459="EQ",VLOOKUP(K459,Tables!$A$16:$C$18,3,TRUE),IF(I459="EI",VLOOKUP(K459,Tables!$A$4:$C$6,3,TRUE),IF(I459="EO",VLOOKUP(K459,Tables!$A$10:$C$12,3,TRUE),"")))</f>
        <v/>
      </c>
      <c r="N459" s="3" t="str">
        <f t="shared" si="34"/>
        <v/>
      </c>
      <c r="O459" s="32"/>
      <c r="P459" s="6" t="str">
        <f t="shared" si="33"/>
        <v/>
      </c>
      <c r="Q459" s="30"/>
      <c r="R459" s="34"/>
      <c r="S459" s="31"/>
      <c r="T459" s="31"/>
      <c r="U459" s="31"/>
      <c r="V459" s="3" t="str">
        <f>IF(S459="ILF",HLOOKUP(T459,Tables!$D$20:$I$21,2,TRUE),IF(S459="EIF",HLOOKUP(T459,Tables!$D$26:$I$27,2,TRUE),""))</f>
        <v/>
      </c>
      <c r="W459" s="3" t="str">
        <f>IF(S459="ILF",VLOOKUP(U459,Tables!$A$22:$C$24,3,TRUE),IF(S459="EIF",VLOOKUP(U459,Tables!$A$28:$C$30,3,TRUE),""))</f>
        <v/>
      </c>
      <c r="X459" s="3" t="str">
        <f t="shared" si="35"/>
        <v/>
      </c>
      <c r="Y459" s="1"/>
      <c r="Z459" s="32"/>
      <c r="AA459" s="6" t="str">
        <f t="shared" si="32"/>
        <v/>
      </c>
    </row>
    <row r="460" spans="1:27" customFormat="1" ht="33.75">
      <c r="A460" s="157" t="s">
        <v>321</v>
      </c>
      <c r="B460" s="157" t="s">
        <v>337</v>
      </c>
      <c r="C460" s="157"/>
      <c r="D460" s="157"/>
      <c r="E460" s="157" t="s">
        <v>615</v>
      </c>
      <c r="F460" s="157" t="s">
        <v>564</v>
      </c>
      <c r="G460" s="157" t="s">
        <v>348</v>
      </c>
      <c r="H460" s="157"/>
      <c r="I460" s="187"/>
      <c r="J460" s="187"/>
      <c r="K460" s="187"/>
      <c r="L460" s="3" t="str">
        <f>IF(I460="EQ",HLOOKUP(J460,Tables!$D$14:$I$15,2,TRUE),IF(I460="EI",HLOOKUP(J460,Tables!$D$2:$I$3,2,TRUE),IF(I460="EO",HLOOKUP(J460,Tables!$D$8:$I$9,2,TRUE),"")))</f>
        <v/>
      </c>
      <c r="M460" s="3" t="str">
        <f>IF(I460="EQ",VLOOKUP(K460,Tables!$A$16:$C$18,3,TRUE),IF(I460="EI",VLOOKUP(K460,Tables!$A$4:$C$6,3,TRUE),IF(I460="EO",VLOOKUP(K460,Tables!$A$10:$C$12,3,TRUE),"")))</f>
        <v/>
      </c>
      <c r="N460" s="3" t="str">
        <f t="shared" si="34"/>
        <v/>
      </c>
      <c r="O460" s="32"/>
      <c r="P460" s="6" t="str">
        <f t="shared" si="33"/>
        <v/>
      </c>
      <c r="Q460" s="30"/>
      <c r="R460" s="34"/>
      <c r="S460" s="31"/>
      <c r="T460" s="31"/>
      <c r="U460" s="31"/>
      <c r="V460" s="3" t="str">
        <f>IF(S460="ILF",HLOOKUP(T460,Tables!$D$20:$I$21,2,TRUE),IF(S460="EIF",HLOOKUP(T460,Tables!$D$26:$I$27,2,TRUE),""))</f>
        <v/>
      </c>
      <c r="W460" s="3" t="str">
        <f>IF(S460="ILF",VLOOKUP(U460,Tables!$A$22:$C$24,3,TRUE),IF(S460="EIF",VLOOKUP(U460,Tables!$A$28:$C$30,3,TRUE),""))</f>
        <v/>
      </c>
      <c r="X460" s="3" t="str">
        <f t="shared" si="35"/>
        <v/>
      </c>
      <c r="Y460" s="1"/>
      <c r="Z460" s="32"/>
      <c r="AA460" s="6" t="str">
        <f t="shared" si="32"/>
        <v/>
      </c>
    </row>
    <row r="461" spans="1:27" customFormat="1" ht="33.75">
      <c r="A461" s="157" t="s">
        <v>321</v>
      </c>
      <c r="B461" s="157" t="s">
        <v>337</v>
      </c>
      <c r="C461" s="157"/>
      <c r="D461" s="157"/>
      <c r="E461" s="157" t="s">
        <v>615</v>
      </c>
      <c r="F461" s="157" t="s">
        <v>566</v>
      </c>
      <c r="G461" s="157" t="s">
        <v>349</v>
      </c>
      <c r="H461" s="157"/>
      <c r="I461" s="187"/>
      <c r="J461" s="187"/>
      <c r="K461" s="187"/>
      <c r="L461" s="3" t="str">
        <f>IF(I461="EQ",HLOOKUP(J461,Tables!$D$14:$I$15,2,TRUE),IF(I461="EI",HLOOKUP(J461,Tables!$D$2:$I$3,2,TRUE),IF(I461="EO",HLOOKUP(J461,Tables!$D$8:$I$9,2,TRUE),"")))</f>
        <v/>
      </c>
      <c r="M461" s="3" t="str">
        <f>IF(I461="EQ",VLOOKUP(K461,Tables!$A$16:$C$18,3,TRUE),IF(I461="EI",VLOOKUP(K461,Tables!$A$4:$C$6,3,TRUE),IF(I461="EO",VLOOKUP(K461,Tables!$A$10:$C$12,3,TRUE),"")))</f>
        <v/>
      </c>
      <c r="N461" s="3" t="str">
        <f t="shared" si="34"/>
        <v/>
      </c>
      <c r="O461" s="32"/>
      <c r="P461" s="6" t="str">
        <f t="shared" si="33"/>
        <v/>
      </c>
      <c r="Q461" s="30"/>
      <c r="R461" s="34"/>
      <c r="S461" s="31"/>
      <c r="T461" s="31"/>
      <c r="U461" s="31"/>
      <c r="V461" s="3" t="str">
        <f>IF(S461="ILF",HLOOKUP(T461,Tables!$D$20:$I$21,2,TRUE),IF(S461="EIF",HLOOKUP(T461,Tables!$D$26:$I$27,2,TRUE),""))</f>
        <v/>
      </c>
      <c r="W461" s="3" t="str">
        <f>IF(S461="ILF",VLOOKUP(U461,Tables!$A$22:$C$24,3,TRUE),IF(S461="EIF",VLOOKUP(U461,Tables!$A$28:$C$30,3,TRUE),""))</f>
        <v/>
      </c>
      <c r="X461" s="3" t="str">
        <f t="shared" si="35"/>
        <v/>
      </c>
      <c r="Y461" s="1"/>
      <c r="Z461" s="32"/>
      <c r="AA461" s="6" t="str">
        <f t="shared" si="32"/>
        <v/>
      </c>
    </row>
    <row r="462" spans="1:27" customFormat="1" ht="33.75">
      <c r="A462" s="157" t="s">
        <v>321</v>
      </c>
      <c r="B462" s="157" t="s">
        <v>337</v>
      </c>
      <c r="C462" s="157"/>
      <c r="D462" s="157"/>
      <c r="E462" s="157" t="s">
        <v>615</v>
      </c>
      <c r="F462" s="157" t="s">
        <v>566</v>
      </c>
      <c r="G462" s="157" t="s">
        <v>345</v>
      </c>
      <c r="H462" s="157"/>
      <c r="I462" s="187"/>
      <c r="J462" s="187"/>
      <c r="K462" s="187"/>
      <c r="L462" s="3" t="str">
        <f>IF(I462="EQ",HLOOKUP(J462,Tables!$D$14:$I$15,2,TRUE),IF(I462="EI",HLOOKUP(J462,Tables!$D$2:$I$3,2,TRUE),IF(I462="EO",HLOOKUP(J462,Tables!$D$8:$I$9,2,TRUE),"")))</f>
        <v/>
      </c>
      <c r="M462" s="3" t="str">
        <f>IF(I462="EQ",VLOOKUP(K462,Tables!$A$16:$C$18,3,TRUE),IF(I462="EI",VLOOKUP(K462,Tables!$A$4:$C$6,3,TRUE),IF(I462="EO",VLOOKUP(K462,Tables!$A$10:$C$12,3,TRUE),"")))</f>
        <v/>
      </c>
      <c r="N462" s="3" t="str">
        <f t="shared" si="34"/>
        <v/>
      </c>
      <c r="O462" s="32"/>
      <c r="P462" s="6" t="str">
        <f t="shared" si="33"/>
        <v/>
      </c>
      <c r="Q462" s="30"/>
      <c r="R462" s="34"/>
      <c r="S462" s="31"/>
      <c r="T462" s="31"/>
      <c r="U462" s="31"/>
      <c r="V462" s="3" t="str">
        <f>IF(S462="ILF",HLOOKUP(T462,Tables!$D$20:$I$21,2,TRUE),IF(S462="EIF",HLOOKUP(T462,Tables!$D$26:$I$27,2,TRUE),""))</f>
        <v/>
      </c>
      <c r="W462" s="3" t="str">
        <f>IF(S462="ILF",VLOOKUP(U462,Tables!$A$22:$C$24,3,TRUE),IF(S462="EIF",VLOOKUP(U462,Tables!$A$28:$C$30,3,TRUE),""))</f>
        <v/>
      </c>
      <c r="X462" s="3" t="str">
        <f t="shared" si="35"/>
        <v/>
      </c>
      <c r="Y462" s="1"/>
      <c r="Z462" s="32"/>
      <c r="AA462" s="6" t="str">
        <f t="shared" si="32"/>
        <v/>
      </c>
    </row>
    <row r="463" spans="1:27" customFormat="1" ht="33.75">
      <c r="A463" s="157" t="s">
        <v>321</v>
      </c>
      <c r="B463" s="157" t="s">
        <v>337</v>
      </c>
      <c r="C463" s="157"/>
      <c r="D463" s="157"/>
      <c r="E463" s="157" t="s">
        <v>615</v>
      </c>
      <c r="F463" s="157" t="s">
        <v>569</v>
      </c>
      <c r="G463" s="157" t="s">
        <v>350</v>
      </c>
      <c r="H463" s="157"/>
      <c r="I463" s="187"/>
      <c r="J463" s="187"/>
      <c r="K463" s="187"/>
      <c r="L463" s="3" t="str">
        <f>IF(I463="EQ",HLOOKUP(J463,Tables!$D$14:$I$15,2,TRUE),IF(I463="EI",HLOOKUP(J463,Tables!$D$2:$I$3,2,TRUE),IF(I463="EO",HLOOKUP(J463,Tables!$D$8:$I$9,2,TRUE),"")))</f>
        <v/>
      </c>
      <c r="M463" s="3" t="str">
        <f>IF(I463="EQ",VLOOKUP(K463,Tables!$A$16:$C$18,3,TRUE),IF(I463="EI",VLOOKUP(K463,Tables!$A$4:$C$6,3,TRUE),IF(I463="EO",VLOOKUP(K463,Tables!$A$10:$C$12,3,TRUE),"")))</f>
        <v/>
      </c>
      <c r="N463" s="3" t="str">
        <f t="shared" si="34"/>
        <v/>
      </c>
      <c r="O463" s="32"/>
      <c r="P463" s="6" t="str">
        <f t="shared" si="33"/>
        <v/>
      </c>
      <c r="Q463" s="30"/>
      <c r="R463" s="34"/>
      <c r="S463" s="31"/>
      <c r="T463" s="31"/>
      <c r="U463" s="31"/>
      <c r="V463" s="3" t="str">
        <f>IF(S463="ILF",HLOOKUP(T463,Tables!$D$20:$I$21,2,TRUE),IF(S463="EIF",HLOOKUP(T463,Tables!$D$26:$I$27,2,TRUE),""))</f>
        <v/>
      </c>
      <c r="W463" s="3" t="str">
        <f>IF(S463="ILF",VLOOKUP(U463,Tables!$A$22:$C$24,3,TRUE),IF(S463="EIF",VLOOKUP(U463,Tables!$A$28:$C$30,3,TRUE),""))</f>
        <v/>
      </c>
      <c r="X463" s="3" t="str">
        <f t="shared" si="35"/>
        <v/>
      </c>
      <c r="Y463" s="1"/>
      <c r="Z463" s="32"/>
      <c r="AA463" s="6" t="str">
        <f t="shared" si="32"/>
        <v/>
      </c>
    </row>
    <row r="464" spans="1:27" customFormat="1" ht="33.75">
      <c r="A464" s="157" t="s">
        <v>321</v>
      </c>
      <c r="B464" s="157" t="s">
        <v>337</v>
      </c>
      <c r="C464" s="157"/>
      <c r="D464" s="157"/>
      <c r="E464" s="157" t="s">
        <v>615</v>
      </c>
      <c r="F464" s="157" t="s">
        <v>569</v>
      </c>
      <c r="G464" s="157" t="s">
        <v>341</v>
      </c>
      <c r="H464" s="157"/>
      <c r="I464" s="187"/>
      <c r="J464" s="187"/>
      <c r="K464" s="187"/>
      <c r="L464" s="3" t="str">
        <f>IF(I464="EQ",HLOOKUP(J464,Tables!$D$14:$I$15,2,TRUE),IF(I464="EI",HLOOKUP(J464,Tables!$D$2:$I$3,2,TRUE),IF(I464="EO",HLOOKUP(J464,Tables!$D$8:$I$9,2,TRUE),"")))</f>
        <v/>
      </c>
      <c r="M464" s="3" t="str">
        <f>IF(I464="EQ",VLOOKUP(K464,Tables!$A$16:$C$18,3,TRUE),IF(I464="EI",VLOOKUP(K464,Tables!$A$4:$C$6,3,TRUE),IF(I464="EO",VLOOKUP(K464,Tables!$A$10:$C$12,3,TRUE),"")))</f>
        <v/>
      </c>
      <c r="N464" s="3" t="str">
        <f t="shared" si="34"/>
        <v/>
      </c>
      <c r="O464" s="32"/>
      <c r="P464" s="6" t="str">
        <f t="shared" si="33"/>
        <v/>
      </c>
      <c r="Q464" s="30"/>
      <c r="R464" s="34"/>
      <c r="S464" s="31"/>
      <c r="T464" s="31"/>
      <c r="U464" s="31"/>
      <c r="V464" s="3" t="str">
        <f>IF(S464="ILF",HLOOKUP(T464,Tables!$D$20:$I$21,2,TRUE),IF(S464="EIF",HLOOKUP(T464,Tables!$D$26:$I$27,2,TRUE),""))</f>
        <v/>
      </c>
      <c r="W464" s="3" t="str">
        <f>IF(S464="ILF",VLOOKUP(U464,Tables!$A$22:$C$24,3,TRUE),IF(S464="EIF",VLOOKUP(U464,Tables!$A$28:$C$30,3,TRUE),""))</f>
        <v/>
      </c>
      <c r="X464" s="3" t="str">
        <f t="shared" si="35"/>
        <v/>
      </c>
      <c r="Y464" s="1"/>
      <c r="Z464" s="32"/>
      <c r="AA464" s="6" t="str">
        <f t="shared" si="32"/>
        <v/>
      </c>
    </row>
    <row r="465" spans="1:27" customFormat="1" ht="33.75">
      <c r="A465" s="157" t="s">
        <v>321</v>
      </c>
      <c r="B465" s="157" t="s">
        <v>337</v>
      </c>
      <c r="C465" s="157"/>
      <c r="D465" s="157"/>
      <c r="E465" s="157" t="s">
        <v>615</v>
      </c>
      <c r="F465" s="157" t="s">
        <v>569</v>
      </c>
      <c r="G465" s="157" t="s">
        <v>342</v>
      </c>
      <c r="H465" s="157"/>
      <c r="I465" s="187"/>
      <c r="J465" s="187"/>
      <c r="K465" s="187"/>
      <c r="L465" s="3" t="str">
        <f>IF(I465="EQ",HLOOKUP(J465,Tables!$D$14:$I$15,2,TRUE),IF(I465="EI",HLOOKUP(J465,Tables!$D$2:$I$3,2,TRUE),IF(I465="EO",HLOOKUP(J465,Tables!$D$8:$I$9,2,TRUE),"")))</f>
        <v/>
      </c>
      <c r="M465" s="3" t="str">
        <f>IF(I465="EQ",VLOOKUP(K465,Tables!$A$16:$C$18,3,TRUE),IF(I465="EI",VLOOKUP(K465,Tables!$A$4:$C$6,3,TRUE),IF(I465="EO",VLOOKUP(K465,Tables!$A$10:$C$12,3,TRUE),"")))</f>
        <v/>
      </c>
      <c r="N465" s="3" t="str">
        <f t="shared" si="34"/>
        <v/>
      </c>
      <c r="O465" s="32"/>
      <c r="P465" s="6" t="str">
        <f t="shared" si="33"/>
        <v/>
      </c>
      <c r="Q465" s="30"/>
      <c r="R465" s="34"/>
      <c r="S465" s="31"/>
      <c r="T465" s="31"/>
      <c r="U465" s="31"/>
      <c r="V465" s="3" t="str">
        <f>IF(S465="ILF",HLOOKUP(T465,Tables!$D$20:$I$21,2,TRUE),IF(S465="EIF",HLOOKUP(T465,Tables!$D$26:$I$27,2,TRUE),""))</f>
        <v/>
      </c>
      <c r="W465" s="3" t="str">
        <f>IF(S465="ILF",VLOOKUP(U465,Tables!$A$22:$C$24,3,TRUE),IF(S465="EIF",VLOOKUP(U465,Tables!$A$28:$C$30,3,TRUE),""))</f>
        <v/>
      </c>
      <c r="X465" s="3" t="str">
        <f t="shared" si="35"/>
        <v/>
      </c>
      <c r="Y465" s="1"/>
      <c r="Z465" s="32"/>
      <c r="AA465" s="6" t="str">
        <f t="shared" si="32"/>
        <v/>
      </c>
    </row>
    <row r="466" spans="1:27" customFormat="1" ht="33.75">
      <c r="A466" s="157" t="s">
        <v>321</v>
      </c>
      <c r="B466" s="157" t="s">
        <v>337</v>
      </c>
      <c r="C466" s="157"/>
      <c r="D466" s="157"/>
      <c r="E466" s="157" t="s">
        <v>615</v>
      </c>
      <c r="F466" s="157" t="s">
        <v>569</v>
      </c>
      <c r="G466" s="157" t="s">
        <v>347</v>
      </c>
      <c r="H466" s="157"/>
      <c r="I466" s="187"/>
      <c r="J466" s="187"/>
      <c r="K466" s="187"/>
      <c r="L466" s="3" t="str">
        <f>IF(I466="EQ",HLOOKUP(J466,Tables!$D$14:$I$15,2,TRUE),IF(I466="EI",HLOOKUP(J466,Tables!$D$2:$I$3,2,TRUE),IF(I466="EO",HLOOKUP(J466,Tables!$D$8:$I$9,2,TRUE),"")))</f>
        <v/>
      </c>
      <c r="M466" s="3" t="str">
        <f>IF(I466="EQ",VLOOKUP(K466,Tables!$A$16:$C$18,3,TRUE),IF(I466="EI",VLOOKUP(K466,Tables!$A$4:$C$6,3,TRUE),IF(I466="EO",VLOOKUP(K466,Tables!$A$10:$C$12,3,TRUE),"")))</f>
        <v/>
      </c>
      <c r="N466" s="3" t="str">
        <f t="shared" si="34"/>
        <v/>
      </c>
      <c r="O466" s="32"/>
      <c r="P466" s="6" t="str">
        <f t="shared" si="33"/>
        <v/>
      </c>
      <c r="Q466" s="30"/>
      <c r="R466" s="34"/>
      <c r="S466" s="31"/>
      <c r="T466" s="31"/>
      <c r="U466" s="31"/>
      <c r="V466" s="3" t="str">
        <f>IF(S466="ILF",HLOOKUP(T466,Tables!$D$20:$I$21,2,TRUE),IF(S466="EIF",HLOOKUP(T466,Tables!$D$26:$I$27,2,TRUE),""))</f>
        <v/>
      </c>
      <c r="W466" s="3" t="str">
        <f>IF(S466="ILF",VLOOKUP(U466,Tables!$A$22:$C$24,3,TRUE),IF(S466="EIF",VLOOKUP(U466,Tables!$A$28:$C$30,3,TRUE),""))</f>
        <v/>
      </c>
      <c r="X466" s="3" t="str">
        <f t="shared" si="35"/>
        <v/>
      </c>
      <c r="Y466" s="1"/>
      <c r="Z466" s="32"/>
      <c r="AA466" s="6" t="str">
        <f t="shared" si="32"/>
        <v/>
      </c>
    </row>
    <row r="467" spans="1:27" customFormat="1" ht="33.75">
      <c r="A467" s="157" t="s">
        <v>321</v>
      </c>
      <c r="B467" s="157" t="s">
        <v>337</v>
      </c>
      <c r="C467" s="157"/>
      <c r="D467" s="157"/>
      <c r="E467" s="157" t="s">
        <v>615</v>
      </c>
      <c r="F467" s="157" t="s">
        <v>569</v>
      </c>
      <c r="G467" s="157" t="s">
        <v>351</v>
      </c>
      <c r="H467" s="157"/>
      <c r="I467" s="187"/>
      <c r="J467" s="187"/>
      <c r="K467" s="187"/>
      <c r="L467" s="3" t="str">
        <f>IF(I467="EQ",HLOOKUP(J467,Tables!$D$14:$I$15,2,TRUE),IF(I467="EI",HLOOKUP(J467,Tables!$D$2:$I$3,2,TRUE),IF(I467="EO",HLOOKUP(J467,Tables!$D$8:$I$9,2,TRUE),"")))</f>
        <v/>
      </c>
      <c r="M467" s="3" t="str">
        <f>IF(I467="EQ",VLOOKUP(K467,Tables!$A$16:$C$18,3,TRUE),IF(I467="EI",VLOOKUP(K467,Tables!$A$4:$C$6,3,TRUE),IF(I467="EO",VLOOKUP(K467,Tables!$A$10:$C$12,3,TRUE),"")))</f>
        <v/>
      </c>
      <c r="N467" s="3" t="str">
        <f t="shared" si="34"/>
        <v/>
      </c>
      <c r="O467" s="32"/>
      <c r="P467" s="6" t="str">
        <f t="shared" si="33"/>
        <v/>
      </c>
      <c r="Q467" s="30"/>
      <c r="R467" s="34"/>
      <c r="S467" s="31"/>
      <c r="T467" s="31"/>
      <c r="U467" s="31"/>
      <c r="V467" s="3" t="str">
        <f>IF(S467="ILF",HLOOKUP(T467,Tables!$D$20:$I$21,2,TRUE),IF(S467="EIF",HLOOKUP(T467,Tables!$D$26:$I$27,2,TRUE),""))</f>
        <v/>
      </c>
      <c r="W467" s="3" t="str">
        <f>IF(S467="ILF",VLOOKUP(U467,Tables!$A$22:$C$24,3,TRUE),IF(S467="EIF",VLOOKUP(U467,Tables!$A$28:$C$30,3,TRUE),""))</f>
        <v/>
      </c>
      <c r="X467" s="3" t="str">
        <f t="shared" si="35"/>
        <v/>
      </c>
      <c r="Y467" s="1"/>
      <c r="Z467" s="32"/>
      <c r="AA467" s="6" t="str">
        <f t="shared" si="32"/>
        <v/>
      </c>
    </row>
    <row r="468" spans="1:27" customFormat="1" ht="33.75">
      <c r="A468" s="157" t="s">
        <v>321</v>
      </c>
      <c r="B468" s="157" t="s">
        <v>337</v>
      </c>
      <c r="C468" s="157"/>
      <c r="D468" s="157"/>
      <c r="E468" s="157" t="s">
        <v>615</v>
      </c>
      <c r="F468" s="157" t="s">
        <v>569</v>
      </c>
      <c r="G468" s="157" t="s">
        <v>343</v>
      </c>
      <c r="H468" s="157"/>
      <c r="I468" s="187"/>
      <c r="J468" s="187"/>
      <c r="K468" s="187"/>
      <c r="L468" s="3" t="str">
        <f>IF(I468="EQ",HLOOKUP(J468,Tables!$D$14:$I$15,2,TRUE),IF(I468="EI",HLOOKUP(J468,Tables!$D$2:$I$3,2,TRUE),IF(I468="EO",HLOOKUP(J468,Tables!$D$8:$I$9,2,TRUE),"")))</f>
        <v/>
      </c>
      <c r="M468" s="3" t="str">
        <f>IF(I468="EQ",VLOOKUP(K468,Tables!$A$16:$C$18,3,TRUE),IF(I468="EI",VLOOKUP(K468,Tables!$A$4:$C$6,3,TRUE),IF(I468="EO",VLOOKUP(K468,Tables!$A$10:$C$12,3,TRUE),"")))</f>
        <v/>
      </c>
      <c r="N468" s="3" t="str">
        <f t="shared" si="34"/>
        <v/>
      </c>
      <c r="O468" s="32"/>
      <c r="P468" s="6" t="str">
        <f t="shared" si="33"/>
        <v/>
      </c>
      <c r="Q468" s="30"/>
      <c r="R468" s="34"/>
      <c r="S468" s="31"/>
      <c r="T468" s="31"/>
      <c r="U468" s="31"/>
      <c r="V468" s="3" t="str">
        <f>IF(S468="ILF",HLOOKUP(T468,Tables!$D$20:$I$21,2,TRUE),IF(S468="EIF",HLOOKUP(T468,Tables!$D$26:$I$27,2,TRUE),""))</f>
        <v/>
      </c>
      <c r="W468" s="3" t="str">
        <f>IF(S468="ILF",VLOOKUP(U468,Tables!$A$22:$C$24,3,TRUE),IF(S468="EIF",VLOOKUP(U468,Tables!$A$28:$C$30,3,TRUE),""))</f>
        <v/>
      </c>
      <c r="X468" s="3" t="str">
        <f t="shared" si="35"/>
        <v/>
      </c>
      <c r="Y468" s="1"/>
      <c r="Z468" s="32"/>
      <c r="AA468" s="6" t="str">
        <f t="shared" si="32"/>
        <v/>
      </c>
    </row>
    <row r="469" spans="1:27" customFormat="1" ht="67.5">
      <c r="A469" s="157" t="s">
        <v>321</v>
      </c>
      <c r="B469" s="157" t="s">
        <v>592</v>
      </c>
      <c r="C469" s="157"/>
      <c r="D469" s="157"/>
      <c r="E469" s="157" t="s">
        <v>563</v>
      </c>
      <c r="F469" s="157" t="s">
        <v>564</v>
      </c>
      <c r="G469" s="157" t="s">
        <v>136</v>
      </c>
      <c r="H469" s="157"/>
      <c r="I469" s="187" t="s">
        <v>379</v>
      </c>
      <c r="J469" s="187">
        <v>64</v>
      </c>
      <c r="K469" s="187">
        <v>1</v>
      </c>
      <c r="L469" s="3" t="str">
        <f>IF(I469="EQ",HLOOKUP(J469,Tables!$D$14:$I$15,2,TRUE),IF(I469="EI",HLOOKUP(J469,Tables!$D$2:$I$3,2,TRUE),IF(I469="EO",HLOOKUP(J469,Tables!$D$8:$I$9,2,TRUE),"")))</f>
        <v>H</v>
      </c>
      <c r="M469" s="3">
        <f>IF(I469="EQ",VLOOKUP(K469,Tables!$A$16:$C$18,3,TRUE),IF(I469="EI",VLOOKUP(K469,Tables!$A$4:$C$6,3,TRUE),IF(I469="EO",VLOOKUP(K469,Tables!$A$10:$C$12,3,TRUE),"")))</f>
        <v>16</v>
      </c>
      <c r="N469" s="3" t="str">
        <f t="shared" si="34"/>
        <v>=Tables!H16</v>
      </c>
      <c r="O469" s="32" t="str">
        <f>Tables!H16</f>
        <v>A</v>
      </c>
      <c r="P469" s="6" t="str">
        <f t="shared" si="33"/>
        <v>EQA</v>
      </c>
      <c r="Q469" s="30"/>
      <c r="R469" s="34"/>
      <c r="S469" s="31"/>
      <c r="T469" s="31"/>
      <c r="U469" s="31"/>
      <c r="V469" s="3" t="str">
        <f>IF(S469="ILF",HLOOKUP(T469,Tables!$D$20:$I$21,2,TRUE),IF(S469="EIF",HLOOKUP(T469,Tables!$D$26:$I$27,2,TRUE),""))</f>
        <v/>
      </c>
      <c r="W469" s="3" t="str">
        <f>IF(S469="ILF",VLOOKUP(U469,Tables!$A$22:$C$24,3,TRUE),IF(S469="EIF",VLOOKUP(U469,Tables!$A$28:$C$30,3,TRUE),""))</f>
        <v/>
      </c>
      <c r="X469" s="3" t="str">
        <f t="shared" si="35"/>
        <v/>
      </c>
      <c r="Y469" s="1"/>
      <c r="Z469" s="32"/>
      <c r="AA469" s="6" t="str">
        <f t="shared" si="32"/>
        <v/>
      </c>
    </row>
    <row r="470" spans="1:27" customFormat="1" ht="33.75">
      <c r="A470" s="157" t="s">
        <v>321</v>
      </c>
      <c r="B470" s="157" t="s">
        <v>592</v>
      </c>
      <c r="C470" s="157"/>
      <c r="D470" s="157"/>
      <c r="E470" s="157" t="s">
        <v>563</v>
      </c>
      <c r="F470" s="157" t="s">
        <v>564</v>
      </c>
      <c r="G470" s="157" t="s">
        <v>595</v>
      </c>
      <c r="H470" s="157"/>
      <c r="I470" s="187" t="s">
        <v>379</v>
      </c>
      <c r="J470" s="187">
        <v>9</v>
      </c>
      <c r="K470" s="187">
        <v>4</v>
      </c>
      <c r="L470" s="3" t="str">
        <f>IF(I470="EQ",HLOOKUP(J470,Tables!$D$14:$I$15,2,TRUE),IF(I470="EI",HLOOKUP(J470,Tables!$D$2:$I$3,2,TRUE),IF(I470="EO",HLOOKUP(J470,Tables!$D$8:$I$9,2,TRUE),"")))</f>
        <v>F</v>
      </c>
      <c r="M470" s="3">
        <f>IF(I470="EQ",VLOOKUP(K470,Tables!$A$16:$C$18,3,TRUE),IF(I470="EI",VLOOKUP(K470,Tables!$A$4:$C$6,3,TRUE),IF(I470="EO",VLOOKUP(K470,Tables!$A$10:$C$12,3,TRUE),"")))</f>
        <v>18</v>
      </c>
      <c r="N470" s="3" t="str">
        <f t="shared" si="34"/>
        <v>=Tables!F18</v>
      </c>
      <c r="O470" s="32" t="str">
        <f>Tables!F18</f>
        <v>H</v>
      </c>
      <c r="P470" s="6" t="str">
        <f t="shared" si="33"/>
        <v>EQH</v>
      </c>
      <c r="Q470" s="30"/>
      <c r="R470" s="34"/>
      <c r="S470" s="31"/>
      <c r="T470" s="31"/>
      <c r="U470" s="31"/>
      <c r="V470" s="3" t="str">
        <f>IF(S470="ILF",HLOOKUP(T470,Tables!$D$20:$I$21,2,TRUE),IF(S470="EIF",HLOOKUP(T470,Tables!$D$26:$I$27,2,TRUE),""))</f>
        <v/>
      </c>
      <c r="W470" s="3" t="str">
        <f>IF(S470="ILF",VLOOKUP(U470,Tables!$A$22:$C$24,3,TRUE),IF(S470="EIF",VLOOKUP(U470,Tables!$A$28:$C$30,3,TRUE),""))</f>
        <v/>
      </c>
      <c r="X470" s="3" t="str">
        <f t="shared" si="35"/>
        <v/>
      </c>
      <c r="Y470" s="1"/>
      <c r="Z470" s="32"/>
      <c r="AA470" s="6" t="str">
        <f t="shared" si="32"/>
        <v/>
      </c>
    </row>
    <row r="471" spans="1:27" customFormat="1" ht="67.5">
      <c r="A471" s="157" t="s">
        <v>321</v>
      </c>
      <c r="B471" s="157" t="s">
        <v>592</v>
      </c>
      <c r="C471" s="157"/>
      <c r="D471" s="157"/>
      <c r="E471" s="157" t="s">
        <v>563</v>
      </c>
      <c r="F471" s="157" t="s">
        <v>566</v>
      </c>
      <c r="G471" s="157" t="s">
        <v>137</v>
      </c>
      <c r="H471" s="157"/>
      <c r="I471" s="187" t="s">
        <v>379</v>
      </c>
      <c r="J471" s="187">
        <v>1</v>
      </c>
      <c r="K471" s="187">
        <v>2</v>
      </c>
      <c r="L471" s="3" t="str">
        <f>IF(I471="EQ",HLOOKUP(J471,Tables!$D$14:$I$15,2,TRUE),IF(I471="EI",HLOOKUP(J471,Tables!$D$2:$I$3,2,TRUE),IF(I471="EO",HLOOKUP(J471,Tables!$D$8:$I$9,2,TRUE),"")))</f>
        <v>D</v>
      </c>
      <c r="M471" s="3">
        <f>IF(I471="EQ",VLOOKUP(K471,Tables!$A$16:$C$18,3,TRUE),IF(I471="EI",VLOOKUP(K471,Tables!$A$4:$C$6,3,TRUE),IF(I471="EO",VLOOKUP(K471,Tables!$A$10:$C$12,3,TRUE),"")))</f>
        <v>17</v>
      </c>
      <c r="N471" s="3" t="str">
        <f t="shared" si="34"/>
        <v>=Tables!D17</v>
      </c>
      <c r="O471" s="32" t="str">
        <f>Tables!D17</f>
        <v>L</v>
      </c>
      <c r="P471" s="6" t="str">
        <f t="shared" si="33"/>
        <v>EQL</v>
      </c>
      <c r="Q471" s="30"/>
      <c r="R471" s="34"/>
      <c r="S471" s="31"/>
      <c r="T471" s="31"/>
      <c r="U471" s="31"/>
      <c r="V471" s="3" t="str">
        <f>IF(S471="ILF",HLOOKUP(T471,Tables!$D$20:$I$21,2,TRUE),IF(S471="EIF",HLOOKUP(T471,Tables!$D$26:$I$27,2,TRUE),""))</f>
        <v/>
      </c>
      <c r="W471" s="3" t="str">
        <f>IF(S471="ILF",VLOOKUP(U471,Tables!$A$22:$C$24,3,TRUE),IF(S471="EIF",VLOOKUP(U471,Tables!$A$28:$C$30,3,TRUE),""))</f>
        <v/>
      </c>
      <c r="X471" s="3" t="str">
        <f t="shared" si="35"/>
        <v/>
      </c>
      <c r="Y471" s="1"/>
      <c r="Z471" s="32"/>
      <c r="AA471" s="6" t="str">
        <f t="shared" si="32"/>
        <v/>
      </c>
    </row>
    <row r="472" spans="1:27" customFormat="1" ht="33.75">
      <c r="A472" s="157" t="s">
        <v>321</v>
      </c>
      <c r="B472" s="157" t="s">
        <v>592</v>
      </c>
      <c r="C472" s="157"/>
      <c r="D472" s="157"/>
      <c r="E472" s="157" t="s">
        <v>563</v>
      </c>
      <c r="F472" s="157" t="s">
        <v>569</v>
      </c>
      <c r="G472" s="157" t="s">
        <v>596</v>
      </c>
      <c r="H472" s="157"/>
      <c r="I472" s="187" t="s">
        <v>379</v>
      </c>
      <c r="J472" s="187">
        <v>22</v>
      </c>
      <c r="K472" s="187">
        <v>1</v>
      </c>
      <c r="L472" s="3" t="str">
        <f>IF(I472="EQ",HLOOKUP(J472,Tables!$D$14:$I$15,2,TRUE),IF(I472="EI",HLOOKUP(J472,Tables!$D$2:$I$3,2,TRUE),IF(I472="EO",HLOOKUP(J472,Tables!$D$8:$I$9,2,TRUE),"")))</f>
        <v>H</v>
      </c>
      <c r="M472" s="3">
        <f>IF(I472="EQ",VLOOKUP(K472,Tables!$A$16:$C$18,3,TRUE),IF(I472="EI",VLOOKUP(K472,Tables!$A$4:$C$6,3,TRUE),IF(I472="EO",VLOOKUP(K472,Tables!$A$10:$C$12,3,TRUE),"")))</f>
        <v>16</v>
      </c>
      <c r="N472" s="3" t="str">
        <f t="shared" si="34"/>
        <v>=Tables!H16</v>
      </c>
      <c r="O472" s="32" t="str">
        <f>Tables!H16</f>
        <v>A</v>
      </c>
      <c r="P472" s="6" t="str">
        <f t="shared" si="33"/>
        <v>EQA</v>
      </c>
      <c r="Q472" s="30"/>
      <c r="R472" s="34"/>
      <c r="S472" s="31"/>
      <c r="T472" s="31"/>
      <c r="U472" s="31"/>
      <c r="V472" s="3" t="str">
        <f>IF(S472="ILF",HLOOKUP(T472,Tables!$D$20:$I$21,2,TRUE),IF(S472="EIF",HLOOKUP(T472,Tables!$D$26:$I$27,2,TRUE),""))</f>
        <v/>
      </c>
      <c r="W472" s="3" t="str">
        <f>IF(S472="ILF",VLOOKUP(U472,Tables!$A$22:$C$24,3,TRUE),IF(S472="EIF",VLOOKUP(U472,Tables!$A$28:$C$30,3,TRUE),""))</f>
        <v/>
      </c>
      <c r="X472" s="3" t="str">
        <f t="shared" si="35"/>
        <v/>
      </c>
      <c r="Y472" s="1"/>
      <c r="Z472" s="32"/>
      <c r="AA472" s="6" t="str">
        <f t="shared" si="32"/>
        <v/>
      </c>
    </row>
    <row r="473" spans="1:27" customFormat="1" ht="33.75">
      <c r="A473" s="157" t="s">
        <v>321</v>
      </c>
      <c r="B473" s="157" t="s">
        <v>597</v>
      </c>
      <c r="C473" s="157"/>
      <c r="D473" s="157"/>
      <c r="E473" s="157" t="s">
        <v>563</v>
      </c>
      <c r="F473" s="157" t="s">
        <v>564</v>
      </c>
      <c r="G473" s="157" t="s">
        <v>598</v>
      </c>
      <c r="H473" s="157"/>
      <c r="I473" s="187" t="s">
        <v>379</v>
      </c>
      <c r="J473" s="187">
        <v>39</v>
      </c>
      <c r="K473" s="187">
        <v>3</v>
      </c>
      <c r="L473" s="3" t="str">
        <f>IF(I473="EQ",HLOOKUP(J473,Tables!$D$14:$I$15,2,TRUE),IF(I473="EI",HLOOKUP(J473,Tables!$D$2:$I$3,2,TRUE),IF(I473="EO",HLOOKUP(J473,Tables!$D$8:$I$9,2,TRUE),"")))</f>
        <v>H</v>
      </c>
      <c r="M473" s="3">
        <f>IF(I473="EQ",VLOOKUP(K473,Tables!$A$16:$C$18,3,TRUE),IF(I473="EI",VLOOKUP(K473,Tables!$A$4:$C$6,3,TRUE),IF(I473="EO",VLOOKUP(K473,Tables!$A$10:$C$12,3,TRUE),"")))</f>
        <v>17</v>
      </c>
      <c r="N473" s="3" t="str">
        <f t="shared" si="34"/>
        <v>=Tables!H17</v>
      </c>
      <c r="O473" s="32" t="str">
        <f>Tables!H17</f>
        <v>H</v>
      </c>
      <c r="P473" s="6" t="str">
        <f t="shared" si="33"/>
        <v>EQH</v>
      </c>
      <c r="Q473" s="30"/>
      <c r="R473" s="34"/>
      <c r="S473" s="31"/>
      <c r="T473" s="31"/>
      <c r="U473" s="31"/>
      <c r="V473" s="3" t="str">
        <f>IF(S473="ILF",HLOOKUP(T473,Tables!$D$20:$I$21,2,TRUE),IF(S473="EIF",HLOOKUP(T473,Tables!$D$26:$I$27,2,TRUE),""))</f>
        <v/>
      </c>
      <c r="W473" s="3" t="str">
        <f>IF(S473="ILF",VLOOKUP(U473,Tables!$A$22:$C$24,3,TRUE),IF(S473="EIF",VLOOKUP(U473,Tables!$A$28:$C$30,3,TRUE),""))</f>
        <v/>
      </c>
      <c r="X473" s="3" t="str">
        <f t="shared" si="35"/>
        <v/>
      </c>
      <c r="Y473" s="1"/>
      <c r="Z473" s="32"/>
      <c r="AA473" s="6" t="str">
        <f t="shared" si="32"/>
        <v/>
      </c>
    </row>
    <row r="474" spans="1:27" customFormat="1" ht="33.75">
      <c r="A474" s="157" t="s">
        <v>321</v>
      </c>
      <c r="B474" s="157" t="s">
        <v>597</v>
      </c>
      <c r="C474" s="157"/>
      <c r="D474" s="157"/>
      <c r="E474" s="157" t="s">
        <v>563</v>
      </c>
      <c r="F474" s="157" t="s">
        <v>566</v>
      </c>
      <c r="G474" s="157" t="s">
        <v>5</v>
      </c>
      <c r="H474" s="157"/>
      <c r="I474" s="187" t="s">
        <v>379</v>
      </c>
      <c r="J474" s="187">
        <v>58</v>
      </c>
      <c r="K474" s="187">
        <v>2</v>
      </c>
      <c r="L474" s="3" t="str">
        <f>IF(I474="EQ",HLOOKUP(J474,Tables!$D$14:$I$15,2,TRUE),IF(I474="EI",HLOOKUP(J474,Tables!$D$2:$I$3,2,TRUE),IF(I474="EO",HLOOKUP(J474,Tables!$D$8:$I$9,2,TRUE),"")))</f>
        <v>H</v>
      </c>
      <c r="M474" s="3">
        <f>IF(I474="EQ",VLOOKUP(K474,Tables!$A$16:$C$18,3,TRUE),IF(I474="EI",VLOOKUP(K474,Tables!$A$4:$C$6,3,TRUE),IF(I474="EO",VLOOKUP(K474,Tables!$A$10:$C$12,3,TRUE),"")))</f>
        <v>17</v>
      </c>
      <c r="N474" s="3" t="str">
        <f t="shared" si="34"/>
        <v>=Tables!H17</v>
      </c>
      <c r="O474" s="32" t="str">
        <f>Tables!H17</f>
        <v>H</v>
      </c>
      <c r="P474" s="6" t="str">
        <f t="shared" si="33"/>
        <v>EQH</v>
      </c>
      <c r="Q474" s="30"/>
      <c r="R474" s="34"/>
      <c r="S474" s="31"/>
      <c r="T474" s="31"/>
      <c r="U474" s="31"/>
      <c r="V474" s="3" t="str">
        <f>IF(S474="ILF",HLOOKUP(T474,Tables!$D$20:$I$21,2,TRUE),IF(S474="EIF",HLOOKUP(T474,Tables!$D$26:$I$27,2,TRUE),""))</f>
        <v/>
      </c>
      <c r="W474" s="3" t="str">
        <f>IF(S474="ILF",VLOOKUP(U474,Tables!$A$22:$C$24,3,TRUE),IF(S474="EIF",VLOOKUP(U474,Tables!$A$28:$C$30,3,TRUE),""))</f>
        <v/>
      </c>
      <c r="X474" s="3" t="str">
        <f t="shared" si="35"/>
        <v/>
      </c>
      <c r="Y474" s="1"/>
      <c r="Z474" s="32"/>
      <c r="AA474" s="6" t="str">
        <f t="shared" si="32"/>
        <v/>
      </c>
    </row>
    <row r="475" spans="1:27" customFormat="1" ht="22.5">
      <c r="A475" s="157" t="s">
        <v>321</v>
      </c>
      <c r="B475" s="157" t="s">
        <v>597</v>
      </c>
      <c r="C475" s="157"/>
      <c r="D475" s="157"/>
      <c r="E475" s="157" t="s">
        <v>563</v>
      </c>
      <c r="F475" s="157" t="s">
        <v>569</v>
      </c>
      <c r="G475" s="157" t="s">
        <v>670</v>
      </c>
      <c r="H475" s="157"/>
      <c r="I475" s="187" t="s">
        <v>379</v>
      </c>
      <c r="J475" s="187">
        <v>41</v>
      </c>
      <c r="K475" s="187">
        <v>2</v>
      </c>
      <c r="L475" s="3" t="str">
        <f>IF(I475="EQ",HLOOKUP(J475,Tables!$D$14:$I$15,2,TRUE),IF(I475="EI",HLOOKUP(J475,Tables!$D$2:$I$3,2,TRUE),IF(I475="EO",HLOOKUP(J475,Tables!$D$8:$I$9,2,TRUE),"")))</f>
        <v>H</v>
      </c>
      <c r="M475" s="3">
        <f>IF(I475="EQ",VLOOKUP(K475,Tables!$A$16:$C$18,3,TRUE),IF(I475="EI",VLOOKUP(K475,Tables!$A$4:$C$6,3,TRUE),IF(I475="EO",VLOOKUP(K475,Tables!$A$10:$C$12,3,TRUE),"")))</f>
        <v>17</v>
      </c>
      <c r="N475" s="3" t="str">
        <f t="shared" si="34"/>
        <v>=Tables!H17</v>
      </c>
      <c r="O475" s="32" t="str">
        <f>Tables!H17</f>
        <v>H</v>
      </c>
      <c r="P475" s="6" t="str">
        <f t="shared" si="33"/>
        <v>EQH</v>
      </c>
      <c r="Q475" s="30"/>
      <c r="R475" s="34"/>
      <c r="S475" s="31"/>
      <c r="T475" s="31"/>
      <c r="U475" s="31"/>
      <c r="V475" s="3" t="str">
        <f>IF(S475="ILF",HLOOKUP(T475,Tables!$D$20:$I$21,2,TRUE),IF(S475="EIF",HLOOKUP(T475,Tables!$D$26:$I$27,2,TRUE),""))</f>
        <v/>
      </c>
      <c r="W475" s="3" t="str">
        <f>IF(S475="ILF",VLOOKUP(U475,Tables!$A$22:$C$24,3,TRUE),IF(S475="EIF",VLOOKUP(U475,Tables!$A$28:$C$30,3,TRUE),""))</f>
        <v/>
      </c>
      <c r="X475" s="3" t="str">
        <f t="shared" si="35"/>
        <v/>
      </c>
      <c r="Y475" s="1"/>
      <c r="Z475" s="32"/>
      <c r="AA475" s="6" t="str">
        <f t="shared" si="32"/>
        <v/>
      </c>
    </row>
    <row r="476" spans="1:27" customFormat="1" ht="22.5">
      <c r="A476" s="157" t="s">
        <v>321</v>
      </c>
      <c r="B476" s="157" t="s">
        <v>597</v>
      </c>
      <c r="C476" s="157"/>
      <c r="D476" s="157"/>
      <c r="E476" s="157" t="s">
        <v>563</v>
      </c>
      <c r="F476" s="157" t="s">
        <v>569</v>
      </c>
      <c r="G476" s="157" t="s">
        <v>671</v>
      </c>
      <c r="H476" s="157"/>
      <c r="I476" s="187" t="s">
        <v>379</v>
      </c>
      <c r="J476" s="187">
        <v>63</v>
      </c>
      <c r="K476" s="187">
        <v>4</v>
      </c>
      <c r="L476" s="3" t="str">
        <f>IF(I476="EQ",HLOOKUP(J476,Tables!$D$14:$I$15,2,TRUE),IF(I476="EI",HLOOKUP(J476,Tables!$D$2:$I$3,2,TRUE),IF(I476="EO",HLOOKUP(J476,Tables!$D$8:$I$9,2,TRUE),"")))</f>
        <v>H</v>
      </c>
      <c r="M476" s="3">
        <f>IF(I476="EQ",VLOOKUP(K476,Tables!$A$16:$C$18,3,TRUE),IF(I476="EI",VLOOKUP(K476,Tables!$A$4:$C$6,3,TRUE),IF(I476="EO",VLOOKUP(K476,Tables!$A$10:$C$12,3,TRUE),"")))</f>
        <v>18</v>
      </c>
      <c r="N476" s="3" t="str">
        <f t="shared" si="34"/>
        <v>=Tables!H18</v>
      </c>
      <c r="O476" s="32" t="str">
        <f>Tables!H18</f>
        <v>H</v>
      </c>
      <c r="P476" s="6" t="str">
        <f t="shared" si="33"/>
        <v>EQH</v>
      </c>
      <c r="Q476" s="30"/>
      <c r="R476" s="34"/>
      <c r="S476" s="31"/>
      <c r="T476" s="31"/>
      <c r="U476" s="31"/>
      <c r="V476" s="3" t="str">
        <f>IF(S476="ILF",HLOOKUP(T476,Tables!$D$20:$I$21,2,TRUE),IF(S476="EIF",HLOOKUP(T476,Tables!$D$26:$I$27,2,TRUE),""))</f>
        <v/>
      </c>
      <c r="W476" s="3" t="str">
        <f>IF(S476="ILF",VLOOKUP(U476,Tables!$A$22:$C$24,3,TRUE),IF(S476="EIF",VLOOKUP(U476,Tables!$A$28:$C$30,3,TRUE),""))</f>
        <v/>
      </c>
      <c r="X476" s="3" t="str">
        <f t="shared" si="35"/>
        <v/>
      </c>
      <c r="Y476" s="1"/>
      <c r="Z476" s="32"/>
      <c r="AA476" s="6" t="str">
        <f t="shared" si="32"/>
        <v/>
      </c>
    </row>
    <row r="477" spans="1:27" customFormat="1" ht="45">
      <c r="A477" s="157" t="s">
        <v>321</v>
      </c>
      <c r="B477" s="157" t="s">
        <v>597</v>
      </c>
      <c r="C477" s="157"/>
      <c r="D477" s="157"/>
      <c r="E477" s="157" t="s">
        <v>563</v>
      </c>
      <c r="F477" s="157" t="s">
        <v>569</v>
      </c>
      <c r="G477" s="157" t="s">
        <v>846</v>
      </c>
      <c r="H477" s="157"/>
      <c r="I477" s="187" t="s">
        <v>379</v>
      </c>
      <c r="J477" s="187">
        <v>33</v>
      </c>
      <c r="K477" s="187">
        <v>3</v>
      </c>
      <c r="L477" s="3" t="str">
        <f>IF(I477="EQ",HLOOKUP(J477,Tables!$D$14:$I$15,2,TRUE),IF(I477="EI",HLOOKUP(J477,Tables!$D$2:$I$3,2,TRUE),IF(I477="EO",HLOOKUP(J477,Tables!$D$8:$I$9,2,TRUE),"")))</f>
        <v>H</v>
      </c>
      <c r="M477" s="3">
        <f>IF(I477="EQ",VLOOKUP(K477,Tables!$A$16:$C$18,3,TRUE),IF(I477="EI",VLOOKUP(K477,Tables!$A$4:$C$6,3,TRUE),IF(I477="EO",VLOOKUP(K477,Tables!$A$10:$C$12,3,TRUE),"")))</f>
        <v>17</v>
      </c>
      <c r="N477" s="3" t="str">
        <f t="shared" si="34"/>
        <v>=Tables!H17</v>
      </c>
      <c r="O477" s="32" t="str">
        <f>Tables!H17</f>
        <v>H</v>
      </c>
      <c r="P477" s="6" t="str">
        <f t="shared" si="33"/>
        <v>EQH</v>
      </c>
      <c r="Q477" s="30"/>
      <c r="R477" s="34"/>
      <c r="S477" s="31"/>
      <c r="T477" s="31"/>
      <c r="U477" s="31"/>
      <c r="V477" s="3" t="str">
        <f>IF(S477="ILF",HLOOKUP(T477,Tables!$D$20:$I$21,2,TRUE),IF(S477="EIF",HLOOKUP(T477,Tables!$D$26:$I$27,2,TRUE),""))</f>
        <v/>
      </c>
      <c r="W477" s="3" t="str">
        <f>IF(S477="ILF",VLOOKUP(U477,Tables!$A$22:$C$24,3,TRUE),IF(S477="EIF",VLOOKUP(U477,Tables!$A$28:$C$30,3,TRUE),""))</f>
        <v/>
      </c>
      <c r="X477" s="3" t="str">
        <f t="shared" si="35"/>
        <v/>
      </c>
      <c r="Y477" s="1"/>
      <c r="Z477" s="32"/>
      <c r="AA477" s="6" t="str">
        <f t="shared" si="32"/>
        <v/>
      </c>
    </row>
    <row r="478" spans="1:27" customFormat="1" ht="22.5">
      <c r="A478" s="157" t="s">
        <v>321</v>
      </c>
      <c r="B478" s="157" t="s">
        <v>599</v>
      </c>
      <c r="C478" s="157"/>
      <c r="D478" s="157"/>
      <c r="E478" s="157" t="s">
        <v>615</v>
      </c>
      <c r="F478" s="157" t="s">
        <v>564</v>
      </c>
      <c r="G478" s="157" t="s">
        <v>601</v>
      </c>
      <c r="H478" s="157"/>
      <c r="I478" s="187"/>
      <c r="J478" s="187"/>
      <c r="K478" s="187"/>
      <c r="L478" s="3" t="str">
        <f>IF(I478="EQ",HLOOKUP(J478,Tables!$D$14:$I$15,2,TRUE),IF(I478="EI",HLOOKUP(J478,Tables!$D$2:$I$3,2,TRUE),IF(I478="EO",HLOOKUP(J478,Tables!$D$8:$I$9,2,TRUE),"")))</f>
        <v/>
      </c>
      <c r="M478" s="3" t="str">
        <f>IF(I478="EQ",VLOOKUP(K478,Tables!$A$16:$C$18,3,TRUE),IF(I478="EI",VLOOKUP(K478,Tables!$A$4:$C$6,3,TRUE),IF(I478="EO",VLOOKUP(K478,Tables!$A$10:$C$12,3,TRUE),"")))</f>
        <v/>
      </c>
      <c r="N478" s="3" t="str">
        <f t="shared" si="34"/>
        <v/>
      </c>
      <c r="O478" s="32"/>
      <c r="P478" s="6" t="str">
        <f t="shared" si="33"/>
        <v/>
      </c>
      <c r="Q478" s="30"/>
      <c r="R478" s="34"/>
      <c r="S478" s="31"/>
      <c r="T478" s="31"/>
      <c r="U478" s="31"/>
      <c r="V478" s="3" t="str">
        <f>IF(S478="ILF",HLOOKUP(T478,Tables!$D$20:$I$21,2,TRUE),IF(S478="EIF",HLOOKUP(T478,Tables!$D$26:$I$27,2,TRUE),""))</f>
        <v/>
      </c>
      <c r="W478" s="3" t="str">
        <f>IF(S478="ILF",VLOOKUP(U478,Tables!$A$22:$C$24,3,TRUE),IF(S478="EIF",VLOOKUP(U478,Tables!$A$28:$C$30,3,TRUE),""))</f>
        <v/>
      </c>
      <c r="X478" s="3" t="str">
        <f t="shared" si="35"/>
        <v/>
      </c>
      <c r="Y478" s="1"/>
      <c r="Z478" s="32"/>
      <c r="AA478" s="6" t="str">
        <f t="shared" si="32"/>
        <v/>
      </c>
    </row>
    <row r="479" spans="1:27" customFormat="1" ht="22.5">
      <c r="A479" s="157" t="s">
        <v>321</v>
      </c>
      <c r="B479" s="157" t="s">
        <v>599</v>
      </c>
      <c r="C479" s="157"/>
      <c r="D479" s="157"/>
      <c r="E479" s="157" t="s">
        <v>615</v>
      </c>
      <c r="F479" s="157" t="s">
        <v>566</v>
      </c>
      <c r="G479" s="157" t="s">
        <v>600</v>
      </c>
      <c r="H479" s="157"/>
      <c r="I479" s="187"/>
      <c r="J479" s="187"/>
      <c r="K479" s="187"/>
      <c r="L479" s="3" t="str">
        <f>IF(I479="EQ",HLOOKUP(J479,Tables!$D$14:$I$15,2,TRUE),IF(I479="EI",HLOOKUP(J479,Tables!$D$2:$I$3,2,TRUE),IF(I479="EO",HLOOKUP(J479,Tables!$D$8:$I$9,2,TRUE),"")))</f>
        <v/>
      </c>
      <c r="M479" s="3" t="str">
        <f>IF(I479="EQ",VLOOKUP(K479,Tables!$A$16:$C$18,3,TRUE),IF(I479="EI",VLOOKUP(K479,Tables!$A$4:$C$6,3,TRUE),IF(I479="EO",VLOOKUP(K479,Tables!$A$10:$C$12,3,TRUE),"")))</f>
        <v/>
      </c>
      <c r="N479" s="3" t="str">
        <f t="shared" si="34"/>
        <v/>
      </c>
      <c r="O479" s="32"/>
      <c r="P479" s="6" t="str">
        <f t="shared" si="33"/>
        <v/>
      </c>
      <c r="Q479" s="30"/>
      <c r="R479" s="34"/>
      <c r="S479" s="31"/>
      <c r="T479" s="31"/>
      <c r="U479" s="31"/>
      <c r="V479" s="3" t="str">
        <f>IF(S479="ILF",HLOOKUP(T479,Tables!$D$20:$I$21,2,TRUE),IF(S479="EIF",HLOOKUP(T479,Tables!$D$26:$I$27,2,TRUE),""))</f>
        <v/>
      </c>
      <c r="W479" s="3" t="str">
        <f>IF(S479="ILF",VLOOKUP(U479,Tables!$A$22:$C$24,3,TRUE),IF(S479="EIF",VLOOKUP(U479,Tables!$A$28:$C$30,3,TRUE),""))</f>
        <v/>
      </c>
      <c r="X479" s="3" t="str">
        <f t="shared" si="35"/>
        <v/>
      </c>
      <c r="Y479" s="1"/>
      <c r="Z479" s="32"/>
      <c r="AA479" s="6" t="str">
        <f t="shared" si="32"/>
        <v/>
      </c>
    </row>
    <row r="480" spans="1:27" customFormat="1" ht="22.5">
      <c r="A480" s="157" t="s">
        <v>321</v>
      </c>
      <c r="B480" s="157" t="s">
        <v>599</v>
      </c>
      <c r="C480" s="157"/>
      <c r="D480" s="157"/>
      <c r="E480" s="157" t="s">
        <v>615</v>
      </c>
      <c r="F480" s="157" t="s">
        <v>569</v>
      </c>
      <c r="G480" s="157" t="s">
        <v>603</v>
      </c>
      <c r="H480" s="157"/>
      <c r="I480" s="187"/>
      <c r="J480" s="187"/>
      <c r="K480" s="187"/>
      <c r="L480" s="3" t="str">
        <f>IF(I480="EQ",HLOOKUP(J480,Tables!$D$14:$I$15,2,TRUE),IF(I480="EI",HLOOKUP(J480,Tables!$D$2:$I$3,2,TRUE),IF(I480="EO",HLOOKUP(J480,Tables!$D$8:$I$9,2,TRUE),"")))</f>
        <v/>
      </c>
      <c r="M480" s="3" t="str">
        <f>IF(I480="EQ",VLOOKUP(K480,Tables!$A$16:$C$18,3,TRUE),IF(I480="EI",VLOOKUP(K480,Tables!$A$4:$C$6,3,TRUE),IF(I480="EO",VLOOKUP(K480,Tables!$A$10:$C$12,3,TRUE),"")))</f>
        <v/>
      </c>
      <c r="N480" s="3" t="str">
        <f t="shared" si="34"/>
        <v/>
      </c>
      <c r="O480" s="32"/>
      <c r="P480" s="6" t="str">
        <f t="shared" si="33"/>
        <v/>
      </c>
      <c r="Q480" s="30"/>
      <c r="R480" s="34"/>
      <c r="S480" s="31"/>
      <c r="T480" s="31"/>
      <c r="U480" s="31"/>
      <c r="V480" s="3" t="str">
        <f>IF(S480="ILF",HLOOKUP(T480,Tables!$D$20:$I$21,2,TRUE),IF(S480="EIF",HLOOKUP(T480,Tables!$D$26:$I$27,2,TRUE),""))</f>
        <v/>
      </c>
      <c r="W480" s="3" t="str">
        <f>IF(S480="ILF",VLOOKUP(U480,Tables!$A$22:$C$24,3,TRUE),IF(S480="EIF",VLOOKUP(U480,Tables!$A$28:$C$30,3,TRUE),""))</f>
        <v/>
      </c>
      <c r="X480" s="3" t="str">
        <f t="shared" si="35"/>
        <v/>
      </c>
      <c r="Y480" s="1"/>
      <c r="Z480" s="32"/>
      <c r="AA480" s="6" t="str">
        <f t="shared" si="32"/>
        <v/>
      </c>
    </row>
    <row r="481" spans="1:27" customFormat="1" ht="22.5">
      <c r="A481" s="157" t="s">
        <v>321</v>
      </c>
      <c r="B481" s="157" t="s">
        <v>599</v>
      </c>
      <c r="C481" s="157"/>
      <c r="D481" s="157"/>
      <c r="E481" s="157" t="s">
        <v>615</v>
      </c>
      <c r="F481" s="157" t="s">
        <v>569</v>
      </c>
      <c r="G481" s="157" t="s">
        <v>602</v>
      </c>
      <c r="H481" s="157"/>
      <c r="I481" s="187"/>
      <c r="J481" s="187"/>
      <c r="K481" s="187"/>
      <c r="L481" s="3" t="str">
        <f>IF(I481="EQ",HLOOKUP(J481,Tables!$D$14:$I$15,2,TRUE),IF(I481="EI",HLOOKUP(J481,Tables!$D$2:$I$3,2,TRUE),IF(I481="EO",HLOOKUP(J481,Tables!$D$8:$I$9,2,TRUE),"")))</f>
        <v/>
      </c>
      <c r="M481" s="3" t="str">
        <f>IF(I481="EQ",VLOOKUP(K481,Tables!$A$16:$C$18,3,TRUE),IF(I481="EI",VLOOKUP(K481,Tables!$A$4:$C$6,3,TRUE),IF(I481="EO",VLOOKUP(K481,Tables!$A$10:$C$12,3,TRUE),"")))</f>
        <v/>
      </c>
      <c r="N481" s="3" t="str">
        <f t="shared" si="34"/>
        <v/>
      </c>
      <c r="O481" s="32"/>
      <c r="P481" s="6" t="str">
        <f t="shared" si="33"/>
        <v/>
      </c>
      <c r="Q481" s="30"/>
      <c r="R481" s="34"/>
      <c r="S481" s="31"/>
      <c r="T481" s="31"/>
      <c r="U481" s="31"/>
      <c r="V481" s="3" t="str">
        <f>IF(S481="ILF",HLOOKUP(T481,Tables!$D$20:$I$21,2,TRUE),IF(S481="EIF",HLOOKUP(T481,Tables!$D$26:$I$27,2,TRUE),""))</f>
        <v/>
      </c>
      <c r="W481" s="3" t="str">
        <f>IF(S481="ILF",VLOOKUP(U481,Tables!$A$22:$C$24,3,TRUE),IF(S481="EIF",VLOOKUP(U481,Tables!$A$28:$C$30,3,TRUE),""))</f>
        <v/>
      </c>
      <c r="X481" s="3" t="str">
        <f t="shared" si="35"/>
        <v/>
      </c>
      <c r="Y481" s="1"/>
      <c r="Z481" s="32"/>
      <c r="AA481" s="6" t="str">
        <f t="shared" si="32"/>
        <v/>
      </c>
    </row>
    <row r="482" spans="1:27" customFormat="1" ht="22.5">
      <c r="A482" s="157" t="s">
        <v>321</v>
      </c>
      <c r="B482" s="157" t="s">
        <v>599</v>
      </c>
      <c r="C482" s="157"/>
      <c r="D482" s="157"/>
      <c r="E482" s="157" t="s">
        <v>563</v>
      </c>
      <c r="F482" s="157" t="s">
        <v>569</v>
      </c>
      <c r="G482" s="157" t="s">
        <v>604</v>
      </c>
      <c r="H482" s="157"/>
      <c r="I482" s="187" t="s">
        <v>379</v>
      </c>
      <c r="J482" s="187">
        <v>67</v>
      </c>
      <c r="K482" s="187">
        <v>2</v>
      </c>
      <c r="L482" s="3" t="str">
        <f>IF(I482="EQ",HLOOKUP(J482,Tables!$D$14:$I$15,2,TRUE),IF(I482="EI",HLOOKUP(J482,Tables!$D$2:$I$3,2,TRUE),IF(I482="EO",HLOOKUP(J482,Tables!$D$8:$I$9,2,TRUE),"")))</f>
        <v>H</v>
      </c>
      <c r="M482" s="3">
        <f>IF(I482="EQ",VLOOKUP(K482,Tables!$A$16:$C$18,3,TRUE),IF(I482="EI",VLOOKUP(K482,Tables!$A$4:$C$6,3,TRUE),IF(I482="EO",VLOOKUP(K482,Tables!$A$10:$C$12,3,TRUE),"")))</f>
        <v>17</v>
      </c>
      <c r="N482" s="3" t="str">
        <f t="shared" si="34"/>
        <v>=Tables!H17</v>
      </c>
      <c r="O482" s="32" t="str">
        <f>Tables!H17</f>
        <v>H</v>
      </c>
      <c r="P482" s="6" t="str">
        <f t="shared" si="33"/>
        <v>EQH</v>
      </c>
      <c r="Q482" s="30"/>
      <c r="R482" s="34"/>
      <c r="S482" s="31"/>
      <c r="T482" s="31"/>
      <c r="U482" s="31"/>
      <c r="V482" s="3" t="str">
        <f>IF(S482="ILF",HLOOKUP(T482,Tables!$D$20:$I$21,2,TRUE),IF(S482="EIF",HLOOKUP(T482,Tables!$D$26:$I$27,2,TRUE),""))</f>
        <v/>
      </c>
      <c r="W482" s="3" t="str">
        <f>IF(S482="ILF",VLOOKUP(U482,Tables!$A$22:$C$24,3,TRUE),IF(S482="EIF",VLOOKUP(U482,Tables!$A$28:$C$30,3,TRUE),""))</f>
        <v/>
      </c>
      <c r="X482" s="3" t="str">
        <f t="shared" si="35"/>
        <v/>
      </c>
      <c r="Y482" s="1"/>
      <c r="Z482" s="32"/>
      <c r="AA482" s="6" t="str">
        <f t="shared" si="32"/>
        <v/>
      </c>
    </row>
    <row r="483" spans="1:27" customFormat="1" ht="22.5">
      <c r="A483" s="157" t="s">
        <v>321</v>
      </c>
      <c r="B483" s="157" t="s">
        <v>605</v>
      </c>
      <c r="C483" s="157"/>
      <c r="D483" s="157"/>
      <c r="E483" s="157" t="s">
        <v>563</v>
      </c>
      <c r="F483" s="157" t="s">
        <v>569</v>
      </c>
      <c r="G483" s="157" t="s">
        <v>606</v>
      </c>
      <c r="H483" s="157"/>
      <c r="I483" s="187" t="s">
        <v>379</v>
      </c>
      <c r="J483" s="187">
        <v>43</v>
      </c>
      <c r="K483" s="187">
        <v>3</v>
      </c>
      <c r="L483" s="3" t="str">
        <f>IF(I483="EQ",HLOOKUP(J483,Tables!$D$14:$I$15,2,TRUE),IF(I483="EI",HLOOKUP(J483,Tables!$D$2:$I$3,2,TRUE),IF(I483="EO",HLOOKUP(J483,Tables!$D$8:$I$9,2,TRUE),"")))</f>
        <v>H</v>
      </c>
      <c r="M483" s="3">
        <f>IF(I483="EQ",VLOOKUP(K483,Tables!$A$16:$C$18,3,TRUE),IF(I483="EI",VLOOKUP(K483,Tables!$A$4:$C$6,3,TRUE),IF(I483="EO",VLOOKUP(K483,Tables!$A$10:$C$12,3,TRUE),"")))</f>
        <v>17</v>
      </c>
      <c r="N483" s="3" t="str">
        <f t="shared" si="34"/>
        <v>=Tables!H17</v>
      </c>
      <c r="O483" s="32" t="str">
        <f>Tables!H17</f>
        <v>H</v>
      </c>
      <c r="P483" s="6" t="str">
        <f t="shared" si="33"/>
        <v>EQH</v>
      </c>
      <c r="Q483" s="30"/>
      <c r="R483" s="34"/>
      <c r="S483" s="31"/>
      <c r="T483" s="31"/>
      <c r="U483" s="31"/>
      <c r="V483" s="3" t="str">
        <f>IF(S483="ILF",HLOOKUP(T483,Tables!$D$20:$I$21,2,TRUE),IF(S483="EIF",HLOOKUP(T483,Tables!$D$26:$I$27,2,TRUE),""))</f>
        <v/>
      </c>
      <c r="W483" s="3" t="str">
        <f>IF(S483="ILF",VLOOKUP(U483,Tables!$A$22:$C$24,3,TRUE),IF(S483="EIF",VLOOKUP(U483,Tables!$A$28:$C$30,3,TRUE),""))</f>
        <v/>
      </c>
      <c r="X483" s="3" t="str">
        <f t="shared" si="35"/>
        <v/>
      </c>
      <c r="Y483" s="1"/>
      <c r="Z483" s="32"/>
      <c r="AA483" s="6" t="str">
        <f t="shared" si="32"/>
        <v/>
      </c>
    </row>
    <row r="484" spans="1:27" customFormat="1" ht="33.75">
      <c r="A484" s="157" t="s">
        <v>321</v>
      </c>
      <c r="B484" s="157" t="s">
        <v>607</v>
      </c>
      <c r="C484" s="157"/>
      <c r="D484" s="157"/>
      <c r="E484" s="157" t="s">
        <v>563</v>
      </c>
      <c r="F484" s="157" t="s">
        <v>564</v>
      </c>
      <c r="G484" s="157" t="s">
        <v>608</v>
      </c>
      <c r="H484" s="157"/>
      <c r="I484" s="187" t="s">
        <v>379</v>
      </c>
      <c r="J484" s="187">
        <v>65</v>
      </c>
      <c r="K484" s="187">
        <v>1</v>
      </c>
      <c r="L484" s="3" t="str">
        <f>IF(I484="EQ",HLOOKUP(J484,Tables!$D$14:$I$15,2,TRUE),IF(I484="EI",HLOOKUP(J484,Tables!$D$2:$I$3,2,TRUE),IF(I484="EO",HLOOKUP(J484,Tables!$D$8:$I$9,2,TRUE),"")))</f>
        <v>H</v>
      </c>
      <c r="M484" s="3">
        <f>IF(I484="EQ",VLOOKUP(K484,Tables!$A$16:$C$18,3,TRUE),IF(I484="EI",VLOOKUP(K484,Tables!$A$4:$C$6,3,TRUE),IF(I484="EO",VLOOKUP(K484,Tables!$A$10:$C$12,3,TRUE),"")))</f>
        <v>16</v>
      </c>
      <c r="N484" s="3" t="str">
        <f t="shared" si="34"/>
        <v>=Tables!H16</v>
      </c>
      <c r="O484" s="32" t="str">
        <f>Tables!H16</f>
        <v>A</v>
      </c>
      <c r="P484" s="6" t="str">
        <f t="shared" si="33"/>
        <v>EQA</v>
      </c>
      <c r="Q484" s="30"/>
      <c r="R484" s="34"/>
      <c r="S484" s="31"/>
      <c r="T484" s="31"/>
      <c r="U484" s="31"/>
      <c r="V484" s="3" t="str">
        <f>IF(S484="ILF",HLOOKUP(T484,Tables!$D$20:$I$21,2,TRUE),IF(S484="EIF",HLOOKUP(T484,Tables!$D$26:$I$27,2,TRUE),""))</f>
        <v/>
      </c>
      <c r="W484" s="3" t="str">
        <f>IF(S484="ILF",VLOOKUP(U484,Tables!$A$22:$C$24,3,TRUE),IF(S484="EIF",VLOOKUP(U484,Tables!$A$28:$C$30,3,TRUE),""))</f>
        <v/>
      </c>
      <c r="X484" s="3" t="str">
        <f t="shared" si="35"/>
        <v/>
      </c>
      <c r="Y484" s="1"/>
      <c r="Z484" s="32"/>
      <c r="AA484" s="6" t="str">
        <f t="shared" si="32"/>
        <v/>
      </c>
    </row>
  </sheetData>
  <mergeCells count="4">
    <mergeCell ref="I2:P2"/>
    <mergeCell ref="R2:AA2"/>
    <mergeCell ref="A1:G1"/>
    <mergeCell ref="H1:Z1"/>
  </mergeCells>
  <phoneticPr fontId="2" type="noConversion"/>
  <conditionalFormatting sqref="Y15:AA15 R6:R15 Y34:Y484 S28:S31 Y5:Z14 T29:X484 X28 R32:S484 S5:X27 Y16:Z27 Z29:Z484 A5:L484 O5:Q484">
    <cfRule type="expression" dxfId="8" priority="1" stopIfTrue="1">
      <formula>#REF!="N"</formula>
    </cfRule>
  </conditionalFormatting>
  <conditionalFormatting sqref="R16 T28:W28 Y28:Z28 R20:R31">
    <cfRule type="expression" dxfId="7" priority="2" stopIfTrue="1">
      <formula>#REF!="N"</formula>
    </cfRule>
  </conditionalFormatting>
  <conditionalFormatting sqref="R17:R19">
    <cfRule type="expression" dxfId="6" priority="3" stopIfTrue="1">
      <formula>#REF!="N"</formula>
    </cfRule>
  </conditionalFormatting>
  <conditionalFormatting sqref="AC3:AC8">
    <cfRule type="expression" dxfId="5" priority="4" stopIfTrue="1">
      <formula>#REF!="N"</formula>
    </cfRule>
  </conditionalFormatting>
  <dataValidations count="2">
    <dataValidation type="list" allowBlank="1" showInputMessage="1" showErrorMessage="1" sqref="I4:I13 I16:I33">
      <formula1>$Y$4:$Y$6</formula1>
    </dataValidation>
    <dataValidation type="list" allowBlank="1" showInputMessage="1" showErrorMessage="1" sqref="S4:S31">
      <formula1>$Y$9:$Y$10</formula1>
    </dataValidation>
  </dataValidation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pane xSplit="2" ySplit="3" topLeftCell="C4" activePane="bottomRight" state="frozen"/>
      <selection pane="topRight" activeCell="C1" sqref="C1"/>
      <selection pane="bottomLeft" activeCell="A4" sqref="A4"/>
      <selection pane="bottomRight" activeCell="H50" sqref="H50"/>
    </sheetView>
  </sheetViews>
  <sheetFormatPr defaultRowHeight="12.75"/>
  <cols>
    <col min="1" max="1" width="17.140625" style="122" customWidth="1"/>
    <col min="2" max="2" width="11.7109375" style="122" customWidth="1"/>
    <col min="3" max="3" width="11.42578125" style="122" customWidth="1"/>
    <col min="4" max="4" width="12.28515625" style="122" customWidth="1"/>
    <col min="5" max="5" width="15.140625" style="122" customWidth="1"/>
    <col min="6" max="6" width="11" style="122" customWidth="1"/>
    <col min="7" max="16384" width="9.140625" style="122"/>
  </cols>
  <sheetData>
    <row r="1" spans="1:6" ht="15.75">
      <c r="A1" s="256" t="s">
        <v>437</v>
      </c>
      <c r="B1" s="256"/>
      <c r="C1" s="256"/>
      <c r="D1" s="256"/>
      <c r="E1" s="256"/>
      <c r="F1" s="256"/>
    </row>
    <row r="2" spans="1:6" ht="13.5" thickBot="1">
      <c r="A2" s="123"/>
      <c r="B2" s="123"/>
      <c r="C2" s="123"/>
      <c r="D2" s="123"/>
      <c r="E2" s="123"/>
      <c r="F2" s="123"/>
    </row>
    <row r="3" spans="1:6" ht="13.5" thickBot="1">
      <c r="A3" s="257" t="s">
        <v>438</v>
      </c>
      <c r="B3" s="257"/>
      <c r="C3" s="124" t="s">
        <v>439</v>
      </c>
      <c r="D3" s="125" t="s">
        <v>440</v>
      </c>
      <c r="E3" s="125" t="s">
        <v>441</v>
      </c>
      <c r="F3" s="125" t="s">
        <v>442</v>
      </c>
    </row>
    <row r="4" spans="1:6" ht="13.5" thickBot="1">
      <c r="A4" s="254" t="s">
        <v>443</v>
      </c>
      <c r="B4" s="255" t="s">
        <v>444</v>
      </c>
      <c r="C4" s="126" t="s">
        <v>445</v>
      </c>
      <c r="D4" s="137"/>
      <c r="E4" s="137"/>
      <c r="F4" s="127">
        <f t="shared" ref="F4:F46" si="0">D4*E4</f>
        <v>0</v>
      </c>
    </row>
    <row r="5" spans="1:6" ht="13.5" thickBot="1">
      <c r="A5" s="254"/>
      <c r="B5" s="255"/>
      <c r="C5" s="128" t="s">
        <v>446</v>
      </c>
      <c r="D5" s="138"/>
      <c r="E5" s="138"/>
      <c r="F5" s="129">
        <f t="shared" si="0"/>
        <v>0</v>
      </c>
    </row>
    <row r="6" spans="1:6" ht="13.5" thickBot="1">
      <c r="A6" s="254"/>
      <c r="B6" s="255"/>
      <c r="C6" s="130" t="s">
        <v>447</v>
      </c>
      <c r="D6" s="139"/>
      <c r="E6" s="139"/>
      <c r="F6" s="131">
        <f t="shared" si="0"/>
        <v>0</v>
      </c>
    </row>
    <row r="7" spans="1:6" ht="13.5" thickBot="1">
      <c r="A7" s="254"/>
      <c r="B7" s="255" t="s">
        <v>448</v>
      </c>
      <c r="C7" s="126" t="s">
        <v>445</v>
      </c>
      <c r="D7" s="137"/>
      <c r="E7" s="137"/>
      <c r="F7" s="127">
        <f t="shared" si="0"/>
        <v>0</v>
      </c>
    </row>
    <row r="8" spans="1:6" ht="13.5" thickBot="1">
      <c r="A8" s="254"/>
      <c r="B8" s="255"/>
      <c r="C8" s="128" t="s">
        <v>446</v>
      </c>
      <c r="D8" s="138"/>
      <c r="E8" s="138"/>
      <c r="F8" s="129">
        <f t="shared" si="0"/>
        <v>0</v>
      </c>
    </row>
    <row r="9" spans="1:6" ht="13.5" thickBot="1">
      <c r="A9" s="254"/>
      <c r="B9" s="255"/>
      <c r="C9" s="130" t="s">
        <v>447</v>
      </c>
      <c r="D9" s="139"/>
      <c r="E9" s="139"/>
      <c r="F9" s="131">
        <f t="shared" si="0"/>
        <v>0</v>
      </c>
    </row>
    <row r="10" spans="1:6" ht="13.5" thickBot="1">
      <c r="A10" s="254" t="s">
        <v>449</v>
      </c>
      <c r="B10" s="255" t="s">
        <v>444</v>
      </c>
      <c r="C10" s="126" t="s">
        <v>445</v>
      </c>
      <c r="D10" s="137"/>
      <c r="E10" s="137"/>
      <c r="F10" s="127">
        <f t="shared" si="0"/>
        <v>0</v>
      </c>
    </row>
    <row r="11" spans="1:6" ht="13.5" thickBot="1">
      <c r="A11" s="254"/>
      <c r="B11" s="255"/>
      <c r="C11" s="128" t="s">
        <v>446</v>
      </c>
      <c r="D11" s="138"/>
      <c r="E11" s="138"/>
      <c r="F11" s="129">
        <f t="shared" si="0"/>
        <v>0</v>
      </c>
    </row>
    <row r="12" spans="1:6" ht="13.5" thickBot="1">
      <c r="A12" s="254"/>
      <c r="B12" s="255"/>
      <c r="C12" s="130" t="s">
        <v>447</v>
      </c>
      <c r="D12" s="139"/>
      <c r="E12" s="139"/>
      <c r="F12" s="131">
        <f t="shared" si="0"/>
        <v>0</v>
      </c>
    </row>
    <row r="13" spans="1:6" ht="13.5" thickBot="1">
      <c r="A13" s="254"/>
      <c r="B13" s="255" t="s">
        <v>448</v>
      </c>
      <c r="C13" s="126" t="s">
        <v>445</v>
      </c>
      <c r="D13" s="137"/>
      <c r="E13" s="137"/>
      <c r="F13" s="127">
        <f t="shared" si="0"/>
        <v>0</v>
      </c>
    </row>
    <row r="14" spans="1:6" ht="13.5" thickBot="1">
      <c r="A14" s="254"/>
      <c r="B14" s="255"/>
      <c r="C14" s="128" t="s">
        <v>446</v>
      </c>
      <c r="D14" s="138"/>
      <c r="E14" s="138"/>
      <c r="F14" s="129">
        <f t="shared" si="0"/>
        <v>0</v>
      </c>
    </row>
    <row r="15" spans="1:6" ht="13.5" thickBot="1">
      <c r="A15" s="254"/>
      <c r="B15" s="255"/>
      <c r="C15" s="130" t="s">
        <v>447</v>
      </c>
      <c r="D15" s="139"/>
      <c r="E15" s="139"/>
      <c r="F15" s="131">
        <f t="shared" si="0"/>
        <v>0</v>
      </c>
    </row>
    <row r="16" spans="1:6" ht="13.5" thickBot="1">
      <c r="A16" s="254" t="s">
        <v>450</v>
      </c>
      <c r="B16" s="255" t="s">
        <v>444</v>
      </c>
      <c r="C16" s="126" t="s">
        <v>445</v>
      </c>
      <c r="D16" s="137"/>
      <c r="E16" s="137"/>
      <c r="F16" s="127">
        <f t="shared" si="0"/>
        <v>0</v>
      </c>
    </row>
    <row r="17" spans="1:6" ht="13.5" thickBot="1">
      <c r="A17" s="254"/>
      <c r="B17" s="255"/>
      <c r="C17" s="128" t="s">
        <v>446</v>
      </c>
      <c r="D17" s="138"/>
      <c r="E17" s="138"/>
      <c r="F17" s="129">
        <f t="shared" si="0"/>
        <v>0</v>
      </c>
    </row>
    <row r="18" spans="1:6" ht="13.5" thickBot="1">
      <c r="A18" s="254"/>
      <c r="B18" s="255"/>
      <c r="C18" s="130" t="s">
        <v>447</v>
      </c>
      <c r="D18" s="139"/>
      <c r="E18" s="139"/>
      <c r="F18" s="131">
        <f t="shared" si="0"/>
        <v>0</v>
      </c>
    </row>
    <row r="19" spans="1:6" ht="13.5" thickBot="1">
      <c r="A19" s="254"/>
      <c r="B19" s="255" t="s">
        <v>448</v>
      </c>
      <c r="C19" s="126" t="s">
        <v>445</v>
      </c>
      <c r="D19" s="137"/>
      <c r="E19" s="137"/>
      <c r="F19" s="127">
        <f t="shared" si="0"/>
        <v>0</v>
      </c>
    </row>
    <row r="20" spans="1:6" ht="13.5" thickBot="1">
      <c r="A20" s="254"/>
      <c r="B20" s="255"/>
      <c r="C20" s="128" t="s">
        <v>446</v>
      </c>
      <c r="D20" s="138"/>
      <c r="E20" s="138"/>
      <c r="F20" s="129">
        <f t="shared" si="0"/>
        <v>0</v>
      </c>
    </row>
    <row r="21" spans="1:6" ht="13.5" thickBot="1">
      <c r="A21" s="254"/>
      <c r="B21" s="255"/>
      <c r="C21" s="130" t="s">
        <v>447</v>
      </c>
      <c r="D21" s="139"/>
      <c r="E21" s="139"/>
      <c r="F21" s="131">
        <f t="shared" si="0"/>
        <v>0</v>
      </c>
    </row>
    <row r="22" spans="1:6" ht="13.5" thickBot="1">
      <c r="A22" s="254" t="s">
        <v>451</v>
      </c>
      <c r="B22" s="255" t="s">
        <v>444</v>
      </c>
      <c r="C22" s="126" t="s">
        <v>445</v>
      </c>
      <c r="D22" s="137"/>
      <c r="E22" s="137"/>
      <c r="F22" s="127">
        <f t="shared" si="0"/>
        <v>0</v>
      </c>
    </row>
    <row r="23" spans="1:6" ht="13.5" thickBot="1">
      <c r="A23" s="254"/>
      <c r="B23" s="255"/>
      <c r="C23" s="128" t="s">
        <v>446</v>
      </c>
      <c r="D23" s="138"/>
      <c r="E23" s="138"/>
      <c r="F23" s="129">
        <f t="shared" si="0"/>
        <v>0</v>
      </c>
    </row>
    <row r="24" spans="1:6" ht="13.5" thickBot="1">
      <c r="A24" s="254"/>
      <c r="B24" s="255"/>
      <c r="C24" s="130" t="s">
        <v>447</v>
      </c>
      <c r="D24" s="139"/>
      <c r="E24" s="139"/>
      <c r="F24" s="131">
        <f t="shared" si="0"/>
        <v>0</v>
      </c>
    </row>
    <row r="25" spans="1:6" ht="13.5" thickBot="1">
      <c r="A25" s="254"/>
      <c r="B25" s="255" t="s">
        <v>448</v>
      </c>
      <c r="C25" s="126" t="s">
        <v>445</v>
      </c>
      <c r="D25" s="137"/>
      <c r="E25" s="137"/>
      <c r="F25" s="127">
        <f t="shared" si="0"/>
        <v>0</v>
      </c>
    </row>
    <row r="26" spans="1:6" ht="13.5" thickBot="1">
      <c r="A26" s="254"/>
      <c r="B26" s="255"/>
      <c r="C26" s="128" t="s">
        <v>446</v>
      </c>
      <c r="D26" s="138"/>
      <c r="E26" s="138"/>
      <c r="F26" s="129">
        <f t="shared" si="0"/>
        <v>0</v>
      </c>
    </row>
    <row r="27" spans="1:6" ht="13.5" thickBot="1">
      <c r="A27" s="254"/>
      <c r="B27" s="255"/>
      <c r="C27" s="130" t="s">
        <v>447</v>
      </c>
      <c r="D27" s="139"/>
      <c r="E27" s="139"/>
      <c r="F27" s="131">
        <f t="shared" si="0"/>
        <v>0</v>
      </c>
    </row>
    <row r="28" spans="1:6" ht="13.5" thickBot="1">
      <c r="A28" s="254" t="s">
        <v>452</v>
      </c>
      <c r="B28" s="255" t="s">
        <v>453</v>
      </c>
      <c r="C28" s="126" t="s">
        <v>445</v>
      </c>
      <c r="D28" s="137"/>
      <c r="E28" s="137"/>
      <c r="F28" s="127">
        <f t="shared" si="0"/>
        <v>0</v>
      </c>
    </row>
    <row r="29" spans="1:6" ht="13.5" thickBot="1">
      <c r="A29" s="254"/>
      <c r="B29" s="255"/>
      <c r="C29" s="128" t="s">
        <v>446</v>
      </c>
      <c r="D29" s="138"/>
      <c r="E29" s="138"/>
      <c r="F29" s="129">
        <f t="shared" si="0"/>
        <v>0</v>
      </c>
    </row>
    <row r="30" spans="1:6" ht="13.5" thickBot="1">
      <c r="A30" s="254"/>
      <c r="B30" s="255"/>
      <c r="C30" s="130" t="s">
        <v>447</v>
      </c>
      <c r="D30" s="139"/>
      <c r="E30" s="139"/>
      <c r="F30" s="131">
        <f t="shared" si="0"/>
        <v>0</v>
      </c>
    </row>
    <row r="31" spans="1:6" ht="13.5" thickBot="1">
      <c r="A31" s="254"/>
      <c r="B31" s="255" t="s">
        <v>448</v>
      </c>
      <c r="C31" s="126" t="s">
        <v>445</v>
      </c>
      <c r="D31" s="137"/>
      <c r="E31" s="137"/>
      <c r="F31" s="127">
        <f t="shared" si="0"/>
        <v>0</v>
      </c>
    </row>
    <row r="32" spans="1:6" ht="13.5" thickBot="1">
      <c r="A32" s="254"/>
      <c r="B32" s="255"/>
      <c r="C32" s="128" t="s">
        <v>446</v>
      </c>
      <c r="D32" s="138"/>
      <c r="E32" s="138"/>
      <c r="F32" s="129">
        <f t="shared" si="0"/>
        <v>0</v>
      </c>
    </row>
    <row r="33" spans="1:6" ht="13.5" thickBot="1">
      <c r="A33" s="254"/>
      <c r="B33" s="255"/>
      <c r="C33" s="130" t="s">
        <v>447</v>
      </c>
      <c r="D33" s="139"/>
      <c r="E33" s="139"/>
      <c r="F33" s="131">
        <f t="shared" si="0"/>
        <v>0</v>
      </c>
    </row>
    <row r="34" spans="1:6" ht="13.5" thickBot="1">
      <c r="A34" s="254" t="s">
        <v>454</v>
      </c>
      <c r="B34" s="255" t="s">
        <v>444</v>
      </c>
      <c r="C34" s="126" t="s">
        <v>445</v>
      </c>
      <c r="D34" s="137"/>
      <c r="E34" s="137"/>
      <c r="F34" s="127">
        <f t="shared" si="0"/>
        <v>0</v>
      </c>
    </row>
    <row r="35" spans="1:6" ht="13.5" thickBot="1">
      <c r="A35" s="254"/>
      <c r="B35" s="255"/>
      <c r="C35" s="128" t="s">
        <v>446</v>
      </c>
      <c r="D35" s="138"/>
      <c r="E35" s="138"/>
      <c r="F35" s="129">
        <f t="shared" si="0"/>
        <v>0</v>
      </c>
    </row>
    <row r="36" spans="1:6" ht="13.5" thickBot="1">
      <c r="A36" s="254"/>
      <c r="B36" s="255"/>
      <c r="C36" s="130" t="s">
        <v>447</v>
      </c>
      <c r="D36" s="139"/>
      <c r="E36" s="139"/>
      <c r="F36" s="131">
        <f t="shared" si="0"/>
        <v>0</v>
      </c>
    </row>
    <row r="37" spans="1:6" ht="13.5" thickBot="1">
      <c r="A37" s="254"/>
      <c r="B37" s="255" t="s">
        <v>448</v>
      </c>
      <c r="C37" s="126" t="s">
        <v>445</v>
      </c>
      <c r="D37" s="137"/>
      <c r="E37" s="137"/>
      <c r="F37" s="127">
        <f t="shared" si="0"/>
        <v>0</v>
      </c>
    </row>
    <row r="38" spans="1:6" ht="13.5" thickBot="1">
      <c r="A38" s="254"/>
      <c r="B38" s="255"/>
      <c r="C38" s="128" t="s">
        <v>446</v>
      </c>
      <c r="D38" s="138"/>
      <c r="E38" s="138"/>
      <c r="F38" s="129">
        <f t="shared" si="0"/>
        <v>0</v>
      </c>
    </row>
    <row r="39" spans="1:6" ht="13.5" thickBot="1">
      <c r="A39" s="254"/>
      <c r="B39" s="255"/>
      <c r="C39" s="130" t="s">
        <v>447</v>
      </c>
      <c r="D39" s="140"/>
      <c r="E39" s="140"/>
      <c r="F39" s="132">
        <f t="shared" si="0"/>
        <v>0</v>
      </c>
    </row>
    <row r="40" spans="1:6" ht="13.5" thickBot="1">
      <c r="A40" s="254" t="s">
        <v>510</v>
      </c>
      <c r="B40" s="255" t="s">
        <v>509</v>
      </c>
      <c r="C40" s="126" t="s">
        <v>445</v>
      </c>
      <c r="D40" s="141"/>
      <c r="E40" s="141"/>
      <c r="F40" s="133">
        <f t="shared" ref="F40:F45" si="1">D40*E40</f>
        <v>0</v>
      </c>
    </row>
    <row r="41" spans="1:6" ht="13.5" thickBot="1">
      <c r="A41" s="254"/>
      <c r="B41" s="255"/>
      <c r="C41" s="128" t="s">
        <v>446</v>
      </c>
      <c r="D41" s="138"/>
      <c r="E41" s="138"/>
      <c r="F41" s="129">
        <f t="shared" si="1"/>
        <v>0</v>
      </c>
    </row>
    <row r="42" spans="1:6" ht="13.5" thickBot="1">
      <c r="A42" s="254"/>
      <c r="B42" s="255"/>
      <c r="C42" s="130" t="s">
        <v>447</v>
      </c>
      <c r="D42" s="139"/>
      <c r="E42" s="139"/>
      <c r="F42" s="131">
        <f t="shared" si="1"/>
        <v>0</v>
      </c>
    </row>
    <row r="43" spans="1:6" ht="13.5" thickBot="1">
      <c r="A43" s="254"/>
      <c r="B43" s="255" t="s">
        <v>448</v>
      </c>
      <c r="C43" s="126" t="s">
        <v>445</v>
      </c>
      <c r="D43" s="137"/>
      <c r="E43" s="137"/>
      <c r="F43" s="127">
        <f t="shared" si="1"/>
        <v>0</v>
      </c>
    </row>
    <row r="44" spans="1:6" ht="13.5" thickBot="1">
      <c r="A44" s="254"/>
      <c r="B44" s="255"/>
      <c r="C44" s="128" t="s">
        <v>446</v>
      </c>
      <c r="D44" s="138"/>
      <c r="E44" s="138"/>
      <c r="F44" s="129">
        <f t="shared" si="1"/>
        <v>0</v>
      </c>
    </row>
    <row r="45" spans="1:6" ht="13.5" thickBot="1">
      <c r="A45" s="254"/>
      <c r="B45" s="255"/>
      <c r="C45" s="130" t="s">
        <v>447</v>
      </c>
      <c r="D45" s="140"/>
      <c r="E45" s="140"/>
      <c r="F45" s="132">
        <f t="shared" si="1"/>
        <v>0</v>
      </c>
    </row>
    <row r="46" spans="1:6" ht="13.5" customHeight="1" thickBot="1">
      <c r="A46" s="134" t="s">
        <v>508</v>
      </c>
      <c r="B46" s="135" t="s">
        <v>509</v>
      </c>
      <c r="C46" s="142"/>
      <c r="D46" s="142"/>
      <c r="E46" s="142"/>
      <c r="F46" s="136">
        <f t="shared" si="0"/>
        <v>0</v>
      </c>
    </row>
  </sheetData>
  <sheetProtection password="C90D" sheet="1" objects="1" scenarios="1"/>
  <mergeCells count="23">
    <mergeCell ref="A10:A15"/>
    <mergeCell ref="B10:B12"/>
    <mergeCell ref="B13:B15"/>
    <mergeCell ref="A1:F1"/>
    <mergeCell ref="A3:B3"/>
    <mergeCell ref="A4:A9"/>
    <mergeCell ref="B4:B6"/>
    <mergeCell ref="B7:B9"/>
    <mergeCell ref="A16:A21"/>
    <mergeCell ref="B16:B18"/>
    <mergeCell ref="B19:B21"/>
    <mergeCell ref="A22:A27"/>
    <mergeCell ref="B22:B24"/>
    <mergeCell ref="B25:B27"/>
    <mergeCell ref="A28:A33"/>
    <mergeCell ref="B28:B30"/>
    <mergeCell ref="B31:B33"/>
    <mergeCell ref="A40:A45"/>
    <mergeCell ref="B40:B42"/>
    <mergeCell ref="B43:B45"/>
    <mergeCell ref="A34:A39"/>
    <mergeCell ref="B34:B36"/>
    <mergeCell ref="B37:B39"/>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1"/>
  <sheetViews>
    <sheetView tabSelected="1" workbookViewId="0">
      <selection activeCell="P17" sqref="P17"/>
    </sheetView>
  </sheetViews>
  <sheetFormatPr defaultRowHeight="12.75"/>
  <cols>
    <col min="1" max="1" width="25" style="39" customWidth="1"/>
    <col min="2" max="2" width="13.28515625" style="39" customWidth="1"/>
    <col min="3" max="3" width="9.140625" style="47"/>
    <col min="4" max="4" width="2.5703125" style="39" customWidth="1"/>
    <col min="5" max="10" width="9.140625" style="39"/>
    <col min="11" max="18" width="5.140625" style="39" customWidth="1"/>
    <col min="19" max="16384" width="9.140625" style="39"/>
  </cols>
  <sheetData>
    <row r="1" spans="1:13" ht="16.5" thickBot="1">
      <c r="A1" s="270" t="s">
        <v>455</v>
      </c>
      <c r="B1" s="271"/>
      <c r="C1" s="271"/>
      <c r="D1" s="271"/>
      <c r="E1" s="271"/>
      <c r="F1" s="271"/>
      <c r="G1" s="271"/>
      <c r="H1" s="271"/>
      <c r="I1" s="272"/>
    </row>
    <row r="2" spans="1:13">
      <c r="A2" s="40"/>
      <c r="B2" s="40"/>
      <c r="C2" s="41"/>
      <c r="D2" s="40"/>
      <c r="E2" s="40"/>
      <c r="F2" s="40"/>
      <c r="G2" s="40"/>
      <c r="H2" s="40"/>
      <c r="I2" s="40"/>
    </row>
    <row r="3" spans="1:13">
      <c r="A3" s="42" t="s">
        <v>456</v>
      </c>
      <c r="B3" s="42"/>
      <c r="C3" s="36">
        <v>7</v>
      </c>
      <c r="D3" s="43"/>
      <c r="E3" s="258" t="s">
        <v>457</v>
      </c>
      <c r="F3" s="259"/>
      <c r="G3" s="259"/>
      <c r="H3" s="259"/>
      <c r="I3" s="260"/>
    </row>
    <row r="4" spans="1:13" ht="12.75" customHeight="1">
      <c r="A4" s="42" t="s">
        <v>515</v>
      </c>
      <c r="B4" s="42"/>
      <c r="C4" s="36">
        <v>8</v>
      </c>
      <c r="D4" s="44"/>
      <c r="E4" s="261"/>
      <c r="F4" s="262"/>
      <c r="G4" s="262"/>
      <c r="H4" s="262"/>
      <c r="I4" s="263"/>
    </row>
    <row r="5" spans="1:13" ht="12.75" customHeight="1">
      <c r="A5" s="42" t="s">
        <v>516</v>
      </c>
      <c r="B5" s="42"/>
      <c r="C5" s="36">
        <v>20</v>
      </c>
      <c r="D5" s="44"/>
      <c r="E5" s="264"/>
      <c r="F5" s="265"/>
      <c r="G5" s="265"/>
      <c r="H5" s="265"/>
      <c r="I5" s="266"/>
    </row>
    <row r="6" spans="1:13">
      <c r="A6" s="45" t="s">
        <v>458</v>
      </c>
      <c r="B6" s="46"/>
      <c r="C6" s="37">
        <f>C5*C4</f>
        <v>160</v>
      </c>
      <c r="D6" s="44"/>
      <c r="E6" s="264"/>
      <c r="F6" s="265"/>
      <c r="G6" s="265"/>
      <c r="H6" s="265"/>
      <c r="I6" s="266"/>
    </row>
    <row r="7" spans="1:13">
      <c r="A7" s="45" t="s">
        <v>506</v>
      </c>
      <c r="B7" s="46"/>
      <c r="C7" s="37">
        <v>10</v>
      </c>
      <c r="D7" s="44"/>
      <c r="E7" s="267"/>
      <c r="F7" s="268"/>
      <c r="G7" s="268"/>
      <c r="H7" s="268"/>
      <c r="I7" s="269"/>
    </row>
    <row r="8" spans="1:13">
      <c r="A8" s="46" t="s">
        <v>459</v>
      </c>
      <c r="B8" s="46"/>
      <c r="C8" s="38" t="s">
        <v>374</v>
      </c>
      <c r="D8" s="44"/>
      <c r="E8" s="44"/>
      <c r="F8" s="40"/>
      <c r="G8" s="40"/>
      <c r="H8" s="40"/>
      <c r="I8" s="40"/>
    </row>
    <row r="9" spans="1:13">
      <c r="D9" s="48"/>
      <c r="E9" s="279" t="s">
        <v>460</v>
      </c>
      <c r="F9" s="280"/>
      <c r="G9" s="280"/>
      <c r="H9" s="280"/>
      <c r="I9" s="281"/>
    </row>
    <row r="10" spans="1:13">
      <c r="A10" s="286" t="s">
        <v>461</v>
      </c>
      <c r="B10" s="286"/>
      <c r="C10" s="286"/>
      <c r="D10" s="49"/>
      <c r="E10" s="50" t="s">
        <v>462</v>
      </c>
      <c r="F10" s="51"/>
      <c r="G10" s="52" t="s">
        <v>374</v>
      </c>
      <c r="H10" s="52" t="s">
        <v>375</v>
      </c>
      <c r="I10" s="53" t="s">
        <v>376</v>
      </c>
    </row>
    <row r="11" spans="1:13" ht="12.75" customHeight="1">
      <c r="A11" s="54" t="s">
        <v>463</v>
      </c>
      <c r="B11" s="55" t="s">
        <v>464</v>
      </c>
      <c r="C11" s="116">
        <f>1/((HLOOKUP(C8,$G$10:$I$13,2,FALSE()))*0.125)</f>
        <v>1</v>
      </c>
      <c r="D11" s="49"/>
      <c r="E11" s="282" t="s">
        <v>465</v>
      </c>
      <c r="F11" s="282"/>
      <c r="G11" s="56">
        <v>8</v>
      </c>
      <c r="H11" s="56">
        <v>9</v>
      </c>
      <c r="I11" s="57">
        <v>10</v>
      </c>
      <c r="K11" s="230"/>
      <c r="L11" s="230"/>
      <c r="M11" s="230"/>
    </row>
    <row r="12" spans="1:13">
      <c r="A12" s="54"/>
      <c r="B12" s="55" t="s">
        <v>466</v>
      </c>
      <c r="C12" s="116">
        <f>1/(HLOOKUP(C8,$G$10:$I$13,3,FALSE())*0.125)</f>
        <v>1.1428571428571428</v>
      </c>
      <c r="D12" s="49"/>
      <c r="E12" s="283" t="s">
        <v>466</v>
      </c>
      <c r="F12" s="283"/>
      <c r="G12" s="56">
        <v>7</v>
      </c>
      <c r="H12" s="56">
        <v>8</v>
      </c>
      <c r="I12" s="57">
        <v>9</v>
      </c>
      <c r="K12" s="230"/>
      <c r="L12" s="230"/>
      <c r="M12" s="230"/>
    </row>
    <row r="13" spans="1:13" ht="13.5" thickBot="1">
      <c r="A13" s="54"/>
      <c r="B13" s="55" t="s">
        <v>467</v>
      </c>
      <c r="C13" s="116">
        <f>1/(HLOOKUP(C8,$G$10:$I$13,4,FALSE())*0.125)</f>
        <v>1.3333333333333333</v>
      </c>
      <c r="D13" s="49"/>
      <c r="E13" s="284" t="s">
        <v>468</v>
      </c>
      <c r="F13" s="284"/>
      <c r="G13" s="58">
        <v>6</v>
      </c>
      <c r="H13" s="58">
        <v>7</v>
      </c>
      <c r="I13" s="59">
        <v>8</v>
      </c>
      <c r="K13" s="230"/>
      <c r="L13" s="230"/>
      <c r="M13" s="230"/>
    </row>
    <row r="14" spans="1:13">
      <c r="A14" s="60"/>
      <c r="B14" s="60"/>
      <c r="C14" s="61"/>
      <c r="D14" s="62"/>
    </row>
    <row r="15" spans="1:13" ht="13.5" customHeight="1">
      <c r="A15" s="285" t="s">
        <v>512</v>
      </c>
      <c r="B15" s="285"/>
      <c r="C15" s="285"/>
      <c r="D15" s="63"/>
      <c r="E15" s="276" t="s">
        <v>469</v>
      </c>
      <c r="F15" s="277"/>
      <c r="G15" s="277"/>
      <c r="H15" s="278"/>
      <c r="I15" s="40"/>
    </row>
    <row r="16" spans="1:13">
      <c r="A16" s="45" t="s">
        <v>470</v>
      </c>
      <c r="B16" s="45"/>
      <c r="C16" s="117">
        <f>Tables!S23</f>
        <v>2131.44</v>
      </c>
      <c r="D16" s="63"/>
      <c r="E16" s="86" t="s">
        <v>471</v>
      </c>
      <c r="F16" s="87"/>
      <c r="G16" s="85"/>
      <c r="H16" s="119">
        <v>16</v>
      </c>
      <c r="I16" s="40"/>
    </row>
    <row r="17" spans="1:9">
      <c r="A17" s="45" t="s">
        <v>472</v>
      </c>
      <c r="B17" s="45"/>
      <c r="C17" s="117">
        <f>ROUND((IF(C16&lt;500,C16*C11*C3,IF(C16&lt;1000,C16*C12*C3,C16*C13*C3))),0)</f>
        <v>19893</v>
      </c>
      <c r="D17" s="63"/>
      <c r="E17" s="86" t="s">
        <v>473</v>
      </c>
      <c r="F17" s="87"/>
      <c r="G17" s="85"/>
      <c r="H17" s="119">
        <v>10.6</v>
      </c>
      <c r="I17" s="40"/>
    </row>
    <row r="18" spans="1:9">
      <c r="A18" s="45" t="s">
        <v>507</v>
      </c>
      <c r="B18" s="45"/>
      <c r="C18" s="117">
        <f>ROUND((C17*C7)/100,2)</f>
        <v>1989.3</v>
      </c>
      <c r="D18" s="63"/>
      <c r="E18" s="88" t="s">
        <v>474</v>
      </c>
      <c r="F18" s="89"/>
      <c r="G18" s="84"/>
      <c r="H18" s="119">
        <v>8</v>
      </c>
      <c r="I18" s="40"/>
    </row>
    <row r="19" spans="1:9">
      <c r="A19" s="64" t="s">
        <v>518</v>
      </c>
      <c r="B19" s="64"/>
      <c r="C19" s="118">
        <f>C17+C18</f>
        <v>21882.3</v>
      </c>
      <c r="D19" s="63"/>
      <c r="E19" s="86" t="s">
        <v>475</v>
      </c>
      <c r="F19" s="87"/>
      <c r="G19" s="85"/>
      <c r="H19" s="119">
        <v>16</v>
      </c>
      <c r="I19" s="40"/>
    </row>
    <row r="20" spans="1:9">
      <c r="A20" s="64" t="s">
        <v>517</v>
      </c>
      <c r="B20" s="65"/>
      <c r="C20" s="118">
        <f>C19/C4</f>
        <v>2735.2874999999999</v>
      </c>
      <c r="D20" s="40"/>
      <c r="E20" s="86" t="s">
        <v>476</v>
      </c>
      <c r="F20" s="87"/>
      <c r="G20" s="85"/>
      <c r="H20" s="119">
        <v>8</v>
      </c>
      <c r="I20" s="40"/>
    </row>
    <row r="21" spans="1:9">
      <c r="C21" s="39"/>
      <c r="D21" s="63"/>
      <c r="E21" s="86" t="s">
        <v>477</v>
      </c>
      <c r="F21" s="87"/>
      <c r="G21" s="85"/>
      <c r="H21" s="119">
        <v>8</v>
      </c>
      <c r="I21" s="40"/>
    </row>
    <row r="22" spans="1:9">
      <c r="A22" s="273" t="s">
        <v>513</v>
      </c>
      <c r="B22" s="274"/>
      <c r="C22" s="275"/>
      <c r="D22" s="63"/>
      <c r="E22" s="86" t="s">
        <v>478</v>
      </c>
      <c r="F22" s="87"/>
      <c r="G22" s="85"/>
      <c r="H22" s="119">
        <v>10.6</v>
      </c>
      <c r="I22" s="40"/>
    </row>
    <row r="23" spans="1:9">
      <c r="A23" s="45" t="s">
        <v>501</v>
      </c>
      <c r="B23" s="45"/>
      <c r="C23" s="117">
        <f>SUM(NonSDLC!F4:F9)</f>
        <v>0</v>
      </c>
      <c r="D23" s="63"/>
      <c r="E23" s="86" t="s">
        <v>481</v>
      </c>
      <c r="F23" s="87"/>
      <c r="G23" s="85"/>
      <c r="H23" s="119">
        <v>8</v>
      </c>
      <c r="I23" s="40"/>
    </row>
    <row r="24" spans="1:9">
      <c r="A24" s="45" t="s">
        <v>449</v>
      </c>
      <c r="B24" s="45"/>
      <c r="C24" s="117">
        <f>SUM(NonSDLC!F10:F15)</f>
        <v>0</v>
      </c>
      <c r="D24" s="63"/>
      <c r="E24" s="86" t="s">
        <v>483</v>
      </c>
      <c r="F24" s="87"/>
      <c r="G24" s="85"/>
      <c r="H24" s="119">
        <v>7.3</v>
      </c>
      <c r="I24" s="40"/>
    </row>
    <row r="25" spans="1:9">
      <c r="A25" s="45" t="s">
        <v>502</v>
      </c>
      <c r="B25" s="45"/>
      <c r="C25" s="117">
        <f>SUM(NonSDLC!F16:F21)</f>
        <v>0</v>
      </c>
      <c r="D25" s="63"/>
      <c r="E25" s="86" t="s">
        <v>485</v>
      </c>
      <c r="F25" s="87"/>
      <c r="G25" s="85"/>
      <c r="H25" s="119">
        <v>8</v>
      </c>
      <c r="I25" s="40"/>
    </row>
    <row r="26" spans="1:9">
      <c r="A26" s="45" t="s">
        <v>503</v>
      </c>
      <c r="B26" s="45"/>
      <c r="C26" s="117">
        <f>SUM(NonSDLC!F22:F27)</f>
        <v>0</v>
      </c>
      <c r="D26" s="63"/>
      <c r="E26" s="86" t="s">
        <v>487</v>
      </c>
      <c r="F26" s="87"/>
      <c r="G26" s="85"/>
      <c r="H26" s="119">
        <v>6.6</v>
      </c>
      <c r="I26" s="40"/>
    </row>
    <row r="27" spans="1:9">
      <c r="A27" s="45" t="s">
        <v>504</v>
      </c>
      <c r="B27" s="45"/>
      <c r="C27" s="117">
        <f>SUM(NonSDLC!F28:F33)</f>
        <v>0</v>
      </c>
      <c r="D27" s="63"/>
      <c r="E27" s="86" t="s">
        <v>489</v>
      </c>
      <c r="F27" s="87"/>
      <c r="G27" s="85"/>
      <c r="H27" s="119">
        <v>8</v>
      </c>
      <c r="I27" s="40"/>
    </row>
    <row r="28" spans="1:9">
      <c r="A28" s="45" t="s">
        <v>454</v>
      </c>
      <c r="B28" s="45"/>
      <c r="C28" s="117">
        <f>SUM(NonSDLC!F34:F39)</f>
        <v>0</v>
      </c>
      <c r="D28" s="63"/>
      <c r="E28" s="86" t="s">
        <v>491</v>
      </c>
      <c r="F28" s="87"/>
      <c r="G28" s="85"/>
      <c r="H28" s="119">
        <v>5</v>
      </c>
      <c r="I28" s="40"/>
    </row>
    <row r="29" spans="1:9">
      <c r="A29" s="45" t="s">
        <v>505</v>
      </c>
      <c r="B29" s="45"/>
      <c r="C29" s="117">
        <f>SUM(NonSDLC!F40:F45)</f>
        <v>0</v>
      </c>
      <c r="D29" s="63"/>
      <c r="E29" s="86" t="s">
        <v>493</v>
      </c>
      <c r="F29" s="87"/>
      <c r="G29" s="85"/>
      <c r="H29" s="119">
        <v>8</v>
      </c>
      <c r="I29" s="40"/>
    </row>
    <row r="30" spans="1:9">
      <c r="A30" s="45" t="s">
        <v>508</v>
      </c>
      <c r="B30" s="45"/>
      <c r="C30" s="117">
        <f>NonSDLC!F46</f>
        <v>0</v>
      </c>
      <c r="D30" s="63"/>
      <c r="E30" s="86" t="s">
        <v>495</v>
      </c>
      <c r="F30" s="87"/>
      <c r="G30" s="85"/>
      <c r="H30" s="119">
        <v>8.5</v>
      </c>
      <c r="I30" s="40"/>
    </row>
    <row r="31" spans="1:9">
      <c r="A31" s="64" t="s">
        <v>519</v>
      </c>
      <c r="B31" s="64"/>
      <c r="C31" s="118">
        <f>SUM(C23:C30)</f>
        <v>0</v>
      </c>
      <c r="D31" s="40"/>
      <c r="E31" s="86" t="s">
        <v>497</v>
      </c>
      <c r="F31" s="87"/>
      <c r="G31" s="85"/>
      <c r="H31" s="119">
        <v>9.5</v>
      </c>
      <c r="I31" s="40"/>
    </row>
    <row r="32" spans="1:9">
      <c r="D32" s="40"/>
      <c r="E32" s="86" t="s">
        <v>499</v>
      </c>
      <c r="F32" s="87"/>
      <c r="G32" s="85"/>
      <c r="H32" s="119">
        <v>8</v>
      </c>
      <c r="I32" s="40"/>
    </row>
    <row r="33" spans="1:9">
      <c r="A33" s="273" t="s">
        <v>514</v>
      </c>
      <c r="B33" s="274"/>
      <c r="C33" s="275"/>
      <c r="D33" s="43"/>
      <c r="I33" s="69"/>
    </row>
    <row r="34" spans="1:9">
      <c r="A34" s="67" t="s">
        <v>479</v>
      </c>
      <c r="B34" s="68" t="s">
        <v>480</v>
      </c>
      <c r="C34" s="66" t="s">
        <v>875</v>
      </c>
      <c r="D34" s="43"/>
      <c r="I34" s="43"/>
    </row>
    <row r="35" spans="1:9">
      <c r="A35" s="54" t="s">
        <v>482</v>
      </c>
      <c r="B35" s="70">
        <v>5</v>
      </c>
      <c r="C35" s="117">
        <f>ROUND($C$20*B35/100,2)</f>
        <v>136.76</v>
      </c>
      <c r="D35" s="43"/>
      <c r="I35" s="43"/>
    </row>
    <row r="36" spans="1:9">
      <c r="A36" s="54" t="s">
        <v>484</v>
      </c>
      <c r="B36" s="70">
        <v>8</v>
      </c>
      <c r="C36" s="117">
        <f t="shared" ref="C36:C43" si="0">ROUND($C$20*B36/100,2)</f>
        <v>218.82</v>
      </c>
      <c r="D36" s="43"/>
      <c r="I36" s="43"/>
    </row>
    <row r="37" spans="1:9">
      <c r="A37" s="54" t="s">
        <v>486</v>
      </c>
      <c r="B37" s="70">
        <v>8</v>
      </c>
      <c r="C37" s="117">
        <f t="shared" si="0"/>
        <v>218.82</v>
      </c>
      <c r="D37" s="43"/>
      <c r="I37" s="43"/>
    </row>
    <row r="38" spans="1:9">
      <c r="A38" s="54" t="s">
        <v>488</v>
      </c>
      <c r="B38" s="70">
        <v>14</v>
      </c>
      <c r="C38" s="117">
        <f t="shared" si="0"/>
        <v>382.94</v>
      </c>
      <c r="D38" s="43"/>
      <c r="I38" s="43"/>
    </row>
    <row r="39" spans="1:9">
      <c r="A39" s="54" t="s">
        <v>490</v>
      </c>
      <c r="B39" s="70">
        <v>38</v>
      </c>
      <c r="C39" s="117">
        <f t="shared" si="0"/>
        <v>1039.4100000000001</v>
      </c>
      <c r="D39" s="43"/>
      <c r="I39" s="43"/>
    </row>
    <row r="40" spans="1:9">
      <c r="A40" s="54" t="s">
        <v>492</v>
      </c>
      <c r="B40" s="70">
        <v>3</v>
      </c>
      <c r="C40" s="117">
        <f t="shared" si="0"/>
        <v>82.06</v>
      </c>
      <c r="D40" s="43"/>
      <c r="E40" s="43"/>
      <c r="F40" s="43"/>
      <c r="G40" s="43"/>
      <c r="H40" s="43"/>
      <c r="I40" s="43"/>
    </row>
    <row r="41" spans="1:9">
      <c r="A41" s="71" t="s">
        <v>494</v>
      </c>
      <c r="B41" s="70">
        <v>5</v>
      </c>
      <c r="C41" s="117">
        <f t="shared" si="0"/>
        <v>136.76</v>
      </c>
      <c r="D41" s="43"/>
      <c r="E41" s="43"/>
      <c r="F41" s="43"/>
      <c r="G41" s="43"/>
      <c r="H41" s="43"/>
      <c r="I41" s="43"/>
    </row>
    <row r="42" spans="1:9">
      <c r="A42" s="45" t="s">
        <v>496</v>
      </c>
      <c r="B42" s="70">
        <v>4</v>
      </c>
      <c r="C42" s="117">
        <f t="shared" si="0"/>
        <v>109.41</v>
      </c>
      <c r="D42" s="43"/>
      <c r="E42" s="43"/>
      <c r="F42" s="43"/>
      <c r="G42" s="43"/>
      <c r="H42" s="43"/>
      <c r="I42" s="43"/>
    </row>
    <row r="43" spans="1:9">
      <c r="A43" s="45" t="s">
        <v>498</v>
      </c>
      <c r="B43" s="70">
        <v>15</v>
      </c>
      <c r="C43" s="117">
        <f t="shared" si="0"/>
        <v>410.29</v>
      </c>
      <c r="D43" s="43"/>
      <c r="E43" s="43"/>
      <c r="F43" s="43"/>
      <c r="G43" s="43"/>
      <c r="H43" s="43"/>
      <c r="I43" s="43"/>
    </row>
    <row r="44" spans="1:9">
      <c r="A44" s="64" t="s">
        <v>500</v>
      </c>
      <c r="B44" s="68">
        <f>SUM(B35:B43)</f>
        <v>100</v>
      </c>
      <c r="C44" s="117">
        <f>SUM(C35:C43)</f>
        <v>2735.2699999999995</v>
      </c>
      <c r="D44" s="73"/>
      <c r="E44" s="73"/>
      <c r="F44" s="43"/>
      <c r="G44" s="43"/>
      <c r="H44" s="43"/>
      <c r="I44" s="43"/>
    </row>
    <row r="45" spans="1:9" ht="13.5" thickBot="1">
      <c r="A45" s="72"/>
      <c r="B45" s="72"/>
      <c r="C45" s="61"/>
      <c r="D45" s="43"/>
      <c r="E45" s="43"/>
      <c r="F45" s="43"/>
      <c r="G45" s="43"/>
      <c r="H45" s="43"/>
      <c r="I45" s="43"/>
    </row>
    <row r="46" spans="1:9">
      <c r="A46" s="74" t="s">
        <v>511</v>
      </c>
      <c r="B46" s="75"/>
      <c r="C46" s="76">
        <f>C20+C31</f>
        <v>2735.2874999999999</v>
      </c>
      <c r="D46" s="43"/>
      <c r="E46" s="43"/>
      <c r="F46" s="43"/>
      <c r="G46" s="43"/>
      <c r="H46" s="43"/>
      <c r="I46" s="43"/>
    </row>
    <row r="47" spans="1:9" ht="13.5" thickBot="1">
      <c r="A47" s="77" t="s">
        <v>547</v>
      </c>
      <c r="B47" s="78"/>
      <c r="C47" s="83">
        <f>C46/C5</f>
        <v>136.764375</v>
      </c>
      <c r="D47" s="43"/>
      <c r="E47" s="43"/>
      <c r="F47" s="43"/>
      <c r="G47" s="43"/>
      <c r="H47" s="43"/>
      <c r="I47" s="43"/>
    </row>
    <row r="48" spans="1:9">
      <c r="A48" s="43"/>
      <c r="B48" s="43"/>
      <c r="C48" s="79"/>
      <c r="D48" s="43"/>
      <c r="E48" s="43"/>
      <c r="F48" s="43"/>
      <c r="G48" s="43"/>
      <c r="H48" s="43"/>
      <c r="I48" s="43"/>
    </row>
    <row r="49" spans="1:9">
      <c r="A49" s="80" t="s">
        <v>544</v>
      </c>
      <c r="B49" s="81"/>
      <c r="C49" s="35">
        <v>0</v>
      </c>
      <c r="D49" s="43"/>
      <c r="E49" s="43"/>
      <c r="F49" s="43"/>
      <c r="G49" s="43"/>
      <c r="H49" s="43"/>
      <c r="I49" s="43"/>
    </row>
    <row r="50" spans="1:9">
      <c r="A50" s="80" t="s">
        <v>545</v>
      </c>
      <c r="B50" s="81"/>
      <c r="C50" s="82">
        <f>+C46-C49</f>
        <v>2735.2874999999999</v>
      </c>
      <c r="D50" s="43"/>
      <c r="E50" s="43"/>
      <c r="F50" s="43"/>
      <c r="G50" s="43"/>
      <c r="H50" s="43"/>
      <c r="I50" s="43"/>
    </row>
    <row r="51" spans="1:9">
      <c r="A51" s="80" t="s">
        <v>546</v>
      </c>
      <c r="B51" s="81"/>
      <c r="C51" s="82">
        <f>C50/C5</f>
        <v>136.764375</v>
      </c>
    </row>
  </sheetData>
  <mergeCells count="12">
    <mergeCell ref="A33:C33"/>
    <mergeCell ref="E9:I9"/>
    <mergeCell ref="E11:F11"/>
    <mergeCell ref="E12:F12"/>
    <mergeCell ref="E13:F13"/>
    <mergeCell ref="A15:C15"/>
    <mergeCell ref="A10:C10"/>
    <mergeCell ref="E3:I3"/>
    <mergeCell ref="E4:I7"/>
    <mergeCell ref="A1:I1"/>
    <mergeCell ref="A22:C22"/>
    <mergeCell ref="E15:H15"/>
  </mergeCells>
  <phoneticPr fontId="2" type="noConversion"/>
  <pageMargins left="0.75" right="0.75" top="1" bottom="1" header="0.5" footer="0.5"/>
  <pageSetup paperSize="9" orientation="portrait" horizontalDpi="4294967293" verticalDpi="4294967293"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0"/>
  <sheetViews>
    <sheetView workbookViewId="0">
      <pane ySplit="7" topLeftCell="A20" activePane="bottomLeft" state="frozen"/>
      <selection pane="bottomLeft" activeCell="F22" sqref="F22"/>
    </sheetView>
  </sheetViews>
  <sheetFormatPr defaultRowHeight="12.75"/>
  <cols>
    <col min="1" max="1" width="30.140625" style="148" bestFit="1" customWidth="1"/>
    <col min="2" max="2" width="30.140625" style="148" customWidth="1"/>
    <col min="3" max="15" width="5.140625" style="148" customWidth="1"/>
    <col min="16" max="16" width="3.5703125" style="148" customWidth="1"/>
    <col min="17" max="17" width="14.28515625" hidden="1" customWidth="1"/>
    <col min="18" max="29" width="0" hidden="1" customWidth="1"/>
    <col min="30" max="16384" width="9.140625" style="148"/>
  </cols>
  <sheetData>
    <row r="1" spans="1:29" ht="15.75" thickBot="1">
      <c r="A1" s="300" t="s">
        <v>542</v>
      </c>
      <c r="B1" s="301"/>
      <c r="C1" s="301"/>
      <c r="D1" s="301"/>
      <c r="E1" s="301"/>
      <c r="F1" s="301"/>
      <c r="G1" s="301"/>
      <c r="H1" s="301"/>
      <c r="I1" s="301"/>
      <c r="J1" s="301"/>
      <c r="K1" s="301"/>
      <c r="L1" s="301"/>
      <c r="M1" s="301"/>
      <c r="N1" s="302"/>
    </row>
    <row r="2" spans="1:29">
      <c r="A2" s="143" t="s">
        <v>426</v>
      </c>
      <c r="B2" s="219"/>
      <c r="C2" s="308" t="s">
        <v>879</v>
      </c>
      <c r="D2" s="309"/>
      <c r="E2" s="309"/>
      <c r="F2" s="309"/>
      <c r="G2" s="310"/>
      <c r="H2" s="306" t="s">
        <v>427</v>
      </c>
      <c r="I2" s="307"/>
      <c r="J2" s="303" t="s">
        <v>980</v>
      </c>
      <c r="K2" s="304"/>
      <c r="L2" s="304"/>
      <c r="M2" s="304"/>
      <c r="N2" s="305"/>
    </row>
    <row r="3" spans="1:29">
      <c r="A3" s="144" t="s">
        <v>428</v>
      </c>
      <c r="B3" s="220"/>
      <c r="C3" s="311" t="s">
        <v>981</v>
      </c>
      <c r="D3" s="312"/>
      <c r="E3" s="312"/>
      <c r="F3" s="312"/>
      <c r="G3" s="313"/>
      <c r="H3" s="287" t="s">
        <v>429</v>
      </c>
      <c r="I3" s="288"/>
      <c r="J3" s="289" t="s">
        <v>922</v>
      </c>
      <c r="K3" s="290"/>
      <c r="L3" s="290"/>
      <c r="M3" s="290"/>
      <c r="N3" s="291"/>
    </row>
    <row r="4" spans="1:29" ht="13.5" thickBot="1">
      <c r="A4" s="145" t="s">
        <v>430</v>
      </c>
      <c r="B4" s="221"/>
      <c r="C4" s="292" t="s">
        <v>882</v>
      </c>
      <c r="D4" s="293"/>
      <c r="E4" s="293"/>
      <c r="F4" s="293"/>
      <c r="G4" s="294"/>
      <c r="H4" s="295" t="s">
        <v>431</v>
      </c>
      <c r="I4" s="296"/>
      <c r="J4" s="297" t="s">
        <v>965</v>
      </c>
      <c r="K4" s="298"/>
      <c r="L4" s="298"/>
      <c r="M4" s="298"/>
      <c r="N4" s="299"/>
    </row>
    <row r="5" spans="1:29">
      <c r="A5" s="149"/>
      <c r="B5" s="149"/>
      <c r="Q5" s="148"/>
      <c r="R5" s="148"/>
      <c r="S5" s="148"/>
      <c r="T5" s="148"/>
      <c r="U5" s="148"/>
      <c r="V5" s="148"/>
      <c r="W5" s="148"/>
      <c r="X5" s="148"/>
      <c r="Y5" s="148"/>
      <c r="Z5" s="148"/>
      <c r="AA5" s="148"/>
      <c r="AB5" s="148"/>
      <c r="AC5" s="148"/>
    </row>
    <row r="6" spans="1:29">
      <c r="A6" s="149"/>
      <c r="B6" s="149"/>
      <c r="D6" s="225" t="s">
        <v>936</v>
      </c>
      <c r="E6" s="225" t="s">
        <v>938</v>
      </c>
      <c r="F6" s="225" t="s">
        <v>939</v>
      </c>
      <c r="G6" s="225" t="s">
        <v>940</v>
      </c>
      <c r="H6" s="225" t="s">
        <v>975</v>
      </c>
      <c r="I6" s="225" t="s">
        <v>942</v>
      </c>
      <c r="J6" s="225" t="s">
        <v>943</v>
      </c>
      <c r="K6" s="225" t="s">
        <v>976</v>
      </c>
      <c r="L6" s="225" t="s">
        <v>945</v>
      </c>
      <c r="M6" s="225" t="s">
        <v>977</v>
      </c>
      <c r="N6" s="225" t="s">
        <v>978</v>
      </c>
      <c r="O6" s="225" t="s">
        <v>948</v>
      </c>
      <c r="Q6" s="148"/>
      <c r="R6" s="148"/>
      <c r="S6" s="148"/>
      <c r="T6" s="148"/>
      <c r="U6" s="148"/>
      <c r="V6" s="148"/>
      <c r="W6" s="148"/>
      <c r="X6" s="148"/>
      <c r="Y6" s="148"/>
      <c r="Z6" s="148"/>
      <c r="AA6" s="148"/>
      <c r="AB6" s="148"/>
      <c r="AC6" s="148"/>
    </row>
    <row r="7" spans="1:29">
      <c r="A7" s="150" t="s">
        <v>530</v>
      </c>
      <c r="B7" s="150"/>
      <c r="C7" s="151"/>
      <c r="D7" s="151" t="s">
        <v>924</v>
      </c>
      <c r="E7" s="151" t="s">
        <v>925</v>
      </c>
      <c r="F7" s="151" t="s">
        <v>926</v>
      </c>
      <c r="G7" s="151" t="s">
        <v>927</v>
      </c>
      <c r="H7" s="151" t="s">
        <v>928</v>
      </c>
      <c r="I7" s="151" t="s">
        <v>929</v>
      </c>
      <c r="J7" s="151" t="s">
        <v>930</v>
      </c>
      <c r="K7" s="151" t="s">
        <v>931</v>
      </c>
      <c r="L7" s="151" t="s">
        <v>932</v>
      </c>
      <c r="M7" s="151" t="s">
        <v>933</v>
      </c>
      <c r="N7" s="151" t="s">
        <v>934</v>
      </c>
      <c r="O7" s="151" t="s">
        <v>935</v>
      </c>
      <c r="Q7" s="1"/>
      <c r="R7" s="212" t="s">
        <v>937</v>
      </c>
      <c r="S7" s="212" t="s">
        <v>938</v>
      </c>
      <c r="T7" s="212" t="s">
        <v>939</v>
      </c>
      <c r="U7" s="212" t="s">
        <v>940</v>
      </c>
      <c r="V7" s="212" t="s">
        <v>941</v>
      </c>
      <c r="W7" s="212" t="s">
        <v>942</v>
      </c>
      <c r="X7" s="212" t="s">
        <v>943</v>
      </c>
      <c r="Y7" s="212" t="s">
        <v>944</v>
      </c>
      <c r="Z7" s="212" t="s">
        <v>945</v>
      </c>
      <c r="AA7" s="212" t="s">
        <v>946</v>
      </c>
      <c r="AB7" s="212" t="s">
        <v>947</v>
      </c>
      <c r="AC7" s="212" t="s">
        <v>948</v>
      </c>
    </row>
    <row r="8" spans="1:29">
      <c r="A8" s="146" t="s">
        <v>528</v>
      </c>
      <c r="B8" s="222" t="s">
        <v>964</v>
      </c>
      <c r="C8" s="152"/>
      <c r="D8" s="152"/>
      <c r="E8" s="152"/>
      <c r="F8" s="152"/>
      <c r="G8" s="152"/>
      <c r="H8" s="152"/>
      <c r="I8" s="152"/>
      <c r="J8" s="152"/>
      <c r="K8" s="152"/>
      <c r="L8" s="152"/>
      <c r="M8" s="152"/>
      <c r="N8" s="152"/>
      <c r="O8" s="152"/>
      <c r="Q8" s="148"/>
      <c r="R8" s="148"/>
      <c r="S8" s="148"/>
      <c r="T8" s="148"/>
      <c r="U8" s="148"/>
      <c r="V8" s="148"/>
      <c r="W8" s="148"/>
      <c r="X8" s="148"/>
      <c r="Y8" s="148"/>
      <c r="Z8" s="148"/>
      <c r="AA8" s="148"/>
      <c r="AB8" s="148"/>
      <c r="AC8" s="148"/>
    </row>
    <row r="9" spans="1:29">
      <c r="A9" s="217"/>
      <c r="B9" s="217"/>
      <c r="C9" s="151" t="s">
        <v>397</v>
      </c>
      <c r="D9" s="151">
        <f>SUM(D10:D23)</f>
        <v>3.8</v>
      </c>
      <c r="E9" s="151">
        <f t="shared" ref="E9:O9" si="0">SUM(E10:E23)</f>
        <v>12</v>
      </c>
      <c r="F9" s="151">
        <f t="shared" si="0"/>
        <v>13.6</v>
      </c>
      <c r="G9" s="151">
        <f t="shared" si="0"/>
        <v>13.1</v>
      </c>
      <c r="H9" s="151">
        <f t="shared" si="0"/>
        <v>13.9</v>
      </c>
      <c r="I9" s="151">
        <f t="shared" si="0"/>
        <v>13.9</v>
      </c>
      <c r="J9" s="151">
        <f t="shared" si="0"/>
        <v>13.9</v>
      </c>
      <c r="K9" s="151">
        <f t="shared" si="0"/>
        <v>11.4</v>
      </c>
      <c r="L9" s="151">
        <f t="shared" si="0"/>
        <v>0</v>
      </c>
      <c r="M9" s="151">
        <f t="shared" si="0"/>
        <v>0</v>
      </c>
      <c r="N9" s="151">
        <f t="shared" si="0"/>
        <v>0</v>
      </c>
      <c r="O9" s="151">
        <f t="shared" si="0"/>
        <v>0</v>
      </c>
      <c r="Q9" s="148"/>
      <c r="R9" s="148"/>
      <c r="S9" s="148"/>
      <c r="T9" s="148"/>
      <c r="U9" s="148"/>
      <c r="V9" s="148"/>
      <c r="W9" s="148"/>
      <c r="X9" s="148"/>
      <c r="Y9" s="148"/>
      <c r="Z9" s="148"/>
      <c r="AA9" s="148"/>
      <c r="AB9" s="148"/>
      <c r="AC9" s="148"/>
    </row>
    <row r="10" spans="1:29">
      <c r="A10" s="217" t="s">
        <v>949</v>
      </c>
      <c r="B10" s="217" t="s">
        <v>965</v>
      </c>
      <c r="C10" s="90">
        <f t="shared" ref="C10:C23" si="1">SUM(D10:O10)</f>
        <v>3.5</v>
      </c>
      <c r="D10" s="91">
        <f t="shared" ref="D10:O10" si="2">ROUND(R10/168,1)</f>
        <v>0</v>
      </c>
      <c r="E10" s="91">
        <f t="shared" si="2"/>
        <v>0.5</v>
      </c>
      <c r="F10" s="91">
        <f t="shared" si="2"/>
        <v>0.5</v>
      </c>
      <c r="G10" s="91">
        <f t="shared" si="2"/>
        <v>0.5</v>
      </c>
      <c r="H10" s="91">
        <f t="shared" si="2"/>
        <v>0.5</v>
      </c>
      <c r="I10" s="91">
        <f t="shared" si="2"/>
        <v>0.5</v>
      </c>
      <c r="J10" s="91">
        <f t="shared" si="2"/>
        <v>0.5</v>
      </c>
      <c r="K10" s="91">
        <f t="shared" si="2"/>
        <v>0.5</v>
      </c>
      <c r="L10" s="91">
        <f t="shared" si="2"/>
        <v>0</v>
      </c>
      <c r="M10" s="91">
        <f t="shared" si="2"/>
        <v>0</v>
      </c>
      <c r="N10" s="91">
        <f t="shared" si="2"/>
        <v>0</v>
      </c>
      <c r="O10" s="91">
        <f t="shared" si="2"/>
        <v>0</v>
      </c>
      <c r="Q10" s="213" t="s">
        <v>949</v>
      </c>
      <c r="R10" s="214">
        <v>0</v>
      </c>
      <c r="S10" s="214">
        <v>84</v>
      </c>
      <c r="T10" s="214">
        <v>84</v>
      </c>
      <c r="U10" s="214">
        <v>84</v>
      </c>
      <c r="V10" s="214">
        <v>84</v>
      </c>
      <c r="W10" s="214">
        <v>84</v>
      </c>
      <c r="X10" s="214">
        <v>84</v>
      </c>
      <c r="Y10" s="214">
        <v>84</v>
      </c>
      <c r="Z10" s="1"/>
      <c r="AA10" s="1"/>
      <c r="AB10" s="1"/>
      <c r="AC10" s="1"/>
    </row>
    <row r="11" spans="1:29">
      <c r="A11" s="217" t="s">
        <v>992</v>
      </c>
      <c r="B11" s="217" t="s">
        <v>968</v>
      </c>
      <c r="C11" s="90">
        <f>SUM(D11:O11)</f>
        <v>6.5</v>
      </c>
      <c r="D11" s="91">
        <v>0</v>
      </c>
      <c r="E11" s="91">
        <v>1</v>
      </c>
      <c r="F11" s="91">
        <v>1</v>
      </c>
      <c r="G11" s="91">
        <v>1</v>
      </c>
      <c r="H11" s="91">
        <v>1</v>
      </c>
      <c r="I11" s="91">
        <v>1</v>
      </c>
      <c r="J11" s="91">
        <v>1</v>
      </c>
      <c r="K11" s="91">
        <v>0.5</v>
      </c>
      <c r="L11" s="91">
        <v>0</v>
      </c>
      <c r="M11" s="91">
        <v>0</v>
      </c>
      <c r="N11" s="91">
        <v>0</v>
      </c>
      <c r="O11" s="91">
        <v>0</v>
      </c>
      <c r="Q11" s="213"/>
      <c r="R11" s="215"/>
      <c r="S11" s="215"/>
      <c r="T11" s="214"/>
      <c r="U11" s="214"/>
      <c r="V11" s="214"/>
      <c r="W11" s="214"/>
      <c r="X11" s="214"/>
      <c r="Y11" s="214"/>
      <c r="Z11" s="1"/>
      <c r="AA11" s="1"/>
      <c r="AB11" s="1"/>
      <c r="AC11" s="1"/>
    </row>
    <row r="12" spans="1:29" ht="14.25" customHeight="1">
      <c r="A12" s="218" t="s">
        <v>957</v>
      </c>
      <c r="B12" s="226"/>
      <c r="C12" s="90">
        <f>SUM(D12:O12)</f>
        <v>4</v>
      </c>
      <c r="D12" s="91">
        <f t="shared" ref="D12:O12" si="3">ROUND(R12/168,1)</f>
        <v>0.5</v>
      </c>
      <c r="E12" s="91">
        <f t="shared" si="3"/>
        <v>0.5</v>
      </c>
      <c r="F12" s="91">
        <f t="shared" si="3"/>
        <v>0.5</v>
      </c>
      <c r="G12" s="91">
        <f t="shared" si="3"/>
        <v>0.5</v>
      </c>
      <c r="H12" s="91">
        <f t="shared" si="3"/>
        <v>0.5</v>
      </c>
      <c r="I12" s="91">
        <f t="shared" si="3"/>
        <v>0.5</v>
      </c>
      <c r="J12" s="91">
        <f t="shared" si="3"/>
        <v>0.5</v>
      </c>
      <c r="K12" s="91">
        <f t="shared" si="3"/>
        <v>0.5</v>
      </c>
      <c r="L12" s="91">
        <f t="shared" si="3"/>
        <v>0</v>
      </c>
      <c r="M12" s="91">
        <f t="shared" si="3"/>
        <v>0</v>
      </c>
      <c r="N12" s="91">
        <f t="shared" si="3"/>
        <v>0</v>
      </c>
      <c r="O12" s="91">
        <f t="shared" si="3"/>
        <v>0</v>
      </c>
      <c r="Q12" s="213" t="s">
        <v>957</v>
      </c>
      <c r="R12" s="215">
        <v>84</v>
      </c>
      <c r="S12" s="215">
        <v>84</v>
      </c>
      <c r="T12" s="214">
        <v>84</v>
      </c>
      <c r="U12" s="214">
        <v>84</v>
      </c>
      <c r="V12" s="214">
        <v>84</v>
      </c>
      <c r="W12" s="214">
        <v>84</v>
      </c>
      <c r="X12" s="214">
        <v>84</v>
      </c>
      <c r="Y12" s="214">
        <v>84</v>
      </c>
      <c r="Z12" s="1"/>
      <c r="AA12" s="1"/>
      <c r="AB12" s="1"/>
      <c r="AC12" s="1"/>
    </row>
    <row r="13" spans="1:29">
      <c r="A13" s="217" t="s">
        <v>962</v>
      </c>
      <c r="B13" s="217" t="s">
        <v>966</v>
      </c>
      <c r="C13" s="90">
        <f t="shared" si="1"/>
        <v>5</v>
      </c>
      <c r="D13" s="91">
        <f t="shared" ref="D13:D22" si="4">ROUND(R13/168,1)</f>
        <v>0.5</v>
      </c>
      <c r="E13" s="91">
        <f t="shared" ref="E13:E22" si="5">ROUND(S13/168,1)</f>
        <v>1</v>
      </c>
      <c r="F13" s="91">
        <f t="shared" ref="F13:F22" si="6">ROUND(T13/168,1)</f>
        <v>1</v>
      </c>
      <c r="G13" s="91">
        <f t="shared" ref="G13:G23" si="7">ROUND(U13/168,1)</f>
        <v>0.5</v>
      </c>
      <c r="H13" s="91">
        <f t="shared" ref="H13:H23" si="8">ROUND(V13/168,1)</f>
        <v>0.5</v>
      </c>
      <c r="I13" s="91">
        <f t="shared" ref="I13:I23" si="9">ROUND(W13/168,1)</f>
        <v>0.5</v>
      </c>
      <c r="J13" s="91">
        <f t="shared" ref="J13:J23" si="10">ROUND(X13/168,1)</f>
        <v>0.5</v>
      </c>
      <c r="K13" s="91">
        <f t="shared" ref="K13:K23" si="11">ROUND(Y13/168,1)</f>
        <v>0.5</v>
      </c>
      <c r="L13" s="91">
        <f t="shared" ref="L13:L23" si="12">ROUND(Z13/168,1)</f>
        <v>0</v>
      </c>
      <c r="M13" s="91">
        <f t="shared" ref="M13:M23" si="13">ROUND(AA13/168,1)</f>
        <v>0</v>
      </c>
      <c r="N13" s="91">
        <f t="shared" ref="N13:N23" si="14">ROUND(AB13/168,1)</f>
        <v>0</v>
      </c>
      <c r="O13" s="91">
        <f t="shared" ref="O13:O23" si="15">ROUND(AC13/168,1)</f>
        <v>0</v>
      </c>
      <c r="Q13" s="213" t="s">
        <v>950</v>
      </c>
      <c r="R13" s="215">
        <v>84</v>
      </c>
      <c r="S13" s="215">
        <v>168</v>
      </c>
      <c r="T13" s="214">
        <v>168</v>
      </c>
      <c r="U13" s="214">
        <v>84</v>
      </c>
      <c r="V13" s="214">
        <v>84</v>
      </c>
      <c r="W13" s="214">
        <v>84</v>
      </c>
      <c r="X13" s="214">
        <v>84</v>
      </c>
      <c r="Y13" s="214">
        <v>84</v>
      </c>
      <c r="Z13" s="1"/>
      <c r="AA13" s="1"/>
      <c r="AB13" s="1"/>
      <c r="AC13" s="1"/>
    </row>
    <row r="14" spans="1:29" ht="14.25" customHeight="1">
      <c r="A14" s="217" t="s">
        <v>963</v>
      </c>
      <c r="B14" s="217" t="s">
        <v>967</v>
      </c>
      <c r="C14" s="90">
        <f t="shared" si="1"/>
        <v>5</v>
      </c>
      <c r="D14" s="91">
        <f t="shared" si="4"/>
        <v>0.5</v>
      </c>
      <c r="E14" s="91">
        <f t="shared" si="5"/>
        <v>1</v>
      </c>
      <c r="F14" s="91">
        <f t="shared" si="6"/>
        <v>1</v>
      </c>
      <c r="G14" s="91">
        <f t="shared" si="7"/>
        <v>0.5</v>
      </c>
      <c r="H14" s="91">
        <f t="shared" si="8"/>
        <v>0.5</v>
      </c>
      <c r="I14" s="91">
        <f t="shared" si="9"/>
        <v>0.5</v>
      </c>
      <c r="J14" s="91">
        <f t="shared" si="10"/>
        <v>0.5</v>
      </c>
      <c r="K14" s="91">
        <f t="shared" si="11"/>
        <v>0.5</v>
      </c>
      <c r="L14" s="91">
        <f t="shared" si="12"/>
        <v>0</v>
      </c>
      <c r="M14" s="91">
        <f t="shared" si="13"/>
        <v>0</v>
      </c>
      <c r="N14" s="91">
        <f t="shared" si="14"/>
        <v>0</v>
      </c>
      <c r="O14" s="91">
        <f t="shared" si="15"/>
        <v>0</v>
      </c>
      <c r="Q14" s="213" t="s">
        <v>951</v>
      </c>
      <c r="R14" s="215">
        <v>84</v>
      </c>
      <c r="S14" s="215">
        <v>168</v>
      </c>
      <c r="T14" s="214">
        <v>168</v>
      </c>
      <c r="U14" s="214">
        <v>84</v>
      </c>
      <c r="V14" s="214">
        <v>84</v>
      </c>
      <c r="W14" s="214">
        <v>84</v>
      </c>
      <c r="X14" s="214">
        <v>84</v>
      </c>
      <c r="Y14" s="214">
        <v>84</v>
      </c>
      <c r="Z14" s="1"/>
      <c r="AA14" s="1"/>
      <c r="AB14" s="1"/>
      <c r="AC14" s="1"/>
    </row>
    <row r="15" spans="1:29" ht="14.25" customHeight="1">
      <c r="A15" s="217" t="s">
        <v>952</v>
      </c>
      <c r="B15" s="217" t="s">
        <v>968</v>
      </c>
      <c r="C15" s="90">
        <f t="shared" si="1"/>
        <v>4</v>
      </c>
      <c r="D15" s="91">
        <f t="shared" si="4"/>
        <v>0</v>
      </c>
      <c r="E15" s="91">
        <f t="shared" si="5"/>
        <v>0.5</v>
      </c>
      <c r="F15" s="91">
        <f t="shared" si="6"/>
        <v>1</v>
      </c>
      <c r="G15" s="91">
        <v>0.5</v>
      </c>
      <c r="H15" s="91">
        <v>0.5</v>
      </c>
      <c r="I15" s="91">
        <v>0.5</v>
      </c>
      <c r="J15" s="91">
        <v>0.5</v>
      </c>
      <c r="K15" s="91">
        <v>0.5</v>
      </c>
      <c r="L15" s="91">
        <f t="shared" si="12"/>
        <v>0</v>
      </c>
      <c r="M15" s="91">
        <f t="shared" si="13"/>
        <v>0</v>
      </c>
      <c r="N15" s="91">
        <f t="shared" si="14"/>
        <v>0</v>
      </c>
      <c r="O15" s="91">
        <f t="shared" si="15"/>
        <v>0</v>
      </c>
      <c r="Q15" s="213" t="s">
        <v>952</v>
      </c>
      <c r="R15" s="214">
        <v>0</v>
      </c>
      <c r="S15" s="214">
        <v>84</v>
      </c>
      <c r="T15" s="214">
        <v>168</v>
      </c>
      <c r="U15" s="214">
        <v>168</v>
      </c>
      <c r="V15" s="214">
        <v>168</v>
      </c>
      <c r="W15" s="214">
        <v>168</v>
      </c>
      <c r="X15" s="214">
        <v>168</v>
      </c>
      <c r="Y15" s="214">
        <v>168</v>
      </c>
      <c r="Z15" s="1"/>
      <c r="AA15" s="1"/>
      <c r="AB15" s="1"/>
      <c r="AC15" s="1"/>
    </row>
    <row r="16" spans="1:29" ht="14.25" customHeight="1">
      <c r="A16" s="217" t="s">
        <v>997</v>
      </c>
      <c r="B16" s="217" t="s">
        <v>968</v>
      </c>
      <c r="C16" s="90">
        <f t="shared" si="1"/>
        <v>7</v>
      </c>
      <c r="D16" s="91">
        <f t="shared" si="4"/>
        <v>0</v>
      </c>
      <c r="E16" s="91">
        <f t="shared" si="5"/>
        <v>1</v>
      </c>
      <c r="F16" s="91">
        <f t="shared" si="6"/>
        <v>1</v>
      </c>
      <c r="G16" s="91">
        <f t="shared" si="7"/>
        <v>1</v>
      </c>
      <c r="H16" s="91">
        <f t="shared" si="8"/>
        <v>1</v>
      </c>
      <c r="I16" s="91">
        <f t="shared" si="9"/>
        <v>1</v>
      </c>
      <c r="J16" s="91">
        <f t="shared" si="10"/>
        <v>1</v>
      </c>
      <c r="K16" s="91">
        <f t="shared" si="11"/>
        <v>1</v>
      </c>
      <c r="L16" s="91">
        <f t="shared" si="12"/>
        <v>0</v>
      </c>
      <c r="M16" s="91">
        <f t="shared" si="13"/>
        <v>0</v>
      </c>
      <c r="N16" s="91">
        <f t="shared" si="14"/>
        <v>0</v>
      </c>
      <c r="O16" s="91">
        <f t="shared" si="15"/>
        <v>0</v>
      </c>
      <c r="Q16" s="213" t="s">
        <v>953</v>
      </c>
      <c r="R16" s="215">
        <v>0</v>
      </c>
      <c r="S16" s="215">
        <v>168</v>
      </c>
      <c r="T16" s="216">
        <v>168</v>
      </c>
      <c r="U16" s="214">
        <v>168</v>
      </c>
      <c r="V16" s="214">
        <v>168</v>
      </c>
      <c r="W16" s="214">
        <v>168</v>
      </c>
      <c r="X16" s="214">
        <v>168</v>
      </c>
      <c r="Y16" s="214">
        <v>168</v>
      </c>
      <c r="Z16" s="1"/>
      <c r="AA16" s="1"/>
      <c r="AB16" s="1"/>
      <c r="AC16" s="1"/>
    </row>
    <row r="17" spans="1:29" ht="63.75">
      <c r="A17" s="227" t="s">
        <v>996</v>
      </c>
      <c r="B17" s="227" t="s">
        <v>995</v>
      </c>
      <c r="C17" s="228">
        <f t="shared" si="1"/>
        <v>34</v>
      </c>
      <c r="D17" s="229">
        <f t="shared" si="4"/>
        <v>2</v>
      </c>
      <c r="E17" s="229">
        <v>4</v>
      </c>
      <c r="F17" s="229">
        <v>5</v>
      </c>
      <c r="G17" s="229">
        <v>5</v>
      </c>
      <c r="H17" s="229">
        <v>5</v>
      </c>
      <c r="I17" s="229">
        <v>5</v>
      </c>
      <c r="J17" s="229">
        <v>5</v>
      </c>
      <c r="K17" s="229">
        <f t="shared" si="11"/>
        <v>3</v>
      </c>
      <c r="L17" s="229">
        <f t="shared" si="12"/>
        <v>0</v>
      </c>
      <c r="M17" s="229">
        <f t="shared" si="13"/>
        <v>0</v>
      </c>
      <c r="N17" s="229">
        <f t="shared" si="14"/>
        <v>0</v>
      </c>
      <c r="O17" s="229">
        <f t="shared" si="15"/>
        <v>0</v>
      </c>
      <c r="Q17" s="213" t="s">
        <v>954</v>
      </c>
      <c r="R17" s="214">
        <v>336</v>
      </c>
      <c r="S17" s="214">
        <v>504</v>
      </c>
      <c r="T17" s="214">
        <v>504</v>
      </c>
      <c r="U17" s="214">
        <v>504</v>
      </c>
      <c r="V17" s="214">
        <v>504</v>
      </c>
      <c r="W17" s="214">
        <v>504</v>
      </c>
      <c r="X17" s="214">
        <v>504</v>
      </c>
      <c r="Y17" s="214">
        <v>504</v>
      </c>
      <c r="Z17" s="1"/>
      <c r="AA17" s="1"/>
      <c r="AB17" s="1"/>
      <c r="AC17" s="1"/>
    </row>
    <row r="18" spans="1:29" ht="14.25" customHeight="1">
      <c r="A18" s="213" t="s">
        <v>955</v>
      </c>
      <c r="B18" s="217" t="s">
        <v>969</v>
      </c>
      <c r="C18" s="90">
        <f t="shared" si="1"/>
        <v>4.1999999999999993</v>
      </c>
      <c r="D18" s="91">
        <f t="shared" si="4"/>
        <v>0</v>
      </c>
      <c r="E18" s="91">
        <v>1</v>
      </c>
      <c r="F18" s="91">
        <v>1</v>
      </c>
      <c r="G18" s="91">
        <v>1</v>
      </c>
      <c r="H18" s="91">
        <f t="shared" si="8"/>
        <v>0.3</v>
      </c>
      <c r="I18" s="91">
        <f t="shared" si="9"/>
        <v>0.3</v>
      </c>
      <c r="J18" s="91">
        <f t="shared" si="10"/>
        <v>0.3</v>
      </c>
      <c r="K18" s="91">
        <f t="shared" si="11"/>
        <v>0.3</v>
      </c>
      <c r="L18" s="91">
        <f t="shared" si="12"/>
        <v>0</v>
      </c>
      <c r="M18" s="91">
        <f t="shared" si="13"/>
        <v>0</v>
      </c>
      <c r="N18" s="91">
        <f t="shared" si="14"/>
        <v>0</v>
      </c>
      <c r="O18" s="91">
        <f t="shared" si="15"/>
        <v>0</v>
      </c>
      <c r="Q18" s="217" t="s">
        <v>955</v>
      </c>
      <c r="R18" s="214"/>
      <c r="S18" s="214">
        <v>84</v>
      </c>
      <c r="T18" s="214">
        <v>84</v>
      </c>
      <c r="U18" s="214">
        <v>84</v>
      </c>
      <c r="V18" s="214">
        <v>42</v>
      </c>
      <c r="W18" s="214">
        <v>42</v>
      </c>
      <c r="X18" s="214">
        <v>42</v>
      </c>
      <c r="Y18" s="214">
        <v>42</v>
      </c>
      <c r="Z18" s="1"/>
      <c r="AA18" s="8"/>
      <c r="AB18" s="1"/>
      <c r="AC18" s="208"/>
    </row>
    <row r="19" spans="1:29" ht="14.25" customHeight="1">
      <c r="A19" s="217" t="s">
        <v>956</v>
      </c>
      <c r="B19" s="217" t="s">
        <v>970</v>
      </c>
      <c r="C19" s="90">
        <f t="shared" si="1"/>
        <v>4</v>
      </c>
      <c r="D19" s="91">
        <f t="shared" si="4"/>
        <v>0</v>
      </c>
      <c r="E19" s="91">
        <f t="shared" si="5"/>
        <v>0</v>
      </c>
      <c r="F19" s="91">
        <f t="shared" si="6"/>
        <v>0</v>
      </c>
      <c r="G19" s="91">
        <f t="shared" si="7"/>
        <v>0</v>
      </c>
      <c r="H19" s="91">
        <f t="shared" si="8"/>
        <v>1</v>
      </c>
      <c r="I19" s="91">
        <f t="shared" si="9"/>
        <v>1</v>
      </c>
      <c r="J19" s="91">
        <f t="shared" si="10"/>
        <v>1</v>
      </c>
      <c r="K19" s="91">
        <f t="shared" si="11"/>
        <v>1</v>
      </c>
      <c r="L19" s="91">
        <f t="shared" si="12"/>
        <v>0</v>
      </c>
      <c r="M19" s="91">
        <f t="shared" si="13"/>
        <v>0</v>
      </c>
      <c r="N19" s="91">
        <f t="shared" si="14"/>
        <v>0</v>
      </c>
      <c r="O19" s="91">
        <f t="shared" si="15"/>
        <v>0</v>
      </c>
      <c r="Q19" s="213" t="s">
        <v>956</v>
      </c>
      <c r="R19" s="214">
        <v>0</v>
      </c>
      <c r="S19" s="214">
        <v>0</v>
      </c>
      <c r="T19" s="214">
        <v>0</v>
      </c>
      <c r="U19" s="214">
        <v>0</v>
      </c>
      <c r="V19" s="214">
        <v>168</v>
      </c>
      <c r="W19" s="214">
        <v>168</v>
      </c>
      <c r="X19" s="214">
        <v>168</v>
      </c>
      <c r="Y19" s="214">
        <v>168</v>
      </c>
      <c r="Z19" s="1"/>
      <c r="AA19" s="1"/>
      <c r="AB19" s="1"/>
      <c r="AC19" s="1"/>
    </row>
    <row r="20" spans="1:29" ht="14.25" customHeight="1">
      <c r="A20" s="218" t="s">
        <v>958</v>
      </c>
      <c r="B20" s="226" t="s">
        <v>971</v>
      </c>
      <c r="C20" s="90">
        <f t="shared" si="1"/>
        <v>6.5</v>
      </c>
      <c r="D20" s="91">
        <f t="shared" si="4"/>
        <v>0</v>
      </c>
      <c r="E20" s="91">
        <f t="shared" si="5"/>
        <v>0.5</v>
      </c>
      <c r="F20" s="91">
        <v>1</v>
      </c>
      <c r="G20" s="91">
        <v>1</v>
      </c>
      <c r="H20" s="91">
        <v>1</v>
      </c>
      <c r="I20" s="91">
        <v>1</v>
      </c>
      <c r="J20" s="91">
        <v>1</v>
      </c>
      <c r="K20" s="91">
        <v>1</v>
      </c>
      <c r="L20" s="91">
        <f t="shared" si="12"/>
        <v>0</v>
      </c>
      <c r="M20" s="91">
        <f t="shared" si="13"/>
        <v>0</v>
      </c>
      <c r="N20" s="91">
        <f t="shared" si="14"/>
        <v>0</v>
      </c>
      <c r="O20" s="91">
        <f t="shared" si="15"/>
        <v>0</v>
      </c>
      <c r="Q20" s="213" t="s">
        <v>958</v>
      </c>
      <c r="R20" s="214">
        <v>0</v>
      </c>
      <c r="S20" s="214">
        <v>84</v>
      </c>
      <c r="T20" s="214">
        <v>84</v>
      </c>
      <c r="U20" s="214">
        <v>84</v>
      </c>
      <c r="V20" s="214">
        <v>84</v>
      </c>
      <c r="W20" s="214">
        <v>84</v>
      </c>
      <c r="X20" s="214">
        <v>84</v>
      </c>
      <c r="Y20" s="214">
        <v>84</v>
      </c>
      <c r="Z20" s="1"/>
      <c r="AA20" s="1"/>
      <c r="AB20" s="1"/>
      <c r="AC20" s="1"/>
    </row>
    <row r="21" spans="1:29" ht="14.25" customHeight="1">
      <c r="A21" s="217" t="s">
        <v>993</v>
      </c>
      <c r="B21" s="217" t="s">
        <v>972</v>
      </c>
      <c r="C21" s="90">
        <f t="shared" si="1"/>
        <v>5</v>
      </c>
      <c r="D21" s="91">
        <f t="shared" si="4"/>
        <v>0</v>
      </c>
      <c r="E21" s="91">
        <f t="shared" si="5"/>
        <v>0</v>
      </c>
      <c r="F21" s="91">
        <f t="shared" si="6"/>
        <v>0</v>
      </c>
      <c r="G21" s="91">
        <f t="shared" si="7"/>
        <v>1</v>
      </c>
      <c r="H21" s="91">
        <f t="shared" si="8"/>
        <v>1</v>
      </c>
      <c r="I21" s="91">
        <f t="shared" si="9"/>
        <v>1</v>
      </c>
      <c r="J21" s="91">
        <f t="shared" si="10"/>
        <v>1</v>
      </c>
      <c r="K21" s="91">
        <f t="shared" si="11"/>
        <v>1</v>
      </c>
      <c r="L21" s="91">
        <f t="shared" si="12"/>
        <v>0</v>
      </c>
      <c r="M21" s="91">
        <f t="shared" si="13"/>
        <v>0</v>
      </c>
      <c r="N21" s="91">
        <f t="shared" si="14"/>
        <v>0</v>
      </c>
      <c r="O21" s="91">
        <f t="shared" si="15"/>
        <v>0</v>
      </c>
      <c r="Q21" s="213" t="s">
        <v>959</v>
      </c>
      <c r="R21" s="214">
        <v>0</v>
      </c>
      <c r="S21" s="214">
        <v>0</v>
      </c>
      <c r="T21" s="214">
        <v>0</v>
      </c>
      <c r="U21" s="214">
        <v>168</v>
      </c>
      <c r="V21" s="214">
        <v>168</v>
      </c>
      <c r="W21" s="214">
        <v>168</v>
      </c>
      <c r="X21" s="214">
        <v>168</v>
      </c>
      <c r="Y21" s="214">
        <v>168</v>
      </c>
      <c r="Z21" s="1"/>
      <c r="AA21" s="1"/>
      <c r="AB21" s="1"/>
      <c r="AC21" s="1"/>
    </row>
    <row r="22" spans="1:29" ht="14.25" customHeight="1">
      <c r="A22" s="217" t="s">
        <v>994</v>
      </c>
      <c r="B22" s="217" t="s">
        <v>973</v>
      </c>
      <c r="C22" s="90">
        <f t="shared" si="1"/>
        <v>5.8</v>
      </c>
      <c r="D22" s="91">
        <f t="shared" si="4"/>
        <v>0.3</v>
      </c>
      <c r="E22" s="91">
        <f t="shared" si="5"/>
        <v>0.5</v>
      </c>
      <c r="F22" s="91">
        <f t="shared" si="6"/>
        <v>0.5</v>
      </c>
      <c r="G22" s="91">
        <f t="shared" si="7"/>
        <v>0.5</v>
      </c>
      <c r="H22" s="91">
        <f t="shared" si="8"/>
        <v>1</v>
      </c>
      <c r="I22" s="91">
        <f t="shared" si="9"/>
        <v>1</v>
      </c>
      <c r="J22" s="91">
        <f t="shared" si="10"/>
        <v>1</v>
      </c>
      <c r="K22" s="91">
        <f t="shared" si="11"/>
        <v>1</v>
      </c>
      <c r="L22" s="91">
        <f t="shared" si="12"/>
        <v>0</v>
      </c>
      <c r="M22" s="91">
        <f t="shared" si="13"/>
        <v>0</v>
      </c>
      <c r="N22" s="91">
        <f t="shared" si="14"/>
        <v>0</v>
      </c>
      <c r="O22" s="91">
        <f t="shared" si="15"/>
        <v>0</v>
      </c>
      <c r="Q22" s="213" t="s">
        <v>960</v>
      </c>
      <c r="R22" s="214">
        <v>42</v>
      </c>
      <c r="S22" s="214">
        <v>84</v>
      </c>
      <c r="T22" s="214">
        <v>84</v>
      </c>
      <c r="U22" s="214">
        <v>84</v>
      </c>
      <c r="V22" s="214">
        <v>168</v>
      </c>
      <c r="W22" s="214">
        <v>168</v>
      </c>
      <c r="X22" s="214">
        <v>168</v>
      </c>
      <c r="Y22" s="214">
        <v>168</v>
      </c>
      <c r="Z22" s="1"/>
      <c r="AA22" s="1"/>
      <c r="AB22" s="1"/>
      <c r="AC22" s="1"/>
    </row>
    <row r="23" spans="1:29" ht="14.25" customHeight="1">
      <c r="A23" s="217" t="s">
        <v>961</v>
      </c>
      <c r="B23" s="213" t="s">
        <v>974</v>
      </c>
      <c r="C23" s="90">
        <f t="shared" si="1"/>
        <v>1.0999999999999999</v>
      </c>
      <c r="D23" s="91">
        <f>ROUND(R23/168,1)</f>
        <v>0</v>
      </c>
      <c r="E23" s="91">
        <v>0.5</v>
      </c>
      <c r="F23" s="91">
        <v>0.1</v>
      </c>
      <c r="G23" s="91">
        <f t="shared" si="7"/>
        <v>0.1</v>
      </c>
      <c r="H23" s="91">
        <f t="shared" si="8"/>
        <v>0.1</v>
      </c>
      <c r="I23" s="91">
        <f t="shared" si="9"/>
        <v>0.1</v>
      </c>
      <c r="J23" s="91">
        <f t="shared" si="10"/>
        <v>0.1</v>
      </c>
      <c r="K23" s="91">
        <f t="shared" si="11"/>
        <v>0.1</v>
      </c>
      <c r="L23" s="91">
        <f t="shared" si="12"/>
        <v>0</v>
      </c>
      <c r="M23" s="91">
        <f t="shared" si="13"/>
        <v>0</v>
      </c>
      <c r="N23" s="91">
        <f t="shared" si="14"/>
        <v>0</v>
      </c>
      <c r="O23" s="91">
        <f t="shared" si="15"/>
        <v>0</v>
      </c>
      <c r="Q23" s="213" t="s">
        <v>961</v>
      </c>
      <c r="R23" s="214">
        <v>0</v>
      </c>
      <c r="S23" s="214">
        <v>168</v>
      </c>
      <c r="T23" s="214">
        <v>40</v>
      </c>
      <c r="U23" s="214">
        <v>20</v>
      </c>
      <c r="V23" s="214">
        <v>20</v>
      </c>
      <c r="W23" s="214">
        <v>20</v>
      </c>
      <c r="X23" s="214">
        <v>20</v>
      </c>
      <c r="Y23" s="214">
        <v>20</v>
      </c>
      <c r="Z23" s="1"/>
      <c r="AA23" s="1"/>
      <c r="AB23" s="1"/>
      <c r="AC23" s="1"/>
    </row>
    <row r="24" spans="1:29">
      <c r="B24" s="224" t="s">
        <v>979</v>
      </c>
      <c r="C24" s="224">
        <f>SUM(C10:C23)</f>
        <v>95.6</v>
      </c>
      <c r="Q24" s="1"/>
      <c r="R24" s="1"/>
      <c r="S24" s="1"/>
      <c r="T24" s="1"/>
      <c r="U24" s="1"/>
      <c r="V24" s="1"/>
      <c r="W24" s="1"/>
      <c r="X24" s="1"/>
      <c r="Y24" s="1"/>
      <c r="Z24" s="1"/>
      <c r="AA24" s="1"/>
      <c r="AB24" s="1"/>
      <c r="AC24" s="1"/>
    </row>
    <row r="26" spans="1:29">
      <c r="A26" s="147" t="s">
        <v>529</v>
      </c>
      <c r="B26" s="223"/>
      <c r="C26" s="152"/>
      <c r="D26" s="152"/>
      <c r="E26" s="152"/>
      <c r="F26" s="152"/>
      <c r="G26" s="152"/>
      <c r="H26" s="152"/>
      <c r="I26" s="152"/>
      <c r="J26" s="152"/>
      <c r="K26" s="152"/>
      <c r="L26" s="152"/>
      <c r="M26" s="152"/>
      <c r="N26" s="152"/>
      <c r="O26" s="152"/>
    </row>
    <row r="27" spans="1:29">
      <c r="A27" s="32" t="s">
        <v>484</v>
      </c>
      <c r="B27" s="32"/>
      <c r="C27" s="90">
        <f t="shared" ref="C27:C36" si="16">SUM(D27:O27)</f>
        <v>0</v>
      </c>
      <c r="D27" s="91"/>
      <c r="E27" s="91"/>
      <c r="F27" s="91"/>
      <c r="G27" s="91"/>
      <c r="H27" s="91"/>
      <c r="I27" s="91"/>
      <c r="J27" s="91"/>
      <c r="K27" s="91"/>
      <c r="L27" s="91"/>
      <c r="M27" s="91"/>
      <c r="N27" s="91"/>
      <c r="O27" s="91"/>
    </row>
    <row r="28" spans="1:29">
      <c r="A28" s="32" t="s">
        <v>520</v>
      </c>
      <c r="B28" s="32"/>
      <c r="C28" s="90">
        <f t="shared" si="16"/>
        <v>0</v>
      </c>
      <c r="D28" s="92"/>
      <c r="E28" s="91"/>
      <c r="F28" s="91"/>
      <c r="G28" s="91"/>
      <c r="H28" s="91"/>
      <c r="I28" s="91"/>
      <c r="J28" s="91"/>
      <c r="K28" s="91"/>
      <c r="L28" s="91"/>
      <c r="M28" s="91"/>
      <c r="N28" s="91"/>
      <c r="O28" s="91"/>
    </row>
    <row r="29" spans="1:29">
      <c r="A29" s="32" t="s">
        <v>488</v>
      </c>
      <c r="B29" s="32"/>
      <c r="C29" s="90">
        <f t="shared" si="16"/>
        <v>0</v>
      </c>
      <c r="D29" s="91"/>
      <c r="E29" s="91"/>
      <c r="F29" s="91"/>
      <c r="G29" s="91"/>
      <c r="H29" s="91"/>
      <c r="I29" s="91"/>
      <c r="J29" s="91"/>
      <c r="K29" s="91"/>
      <c r="L29" s="91"/>
      <c r="M29" s="91"/>
      <c r="N29" s="91"/>
      <c r="O29" s="91"/>
    </row>
    <row r="30" spans="1:29">
      <c r="A30" s="32" t="s">
        <v>521</v>
      </c>
      <c r="B30" s="32"/>
      <c r="C30" s="90">
        <f t="shared" si="16"/>
        <v>0</v>
      </c>
      <c r="D30" s="93"/>
      <c r="E30" s="93"/>
      <c r="F30" s="93"/>
      <c r="G30" s="93"/>
      <c r="H30" s="93"/>
      <c r="I30" s="93"/>
      <c r="J30" s="93"/>
      <c r="K30" s="93"/>
      <c r="L30" s="93"/>
      <c r="M30" s="93"/>
      <c r="N30" s="93"/>
      <c r="O30" s="93"/>
    </row>
    <row r="31" spans="1:29">
      <c r="A31" s="32" t="s">
        <v>522</v>
      </c>
      <c r="B31" s="32"/>
      <c r="C31" s="90">
        <f t="shared" si="16"/>
        <v>0</v>
      </c>
      <c r="D31" s="91"/>
      <c r="E31" s="91"/>
      <c r="F31" s="91"/>
      <c r="G31" s="91"/>
      <c r="H31" s="91"/>
      <c r="I31" s="91"/>
      <c r="J31" s="91"/>
      <c r="K31" s="91"/>
      <c r="L31" s="91"/>
      <c r="M31" s="91"/>
      <c r="N31" s="91"/>
      <c r="O31" s="91"/>
    </row>
    <row r="32" spans="1:29">
      <c r="A32" s="32" t="s">
        <v>523</v>
      </c>
      <c r="B32" s="32"/>
      <c r="C32" s="90">
        <f t="shared" si="16"/>
        <v>0</v>
      </c>
      <c r="D32" s="91"/>
      <c r="E32" s="91"/>
      <c r="F32" s="91"/>
      <c r="G32" s="91"/>
      <c r="H32" s="91"/>
      <c r="I32" s="91"/>
      <c r="J32" s="91"/>
      <c r="K32" s="91"/>
      <c r="L32" s="91"/>
      <c r="M32" s="91"/>
      <c r="N32" s="91"/>
      <c r="O32" s="91"/>
    </row>
    <row r="33" spans="1:15">
      <c r="A33" s="32" t="s">
        <v>452</v>
      </c>
      <c r="B33" s="32"/>
      <c r="C33" s="90">
        <f t="shared" si="16"/>
        <v>0</v>
      </c>
      <c r="D33" s="91"/>
      <c r="E33" s="91"/>
      <c r="F33" s="91"/>
      <c r="G33" s="91"/>
      <c r="H33" s="91"/>
      <c r="I33" s="91"/>
      <c r="J33" s="91"/>
      <c r="K33" s="91"/>
      <c r="L33" s="91"/>
      <c r="M33" s="91"/>
      <c r="N33" s="91"/>
      <c r="O33" s="91"/>
    </row>
    <row r="34" spans="1:15">
      <c r="A34" s="32" t="s">
        <v>524</v>
      </c>
      <c r="B34" s="32"/>
      <c r="C34" s="90">
        <f t="shared" si="16"/>
        <v>0</v>
      </c>
      <c r="D34" s="91"/>
      <c r="E34" s="91"/>
      <c r="F34" s="91"/>
      <c r="G34" s="91"/>
      <c r="H34" s="91"/>
      <c r="I34" s="91"/>
      <c r="J34" s="91"/>
      <c r="K34" s="91"/>
      <c r="L34" s="91"/>
      <c r="M34" s="91"/>
      <c r="N34" s="91"/>
      <c r="O34" s="91"/>
    </row>
    <row r="35" spans="1:15">
      <c r="A35" s="32" t="s">
        <v>525</v>
      </c>
      <c r="B35" s="32"/>
      <c r="C35" s="90">
        <f t="shared" si="16"/>
        <v>0</v>
      </c>
      <c r="D35" s="91"/>
      <c r="E35" s="91"/>
      <c r="F35" s="91"/>
      <c r="G35" s="91"/>
      <c r="H35" s="91"/>
      <c r="I35" s="91"/>
      <c r="J35" s="91"/>
      <c r="K35" s="91"/>
      <c r="L35" s="91"/>
      <c r="M35" s="91"/>
      <c r="N35" s="91"/>
      <c r="O35" s="91"/>
    </row>
    <row r="36" spans="1:15">
      <c r="A36" s="32" t="s">
        <v>526</v>
      </c>
      <c r="B36" s="32"/>
      <c r="C36" s="90">
        <f t="shared" si="16"/>
        <v>0</v>
      </c>
      <c r="D36" s="33"/>
      <c r="E36" s="33"/>
      <c r="F36" s="33"/>
      <c r="G36" s="91"/>
      <c r="H36" s="91"/>
      <c r="I36" s="91"/>
      <c r="J36" s="91"/>
      <c r="K36" s="91"/>
      <c r="L36" s="91"/>
      <c r="M36" s="91"/>
      <c r="N36" s="91"/>
      <c r="O36" s="91"/>
    </row>
    <row r="37" spans="1:15">
      <c r="A37" s="32" t="s">
        <v>527</v>
      </c>
      <c r="B37" s="32"/>
      <c r="C37" s="94">
        <f>SUM(C27:C36)</f>
        <v>0</v>
      </c>
      <c r="D37" s="94">
        <f t="shared" ref="D37:O37" si="17">SUM(D27:D36)</f>
        <v>0</v>
      </c>
      <c r="E37" s="94">
        <f t="shared" si="17"/>
        <v>0</v>
      </c>
      <c r="F37" s="94">
        <f t="shared" si="17"/>
        <v>0</v>
      </c>
      <c r="G37" s="94">
        <f t="shared" si="17"/>
        <v>0</v>
      </c>
      <c r="H37" s="94">
        <f t="shared" si="17"/>
        <v>0</v>
      </c>
      <c r="I37" s="94">
        <f t="shared" si="17"/>
        <v>0</v>
      </c>
      <c r="J37" s="94">
        <f t="shared" si="17"/>
        <v>0</v>
      </c>
      <c r="K37" s="94">
        <f t="shared" si="17"/>
        <v>0</v>
      </c>
      <c r="L37" s="94">
        <f t="shared" si="17"/>
        <v>0</v>
      </c>
      <c r="M37" s="94">
        <f t="shared" si="17"/>
        <v>0</v>
      </c>
      <c r="N37" s="94">
        <f t="shared" si="17"/>
        <v>0</v>
      </c>
      <c r="O37" s="94">
        <f t="shared" si="17"/>
        <v>0</v>
      </c>
    </row>
    <row r="39" spans="1:15">
      <c r="A39" s="147" t="s">
        <v>541</v>
      </c>
      <c r="B39" s="223"/>
      <c r="C39" s="152"/>
      <c r="D39" s="152"/>
      <c r="E39" s="152"/>
      <c r="F39" s="152"/>
      <c r="G39" s="152"/>
      <c r="H39" s="152"/>
      <c r="I39" s="152"/>
      <c r="J39" s="152"/>
      <c r="K39" s="152"/>
      <c r="L39" s="152"/>
      <c r="M39" s="152"/>
      <c r="N39" s="152"/>
      <c r="O39" s="152"/>
    </row>
    <row r="40" spans="1:15">
      <c r="A40" s="32" t="s">
        <v>531</v>
      </c>
      <c r="B40" s="32"/>
      <c r="C40" s="90">
        <f t="shared" ref="C40:C49" si="18">SUM(D40:O40)</f>
        <v>0</v>
      </c>
      <c r="D40" s="91"/>
      <c r="E40" s="91"/>
      <c r="F40" s="91"/>
      <c r="G40" s="91"/>
      <c r="H40" s="91"/>
      <c r="I40" s="91"/>
      <c r="J40" s="91"/>
      <c r="K40" s="91"/>
      <c r="L40" s="91"/>
      <c r="M40" s="91"/>
      <c r="N40" s="91"/>
      <c r="O40" s="91"/>
    </row>
    <row r="41" spans="1:15">
      <c r="A41" s="32" t="s">
        <v>532</v>
      </c>
      <c r="B41" s="32"/>
      <c r="C41" s="90">
        <f t="shared" si="18"/>
        <v>0</v>
      </c>
      <c r="D41" s="92"/>
      <c r="E41" s="91"/>
      <c r="F41" s="91"/>
      <c r="G41" s="91"/>
      <c r="H41" s="91"/>
      <c r="I41" s="91"/>
      <c r="J41" s="91"/>
      <c r="K41" s="91"/>
      <c r="L41" s="91"/>
      <c r="M41" s="91"/>
      <c r="N41" s="91"/>
      <c r="O41" s="91"/>
    </row>
    <row r="42" spans="1:15">
      <c r="A42" s="32" t="s">
        <v>533</v>
      </c>
      <c r="B42" s="32"/>
      <c r="C42" s="90">
        <f t="shared" si="18"/>
        <v>0</v>
      </c>
      <c r="D42" s="91"/>
      <c r="E42" s="91"/>
      <c r="F42" s="91"/>
      <c r="G42" s="91"/>
      <c r="H42" s="91"/>
      <c r="I42" s="91"/>
      <c r="J42" s="91"/>
      <c r="K42" s="91"/>
      <c r="L42" s="91"/>
      <c r="M42" s="91"/>
      <c r="N42" s="91"/>
      <c r="O42" s="91"/>
    </row>
    <row r="43" spans="1:15">
      <c r="A43" s="32" t="s">
        <v>534</v>
      </c>
      <c r="B43" s="32"/>
      <c r="C43" s="90">
        <f t="shared" si="18"/>
        <v>0</v>
      </c>
      <c r="D43" s="93"/>
      <c r="E43" s="93"/>
      <c r="F43" s="93"/>
      <c r="G43" s="93"/>
      <c r="H43" s="93"/>
      <c r="I43" s="93"/>
      <c r="J43" s="93"/>
      <c r="K43" s="93"/>
      <c r="L43" s="93"/>
      <c r="M43" s="93"/>
      <c r="N43" s="93"/>
      <c r="O43" s="93"/>
    </row>
    <row r="44" spans="1:15">
      <c r="A44" s="32" t="s">
        <v>535</v>
      </c>
      <c r="B44" s="32"/>
      <c r="C44" s="90">
        <f t="shared" si="18"/>
        <v>0</v>
      </c>
      <c r="D44" s="91"/>
      <c r="E44" s="91"/>
      <c r="F44" s="91"/>
      <c r="G44" s="91"/>
      <c r="H44" s="91"/>
      <c r="I44" s="91"/>
      <c r="J44" s="91"/>
      <c r="K44" s="91"/>
      <c r="L44" s="91"/>
      <c r="M44" s="91"/>
      <c r="N44" s="91"/>
      <c r="O44" s="91"/>
    </row>
    <row r="45" spans="1:15">
      <c r="A45" s="32" t="s">
        <v>536</v>
      </c>
      <c r="B45" s="32"/>
      <c r="C45" s="90">
        <f t="shared" si="18"/>
        <v>0</v>
      </c>
      <c r="D45" s="91"/>
      <c r="E45" s="91"/>
      <c r="F45" s="91"/>
      <c r="G45" s="91"/>
      <c r="H45" s="91"/>
      <c r="I45" s="91"/>
      <c r="J45" s="91"/>
      <c r="K45" s="91"/>
      <c r="L45" s="91"/>
      <c r="M45" s="91"/>
      <c r="N45" s="91"/>
      <c r="O45" s="91"/>
    </row>
    <row r="46" spans="1:15">
      <c r="A46" s="32" t="s">
        <v>537</v>
      </c>
      <c r="B46" s="32"/>
      <c r="C46" s="90">
        <f t="shared" si="18"/>
        <v>0</v>
      </c>
      <c r="D46" s="91"/>
      <c r="E46" s="91"/>
      <c r="F46" s="91"/>
      <c r="G46" s="91"/>
      <c r="H46" s="91"/>
      <c r="I46" s="91"/>
      <c r="J46" s="91"/>
      <c r="K46" s="91"/>
      <c r="L46" s="91"/>
      <c r="M46" s="91"/>
      <c r="N46" s="91"/>
      <c r="O46" s="91"/>
    </row>
    <row r="47" spans="1:15">
      <c r="A47" s="32" t="s">
        <v>538</v>
      </c>
      <c r="B47" s="32"/>
      <c r="C47" s="90">
        <f t="shared" si="18"/>
        <v>0</v>
      </c>
      <c r="D47" s="91"/>
      <c r="E47" s="91"/>
      <c r="F47" s="91"/>
      <c r="G47" s="91"/>
      <c r="H47" s="91"/>
      <c r="I47" s="91"/>
      <c r="J47" s="91"/>
      <c r="K47" s="91"/>
      <c r="L47" s="91"/>
      <c r="M47" s="91"/>
      <c r="N47" s="91"/>
      <c r="O47" s="91"/>
    </row>
    <row r="48" spans="1:15">
      <c r="A48" s="32" t="s">
        <v>539</v>
      </c>
      <c r="B48" s="32"/>
      <c r="C48" s="90">
        <f t="shared" si="18"/>
        <v>0</v>
      </c>
      <c r="D48" s="91"/>
      <c r="E48" s="91"/>
      <c r="F48" s="91"/>
      <c r="G48" s="91"/>
      <c r="H48" s="91"/>
      <c r="I48" s="91"/>
      <c r="J48" s="91"/>
      <c r="K48" s="91"/>
      <c r="L48" s="91"/>
      <c r="M48" s="91"/>
      <c r="N48" s="91"/>
      <c r="O48" s="91"/>
    </row>
    <row r="49" spans="1:15">
      <c r="A49" s="32" t="s">
        <v>540</v>
      </c>
      <c r="B49" s="32"/>
      <c r="C49" s="90">
        <f t="shared" si="18"/>
        <v>0</v>
      </c>
      <c r="D49" s="33"/>
      <c r="E49" s="33"/>
      <c r="F49" s="33"/>
      <c r="G49" s="91"/>
      <c r="H49" s="91"/>
      <c r="I49" s="91"/>
      <c r="J49" s="91"/>
      <c r="K49" s="91"/>
      <c r="L49" s="91"/>
      <c r="M49" s="91"/>
      <c r="N49" s="91"/>
      <c r="O49" s="91"/>
    </row>
    <row r="50" spans="1:15">
      <c r="A50" s="32" t="s">
        <v>527</v>
      </c>
      <c r="B50" s="32"/>
      <c r="C50" s="94">
        <f t="shared" ref="C50:O50" si="19">SUM(C40:C49)</f>
        <v>0</v>
      </c>
      <c r="D50" s="94">
        <f t="shared" si="19"/>
        <v>0</v>
      </c>
      <c r="E50" s="94">
        <f t="shared" si="19"/>
        <v>0</v>
      </c>
      <c r="F50" s="94">
        <f t="shared" si="19"/>
        <v>0</v>
      </c>
      <c r="G50" s="94">
        <f t="shared" si="19"/>
        <v>0</v>
      </c>
      <c r="H50" s="94">
        <f t="shared" si="19"/>
        <v>0</v>
      </c>
      <c r="I50" s="94">
        <f t="shared" si="19"/>
        <v>0</v>
      </c>
      <c r="J50" s="94">
        <f t="shared" si="19"/>
        <v>0</v>
      </c>
      <c r="K50" s="94">
        <f t="shared" si="19"/>
        <v>0</v>
      </c>
      <c r="L50" s="94">
        <f t="shared" si="19"/>
        <v>0</v>
      </c>
      <c r="M50" s="94">
        <f t="shared" si="19"/>
        <v>0</v>
      </c>
      <c r="N50" s="94">
        <f t="shared" si="19"/>
        <v>0</v>
      </c>
      <c r="O50" s="94">
        <f t="shared" si="19"/>
        <v>0</v>
      </c>
    </row>
  </sheetData>
  <mergeCells count="10">
    <mergeCell ref="A1:N1"/>
    <mergeCell ref="J2:N2"/>
    <mergeCell ref="H2:I2"/>
    <mergeCell ref="C2:G2"/>
    <mergeCell ref="C3:G3"/>
    <mergeCell ref="H3:I3"/>
    <mergeCell ref="J3:N3"/>
    <mergeCell ref="C4:G4"/>
    <mergeCell ref="H4:I4"/>
    <mergeCell ref="J4:N4"/>
  </mergeCells>
  <phoneticPr fontId="2" type="noConversion"/>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2"/>
  <sheetViews>
    <sheetView workbookViewId="0">
      <selection activeCell="H1" sqref="H1"/>
    </sheetView>
  </sheetViews>
  <sheetFormatPr defaultRowHeight="12.75"/>
  <cols>
    <col min="1" max="1" width="10.7109375" style="4" bestFit="1" customWidth="1"/>
    <col min="2" max="2" width="16.85546875" style="4" bestFit="1" customWidth="1"/>
    <col min="3" max="3" width="16.5703125" style="4" bestFit="1" customWidth="1"/>
    <col min="4" max="4" width="16.85546875" style="4" bestFit="1" customWidth="1"/>
    <col min="5" max="5" width="7" style="4" bestFit="1" customWidth="1"/>
    <col min="6" max="6" width="7.5703125" style="4" bestFit="1" customWidth="1"/>
    <col min="7" max="7" width="38.5703125" style="4" bestFit="1" customWidth="1"/>
    <col min="8" max="8" width="11" style="4" bestFit="1" customWidth="1"/>
    <col min="9" max="9" width="5" style="4" customWidth="1"/>
  </cols>
  <sheetData>
    <row r="1" spans="1:9">
      <c r="A1" s="177" t="s">
        <v>549</v>
      </c>
      <c r="B1" s="177" t="s">
        <v>550</v>
      </c>
      <c r="C1" s="177" t="s">
        <v>844</v>
      </c>
      <c r="D1" s="177" t="s">
        <v>843</v>
      </c>
      <c r="E1" s="177" t="s">
        <v>553</v>
      </c>
      <c r="F1" s="177" t="s">
        <v>554</v>
      </c>
      <c r="G1" s="177" t="s">
        <v>381</v>
      </c>
      <c r="H1" s="177" t="s">
        <v>382</v>
      </c>
      <c r="I1" s="177" t="s">
        <v>178</v>
      </c>
    </row>
    <row r="2" spans="1:9" ht="33.75">
      <c r="A2" s="157" t="s">
        <v>561</v>
      </c>
      <c r="B2" s="157" t="s">
        <v>562</v>
      </c>
      <c r="C2" s="157"/>
      <c r="D2" s="157"/>
      <c r="E2" s="157" t="s">
        <v>563</v>
      </c>
      <c r="F2" s="157" t="s">
        <v>564</v>
      </c>
      <c r="G2" s="157" t="s">
        <v>565</v>
      </c>
      <c r="H2" s="157" t="s">
        <v>379</v>
      </c>
      <c r="I2" s="157">
        <v>1</v>
      </c>
    </row>
    <row r="3" spans="1:9" ht="33.75">
      <c r="A3" s="157" t="s">
        <v>561</v>
      </c>
      <c r="B3" s="157" t="s">
        <v>562</v>
      </c>
      <c r="C3" s="157"/>
      <c r="D3" s="157"/>
      <c r="E3" s="157" t="s">
        <v>563</v>
      </c>
      <c r="F3" s="157" t="s">
        <v>564</v>
      </c>
      <c r="G3" s="157" t="s">
        <v>574</v>
      </c>
      <c r="H3" s="157" t="s">
        <v>379</v>
      </c>
      <c r="I3" s="157">
        <v>1</v>
      </c>
    </row>
    <row r="4" spans="1:9" ht="22.5">
      <c r="A4" s="157" t="s">
        <v>561</v>
      </c>
      <c r="B4" s="157" t="s">
        <v>562</v>
      </c>
      <c r="C4" s="157"/>
      <c r="D4" s="157"/>
      <c r="E4" s="157" t="s">
        <v>563</v>
      </c>
      <c r="F4" s="157" t="s">
        <v>564</v>
      </c>
      <c r="G4" s="178" t="s">
        <v>568</v>
      </c>
      <c r="H4" s="157"/>
      <c r="I4" s="178"/>
    </row>
    <row r="5" spans="1:9" ht="33.75">
      <c r="A5" s="157" t="s">
        <v>561</v>
      </c>
      <c r="B5" s="157" t="s">
        <v>562</v>
      </c>
      <c r="C5" s="157"/>
      <c r="D5" s="157"/>
      <c r="E5" s="157" t="s">
        <v>563</v>
      </c>
      <c r="F5" s="157" t="s">
        <v>566</v>
      </c>
      <c r="G5" s="157" t="s">
        <v>567</v>
      </c>
      <c r="H5" s="157" t="s">
        <v>377</v>
      </c>
      <c r="I5" s="157">
        <v>1</v>
      </c>
    </row>
    <row r="6" spans="1:9" ht="22.5">
      <c r="A6" s="157" t="s">
        <v>561</v>
      </c>
      <c r="B6" s="157" t="s">
        <v>562</v>
      </c>
      <c r="C6" s="157"/>
      <c r="D6" s="157"/>
      <c r="E6" s="157" t="s">
        <v>563</v>
      </c>
      <c r="F6" s="157" t="s">
        <v>569</v>
      </c>
      <c r="G6" s="157" t="s">
        <v>571</v>
      </c>
      <c r="H6" s="157" t="s">
        <v>379</v>
      </c>
      <c r="I6" s="157">
        <v>1</v>
      </c>
    </row>
    <row r="7" spans="1:9">
      <c r="A7" s="157" t="s">
        <v>561</v>
      </c>
      <c r="B7" s="157" t="s">
        <v>562</v>
      </c>
      <c r="C7" s="157"/>
      <c r="D7" s="157"/>
      <c r="E7" s="157" t="s">
        <v>563</v>
      </c>
      <c r="F7" s="157" t="s">
        <v>569</v>
      </c>
      <c r="G7" s="157" t="s">
        <v>572</v>
      </c>
      <c r="H7" s="157" t="s">
        <v>373</v>
      </c>
      <c r="I7" s="157">
        <v>1</v>
      </c>
    </row>
    <row r="8" spans="1:9">
      <c r="A8" s="157" t="s">
        <v>561</v>
      </c>
      <c r="B8" s="157" t="s">
        <v>562</v>
      </c>
      <c r="C8" s="157"/>
      <c r="D8" s="157"/>
      <c r="E8" s="157" t="s">
        <v>563</v>
      </c>
      <c r="F8" s="157" t="s">
        <v>569</v>
      </c>
      <c r="G8" s="157" t="s">
        <v>573</v>
      </c>
      <c r="H8" s="157" t="s">
        <v>373</v>
      </c>
      <c r="I8" s="157">
        <v>1</v>
      </c>
    </row>
    <row r="9" spans="1:9" ht="22.5">
      <c r="A9" s="157" t="s">
        <v>561</v>
      </c>
      <c r="B9" s="157" t="s">
        <v>562</v>
      </c>
      <c r="C9" s="157"/>
      <c r="D9" s="157"/>
      <c r="E9" s="157" t="s">
        <v>563</v>
      </c>
      <c r="F9" s="157" t="s">
        <v>569</v>
      </c>
      <c r="G9" s="157" t="s">
        <v>570</v>
      </c>
      <c r="H9" s="157" t="s">
        <v>379</v>
      </c>
      <c r="I9" s="157">
        <v>1</v>
      </c>
    </row>
    <row r="10" spans="1:9" ht="22.5">
      <c r="A10" s="157" t="s">
        <v>561</v>
      </c>
      <c r="B10" s="157" t="s">
        <v>562</v>
      </c>
      <c r="C10" s="157"/>
      <c r="D10" s="157"/>
      <c r="E10" s="157" t="s">
        <v>563</v>
      </c>
      <c r="F10" s="157" t="s">
        <v>569</v>
      </c>
      <c r="G10" s="157" t="s">
        <v>611</v>
      </c>
      <c r="H10" s="157" t="s">
        <v>373</v>
      </c>
      <c r="I10" s="157">
        <v>1</v>
      </c>
    </row>
    <row r="11" spans="1:9" ht="45">
      <c r="A11" s="157" t="s">
        <v>561</v>
      </c>
      <c r="B11" s="157" t="s">
        <v>576</v>
      </c>
      <c r="C11" s="157"/>
      <c r="D11" s="157"/>
      <c r="E11" s="157" t="s">
        <v>615</v>
      </c>
      <c r="F11" s="157" t="s">
        <v>566</v>
      </c>
      <c r="G11" s="157" t="s">
        <v>616</v>
      </c>
      <c r="H11" s="157"/>
      <c r="I11" s="157">
        <v>1</v>
      </c>
    </row>
    <row r="12" spans="1:9" ht="22.5">
      <c r="A12" s="157" t="s">
        <v>561</v>
      </c>
      <c r="B12" s="157" t="s">
        <v>576</v>
      </c>
      <c r="C12" s="157"/>
      <c r="D12" s="157"/>
      <c r="E12" s="157" t="s">
        <v>615</v>
      </c>
      <c r="F12" s="157" t="s">
        <v>569</v>
      </c>
      <c r="G12" s="157" t="s">
        <v>618</v>
      </c>
      <c r="H12" s="157"/>
      <c r="I12" s="157">
        <v>1</v>
      </c>
    </row>
    <row r="13" spans="1:9" ht="22.5">
      <c r="A13" s="157" t="s">
        <v>561</v>
      </c>
      <c r="B13" s="157" t="s">
        <v>576</v>
      </c>
      <c r="C13" s="157"/>
      <c r="D13" s="157"/>
      <c r="E13" s="157" t="s">
        <v>563</v>
      </c>
      <c r="F13" s="157" t="s">
        <v>564</v>
      </c>
      <c r="G13" s="157" t="s">
        <v>622</v>
      </c>
      <c r="H13" s="157" t="s">
        <v>379</v>
      </c>
      <c r="I13" s="157">
        <v>1</v>
      </c>
    </row>
    <row r="14" spans="1:9" ht="33.75">
      <c r="A14" s="157" t="s">
        <v>561</v>
      </c>
      <c r="B14" s="157" t="s">
        <v>576</v>
      </c>
      <c r="C14" s="157"/>
      <c r="D14" s="157"/>
      <c r="E14" s="157" t="s">
        <v>563</v>
      </c>
      <c r="F14" s="157" t="s">
        <v>564</v>
      </c>
      <c r="G14" s="157" t="s">
        <v>621</v>
      </c>
      <c r="H14" s="157" t="s">
        <v>379</v>
      </c>
      <c r="I14" s="157">
        <v>1</v>
      </c>
    </row>
    <row r="15" spans="1:9" ht="45">
      <c r="A15" s="157" t="s">
        <v>561</v>
      </c>
      <c r="B15" s="157" t="s">
        <v>576</v>
      </c>
      <c r="C15" s="157"/>
      <c r="D15" s="157"/>
      <c r="E15" s="157" t="s">
        <v>563</v>
      </c>
      <c r="F15" s="157" t="s">
        <v>564</v>
      </c>
      <c r="G15" s="157" t="s">
        <v>623</v>
      </c>
      <c r="H15" s="157" t="s">
        <v>379</v>
      </c>
      <c r="I15" s="157">
        <v>1</v>
      </c>
    </row>
    <row r="16" spans="1:9" ht="22.5">
      <c r="A16" s="157" t="s">
        <v>561</v>
      </c>
      <c r="B16" s="157" t="s">
        <v>576</v>
      </c>
      <c r="C16" s="157"/>
      <c r="D16" s="157"/>
      <c r="E16" s="157" t="s">
        <v>563</v>
      </c>
      <c r="F16" s="157" t="s">
        <v>564</v>
      </c>
      <c r="G16" s="157" t="s">
        <v>620</v>
      </c>
      <c r="H16" s="157" t="s">
        <v>379</v>
      </c>
      <c r="I16" s="157">
        <v>1</v>
      </c>
    </row>
    <row r="17" spans="1:9" ht="33.75">
      <c r="A17" s="157" t="s">
        <v>561</v>
      </c>
      <c r="B17" s="157" t="s">
        <v>576</v>
      </c>
      <c r="C17" s="157"/>
      <c r="D17" s="157"/>
      <c r="E17" s="157" t="s">
        <v>563</v>
      </c>
      <c r="F17" s="157" t="s">
        <v>564</v>
      </c>
      <c r="G17" s="157" t="s">
        <v>624</v>
      </c>
      <c r="H17" s="157" t="s">
        <v>379</v>
      </c>
      <c r="I17" s="157">
        <v>1</v>
      </c>
    </row>
    <row r="18" spans="1:9" ht="33.75">
      <c r="A18" s="157" t="s">
        <v>561</v>
      </c>
      <c r="B18" s="157" t="s">
        <v>576</v>
      </c>
      <c r="C18" s="157"/>
      <c r="D18" s="157"/>
      <c r="E18" s="157" t="s">
        <v>563</v>
      </c>
      <c r="F18" s="157" t="s">
        <v>564</v>
      </c>
      <c r="G18" s="157" t="s">
        <v>625</v>
      </c>
      <c r="H18" s="157" t="s">
        <v>373</v>
      </c>
      <c r="I18" s="157">
        <v>1</v>
      </c>
    </row>
    <row r="19" spans="1:9" ht="67.5">
      <c r="A19" s="157" t="s">
        <v>561</v>
      </c>
      <c r="B19" s="157" t="s">
        <v>576</v>
      </c>
      <c r="C19" s="157"/>
      <c r="D19" s="157"/>
      <c r="E19" s="157" t="s">
        <v>563</v>
      </c>
      <c r="F19" s="157" t="s">
        <v>566</v>
      </c>
      <c r="G19" s="157" t="s">
        <v>612</v>
      </c>
      <c r="H19" s="157" t="s">
        <v>379</v>
      </c>
      <c r="I19" s="157">
        <v>1</v>
      </c>
    </row>
    <row r="20" spans="1:9" ht="33.75">
      <c r="A20" s="157" t="s">
        <v>561</v>
      </c>
      <c r="B20" s="157" t="s">
        <v>576</v>
      </c>
      <c r="C20" s="157"/>
      <c r="D20" s="157"/>
      <c r="E20" s="157" t="s">
        <v>563</v>
      </c>
      <c r="F20" s="157" t="s">
        <v>569</v>
      </c>
      <c r="G20" s="157" t="s">
        <v>617</v>
      </c>
      <c r="H20" s="157" t="s">
        <v>379</v>
      </c>
      <c r="I20" s="157">
        <v>1</v>
      </c>
    </row>
    <row r="21" spans="1:9" ht="22.5">
      <c r="A21" s="157" t="s">
        <v>561</v>
      </c>
      <c r="B21" s="157" t="s">
        <v>576</v>
      </c>
      <c r="C21" s="157"/>
      <c r="D21" s="157"/>
      <c r="E21" s="157" t="s">
        <v>563</v>
      </c>
      <c r="F21" s="157" t="s">
        <v>569</v>
      </c>
      <c r="G21" s="157" t="s">
        <v>619</v>
      </c>
      <c r="H21" s="157" t="s">
        <v>373</v>
      </c>
      <c r="I21" s="157">
        <v>1</v>
      </c>
    </row>
    <row r="22" spans="1:9" ht="56.25">
      <c r="A22" s="157" t="s">
        <v>561</v>
      </c>
      <c r="B22" s="157" t="s">
        <v>626</v>
      </c>
      <c r="C22" s="157" t="s">
        <v>648</v>
      </c>
      <c r="D22" s="157"/>
      <c r="E22" s="157" t="s">
        <v>563</v>
      </c>
      <c r="F22" s="157" t="s">
        <v>564</v>
      </c>
      <c r="G22" s="157" t="s">
        <v>2</v>
      </c>
      <c r="H22" s="157" t="s">
        <v>379</v>
      </c>
      <c r="I22" s="157">
        <v>1</v>
      </c>
    </row>
    <row r="23" spans="1:9" ht="22.5">
      <c r="A23" s="157" t="s">
        <v>561</v>
      </c>
      <c r="B23" s="157" t="s">
        <v>626</v>
      </c>
      <c r="C23" s="157"/>
      <c r="D23" s="157"/>
      <c r="E23" s="157" t="s">
        <v>563</v>
      </c>
      <c r="F23" s="157" t="s">
        <v>564</v>
      </c>
      <c r="G23" s="157" t="s">
        <v>3</v>
      </c>
      <c r="H23" s="157" t="s">
        <v>379</v>
      </c>
      <c r="I23" s="157">
        <v>1</v>
      </c>
    </row>
    <row r="24" spans="1:9" ht="22.5">
      <c r="A24" s="157" t="s">
        <v>561</v>
      </c>
      <c r="B24" s="157" t="s">
        <v>626</v>
      </c>
      <c r="C24" s="157"/>
      <c r="D24" s="157"/>
      <c r="E24" s="157" t="s">
        <v>563</v>
      </c>
      <c r="F24" s="157" t="s">
        <v>569</v>
      </c>
      <c r="G24" s="178" t="s">
        <v>4</v>
      </c>
      <c r="H24" s="157"/>
      <c r="I24" s="157"/>
    </row>
    <row r="25" spans="1:9" ht="56.25">
      <c r="A25" s="157" t="s">
        <v>561</v>
      </c>
      <c r="B25" s="157" t="s">
        <v>626</v>
      </c>
      <c r="C25" s="157" t="s">
        <v>652</v>
      </c>
      <c r="D25" s="157" t="s">
        <v>661</v>
      </c>
      <c r="E25" s="157" t="s">
        <v>563</v>
      </c>
      <c r="F25" s="157" t="s">
        <v>564</v>
      </c>
      <c r="G25" s="157" t="s">
        <v>613</v>
      </c>
      <c r="H25" s="157" t="s">
        <v>379</v>
      </c>
      <c r="I25" s="157">
        <v>1</v>
      </c>
    </row>
    <row r="26" spans="1:9" ht="22.5">
      <c r="A26" s="157" t="s">
        <v>561</v>
      </c>
      <c r="B26" s="157" t="s">
        <v>626</v>
      </c>
      <c r="C26" s="157"/>
      <c r="D26" s="157"/>
      <c r="E26" s="157" t="s">
        <v>563</v>
      </c>
      <c r="F26" s="157" t="s">
        <v>564</v>
      </c>
      <c r="G26" s="157" t="s">
        <v>666</v>
      </c>
      <c r="H26" s="157" t="s">
        <v>379</v>
      </c>
      <c r="I26" s="178">
        <v>1</v>
      </c>
    </row>
    <row r="27" spans="1:9" ht="22.5">
      <c r="A27" s="157" t="s">
        <v>561</v>
      </c>
      <c r="B27" s="157" t="s">
        <v>626</v>
      </c>
      <c r="C27" s="157"/>
      <c r="D27" s="157"/>
      <c r="E27" s="157" t="s">
        <v>563</v>
      </c>
      <c r="F27" s="157" t="s">
        <v>564</v>
      </c>
      <c r="G27" s="157" t="s">
        <v>0</v>
      </c>
      <c r="H27" s="157" t="s">
        <v>379</v>
      </c>
      <c r="I27" s="157">
        <v>1</v>
      </c>
    </row>
    <row r="28" spans="1:9" ht="22.5">
      <c r="A28" s="157" t="s">
        <v>561</v>
      </c>
      <c r="B28" s="157" t="s">
        <v>626</v>
      </c>
      <c r="C28" s="157"/>
      <c r="D28" s="157"/>
      <c r="E28" s="157" t="s">
        <v>563</v>
      </c>
      <c r="F28" s="157" t="s">
        <v>569</v>
      </c>
      <c r="G28" s="157" t="s">
        <v>662</v>
      </c>
      <c r="H28" s="157" t="s">
        <v>373</v>
      </c>
      <c r="I28" s="157">
        <v>1</v>
      </c>
    </row>
    <row r="29" spans="1:9" ht="22.5">
      <c r="A29" s="157" t="s">
        <v>561</v>
      </c>
      <c r="B29" s="157" t="s">
        <v>626</v>
      </c>
      <c r="C29" s="157"/>
      <c r="D29" s="157"/>
      <c r="E29" s="157" t="s">
        <v>563</v>
      </c>
      <c r="F29" s="157" t="s">
        <v>569</v>
      </c>
      <c r="G29" s="178" t="s">
        <v>1</v>
      </c>
      <c r="H29" s="157"/>
      <c r="I29" s="178"/>
    </row>
    <row r="30" spans="1:9" ht="33.75">
      <c r="A30" s="157" t="s">
        <v>561</v>
      </c>
      <c r="B30" s="157" t="s">
        <v>626</v>
      </c>
      <c r="C30" s="157"/>
      <c r="D30" s="157"/>
      <c r="E30" s="157" t="s">
        <v>563</v>
      </c>
      <c r="F30" s="157" t="s">
        <v>564</v>
      </c>
      <c r="G30" s="157" t="s">
        <v>660</v>
      </c>
      <c r="H30" s="157" t="s">
        <v>379</v>
      </c>
      <c r="I30" s="157">
        <v>1</v>
      </c>
    </row>
    <row r="31" spans="1:9" ht="33.75">
      <c r="A31" s="157" t="s">
        <v>561</v>
      </c>
      <c r="B31" s="157" t="s">
        <v>626</v>
      </c>
      <c r="C31" s="157"/>
      <c r="D31" s="157"/>
      <c r="E31" s="157" t="s">
        <v>563</v>
      </c>
      <c r="F31" s="157" t="s">
        <v>564</v>
      </c>
      <c r="G31" s="157" t="s">
        <v>657</v>
      </c>
      <c r="H31" s="157" t="s">
        <v>379</v>
      </c>
      <c r="I31" s="157">
        <v>1</v>
      </c>
    </row>
    <row r="32" spans="1:9" ht="33.75">
      <c r="A32" s="157" t="s">
        <v>561</v>
      </c>
      <c r="B32" s="157" t="s">
        <v>626</v>
      </c>
      <c r="C32" s="157"/>
      <c r="D32" s="157"/>
      <c r="E32" s="157" t="s">
        <v>563</v>
      </c>
      <c r="F32" s="157" t="s">
        <v>564</v>
      </c>
      <c r="G32" s="157" t="s">
        <v>656</v>
      </c>
      <c r="H32" s="157" t="s">
        <v>379</v>
      </c>
      <c r="I32" s="157">
        <v>1</v>
      </c>
    </row>
    <row r="33" spans="1:9" ht="22.5">
      <c r="A33" s="157" t="s">
        <v>561</v>
      </c>
      <c r="B33" s="157" t="s">
        <v>626</v>
      </c>
      <c r="C33" s="157"/>
      <c r="D33" s="157"/>
      <c r="E33" s="157" t="s">
        <v>563</v>
      </c>
      <c r="F33" s="157" t="s">
        <v>564</v>
      </c>
      <c r="G33" s="157" t="s">
        <v>659</v>
      </c>
      <c r="H33" s="157" t="s">
        <v>379</v>
      </c>
      <c r="I33" s="157">
        <v>1</v>
      </c>
    </row>
    <row r="34" spans="1:9" ht="45">
      <c r="A34" s="157" t="s">
        <v>561</v>
      </c>
      <c r="B34" s="157" t="s">
        <v>626</v>
      </c>
      <c r="C34" s="157"/>
      <c r="D34" s="157"/>
      <c r="E34" s="157" t="s">
        <v>563</v>
      </c>
      <c r="F34" s="157" t="s">
        <v>564</v>
      </c>
      <c r="G34" s="157" t="s">
        <v>658</v>
      </c>
      <c r="H34" s="157" t="s">
        <v>379</v>
      </c>
      <c r="I34" s="157">
        <v>1</v>
      </c>
    </row>
    <row r="35" spans="1:9" ht="22.5">
      <c r="A35" s="157" t="s">
        <v>561</v>
      </c>
      <c r="B35" s="157" t="s">
        <v>626</v>
      </c>
      <c r="C35" s="157"/>
      <c r="D35" s="157"/>
      <c r="E35" s="157" t="s">
        <v>563</v>
      </c>
      <c r="F35" s="157" t="s">
        <v>566</v>
      </c>
      <c r="G35" s="157" t="s">
        <v>653</v>
      </c>
      <c r="H35" s="157" t="s">
        <v>379</v>
      </c>
      <c r="I35" s="157">
        <v>1</v>
      </c>
    </row>
    <row r="36" spans="1:9" ht="22.5">
      <c r="A36" s="157" t="s">
        <v>561</v>
      </c>
      <c r="B36" s="157" t="s">
        <v>626</v>
      </c>
      <c r="C36" s="157"/>
      <c r="D36" s="157"/>
      <c r="E36" s="157" t="s">
        <v>563</v>
      </c>
      <c r="F36" s="157" t="s">
        <v>569</v>
      </c>
      <c r="G36" s="157" t="s">
        <v>654</v>
      </c>
      <c r="H36" s="157" t="s">
        <v>373</v>
      </c>
      <c r="I36" s="157">
        <v>1</v>
      </c>
    </row>
    <row r="37" spans="1:9" ht="22.5">
      <c r="A37" s="157" t="s">
        <v>561</v>
      </c>
      <c r="B37" s="157" t="s">
        <v>626</v>
      </c>
      <c r="C37" s="157"/>
      <c r="D37" s="157"/>
      <c r="E37" s="157" t="s">
        <v>563</v>
      </c>
      <c r="F37" s="157" t="s">
        <v>569</v>
      </c>
      <c r="G37" s="157" t="s">
        <v>655</v>
      </c>
      <c r="H37" s="157" t="s">
        <v>373</v>
      </c>
      <c r="I37" s="157">
        <v>1</v>
      </c>
    </row>
    <row r="38" spans="1:9" ht="22.5">
      <c r="A38" s="157" t="s">
        <v>561</v>
      </c>
      <c r="B38" s="157" t="s">
        <v>626</v>
      </c>
      <c r="C38" s="157"/>
      <c r="D38" s="157"/>
      <c r="E38" s="157" t="s">
        <v>615</v>
      </c>
      <c r="F38" s="157" t="s">
        <v>564</v>
      </c>
      <c r="G38" s="157" t="s">
        <v>633</v>
      </c>
      <c r="H38" s="157"/>
      <c r="I38" s="157">
        <v>1</v>
      </c>
    </row>
    <row r="39" spans="1:9" ht="22.5">
      <c r="A39" s="157" t="s">
        <v>561</v>
      </c>
      <c r="B39" s="157" t="s">
        <v>626</v>
      </c>
      <c r="C39" s="157"/>
      <c r="D39" s="157"/>
      <c r="E39" s="157" t="s">
        <v>615</v>
      </c>
      <c r="F39" s="157" t="s">
        <v>569</v>
      </c>
      <c r="G39" s="157" t="s">
        <v>631</v>
      </c>
      <c r="H39" s="157"/>
      <c r="I39" s="157">
        <v>1</v>
      </c>
    </row>
    <row r="40" spans="1:9" ht="45">
      <c r="A40" s="157" t="s">
        <v>561</v>
      </c>
      <c r="B40" s="157" t="s">
        <v>626</v>
      </c>
      <c r="C40" s="157"/>
      <c r="D40" s="157"/>
      <c r="E40" s="157" t="s">
        <v>563</v>
      </c>
      <c r="F40" s="157" t="s">
        <v>564</v>
      </c>
      <c r="G40" s="157" t="s">
        <v>627</v>
      </c>
      <c r="H40" s="157" t="s">
        <v>379</v>
      </c>
      <c r="I40" s="157">
        <v>1</v>
      </c>
    </row>
    <row r="41" spans="1:9" ht="45">
      <c r="A41" s="157" t="s">
        <v>561</v>
      </c>
      <c r="B41" s="157" t="s">
        <v>626</v>
      </c>
      <c r="C41" s="157"/>
      <c r="D41" s="157"/>
      <c r="E41" s="157" t="s">
        <v>563</v>
      </c>
      <c r="F41" s="157" t="s">
        <v>564</v>
      </c>
      <c r="G41" s="157" t="s">
        <v>642</v>
      </c>
      <c r="H41" s="157" t="s">
        <v>379</v>
      </c>
      <c r="I41" s="157">
        <v>1</v>
      </c>
    </row>
    <row r="42" spans="1:9" ht="22.5">
      <c r="A42" s="157" t="s">
        <v>561</v>
      </c>
      <c r="B42" s="157" t="s">
        <v>626</v>
      </c>
      <c r="C42" s="157"/>
      <c r="D42" s="157"/>
      <c r="E42" s="157" t="s">
        <v>563</v>
      </c>
      <c r="F42" s="157" t="s">
        <v>564</v>
      </c>
      <c r="G42" s="157" t="s">
        <v>630</v>
      </c>
      <c r="H42" s="157" t="s">
        <v>379</v>
      </c>
      <c r="I42" s="157">
        <v>1</v>
      </c>
    </row>
    <row r="43" spans="1:9" ht="33.75">
      <c r="A43" s="157" t="s">
        <v>561</v>
      </c>
      <c r="B43" s="157" t="s">
        <v>626</v>
      </c>
      <c r="C43" s="157"/>
      <c r="D43" s="157"/>
      <c r="E43" s="157" t="s">
        <v>563</v>
      </c>
      <c r="F43" s="157" t="s">
        <v>564</v>
      </c>
      <c r="G43" s="157" t="s">
        <v>647</v>
      </c>
      <c r="H43" s="157" t="s">
        <v>379</v>
      </c>
      <c r="I43" s="157">
        <v>1</v>
      </c>
    </row>
    <row r="44" spans="1:9" ht="33.75">
      <c r="A44" s="157" t="s">
        <v>561</v>
      </c>
      <c r="B44" s="157" t="s">
        <v>626</v>
      </c>
      <c r="C44" s="157"/>
      <c r="D44" s="157"/>
      <c r="E44" s="157" t="s">
        <v>563</v>
      </c>
      <c r="F44" s="157" t="s">
        <v>564</v>
      </c>
      <c r="G44" s="157" t="s">
        <v>634</v>
      </c>
      <c r="H44" s="157" t="s">
        <v>379</v>
      </c>
      <c r="I44" s="157">
        <v>1</v>
      </c>
    </row>
    <row r="45" spans="1:9" ht="33.75">
      <c r="A45" s="157" t="s">
        <v>561</v>
      </c>
      <c r="B45" s="157" t="s">
        <v>626</v>
      </c>
      <c r="C45" s="157"/>
      <c r="D45" s="157"/>
      <c r="E45" s="157" t="s">
        <v>563</v>
      </c>
      <c r="F45" s="157" t="s">
        <v>564</v>
      </c>
      <c r="G45" s="157" t="s">
        <v>643</v>
      </c>
      <c r="H45" s="157" t="s">
        <v>379</v>
      </c>
      <c r="I45" s="157">
        <v>1</v>
      </c>
    </row>
    <row r="46" spans="1:9" ht="33.75">
      <c r="A46" s="157" t="s">
        <v>561</v>
      </c>
      <c r="B46" s="157" t="s">
        <v>626</v>
      </c>
      <c r="C46" s="157"/>
      <c r="D46" s="157"/>
      <c r="E46" s="157" t="s">
        <v>563</v>
      </c>
      <c r="F46" s="157" t="s">
        <v>564</v>
      </c>
      <c r="G46" s="157" t="s">
        <v>646</v>
      </c>
      <c r="H46" s="157" t="s">
        <v>379</v>
      </c>
      <c r="I46" s="157">
        <v>1</v>
      </c>
    </row>
    <row r="47" spans="1:9" ht="22.5">
      <c r="A47" s="157" t="s">
        <v>561</v>
      </c>
      <c r="B47" s="157" t="s">
        <v>626</v>
      </c>
      <c r="C47" s="157"/>
      <c r="D47" s="157"/>
      <c r="E47" s="157" t="s">
        <v>563</v>
      </c>
      <c r="F47" s="157" t="s">
        <v>564</v>
      </c>
      <c r="G47" s="157" t="s">
        <v>644</v>
      </c>
      <c r="H47" s="157" t="s">
        <v>379</v>
      </c>
      <c r="I47" s="157">
        <v>1</v>
      </c>
    </row>
    <row r="48" spans="1:9" ht="33.75">
      <c r="A48" s="157" t="s">
        <v>561</v>
      </c>
      <c r="B48" s="157" t="s">
        <v>626</v>
      </c>
      <c r="C48" s="157"/>
      <c r="D48" s="157"/>
      <c r="E48" s="157" t="s">
        <v>563</v>
      </c>
      <c r="F48" s="157" t="s">
        <v>564</v>
      </c>
      <c r="G48" s="157" t="s">
        <v>639</v>
      </c>
      <c r="H48" s="157" t="s">
        <v>379</v>
      </c>
      <c r="I48" s="157">
        <v>1</v>
      </c>
    </row>
    <row r="49" spans="1:9" ht="22.5">
      <c r="A49" s="157" t="s">
        <v>561</v>
      </c>
      <c r="B49" s="157" t="s">
        <v>626</v>
      </c>
      <c r="C49" s="157"/>
      <c r="D49" s="157"/>
      <c r="E49" s="157" t="s">
        <v>563</v>
      </c>
      <c r="F49" s="157" t="s">
        <v>564</v>
      </c>
      <c r="G49" s="157" t="s">
        <v>645</v>
      </c>
      <c r="H49" s="157" t="s">
        <v>379</v>
      </c>
      <c r="I49" s="157">
        <v>1</v>
      </c>
    </row>
    <row r="50" spans="1:9" ht="22.5">
      <c r="A50" s="157" t="s">
        <v>561</v>
      </c>
      <c r="B50" s="157" t="s">
        <v>626</v>
      </c>
      <c r="C50" s="157"/>
      <c r="D50" s="157"/>
      <c r="E50" s="157" t="s">
        <v>563</v>
      </c>
      <c r="F50" s="157" t="s">
        <v>564</v>
      </c>
      <c r="G50" s="157" t="s">
        <v>628</v>
      </c>
      <c r="H50" s="157" t="s">
        <v>379</v>
      </c>
      <c r="I50" s="157">
        <v>1</v>
      </c>
    </row>
    <row r="51" spans="1:9" ht="45">
      <c r="A51" s="157" t="s">
        <v>561</v>
      </c>
      <c r="B51" s="157" t="s">
        <v>626</v>
      </c>
      <c r="C51" s="157"/>
      <c r="D51" s="157"/>
      <c r="E51" s="157" t="s">
        <v>563</v>
      </c>
      <c r="F51" s="157" t="s">
        <v>564</v>
      </c>
      <c r="G51" s="157" t="s">
        <v>640</v>
      </c>
      <c r="H51" s="157" t="s">
        <v>379</v>
      </c>
      <c r="I51" s="157">
        <v>1</v>
      </c>
    </row>
    <row r="52" spans="1:9" ht="22.5">
      <c r="A52" s="157" t="s">
        <v>561</v>
      </c>
      <c r="B52" s="157" t="s">
        <v>626</v>
      </c>
      <c r="C52" s="157"/>
      <c r="D52" s="157"/>
      <c r="E52" s="157" t="s">
        <v>563</v>
      </c>
      <c r="F52" s="157" t="s">
        <v>566</v>
      </c>
      <c r="G52" s="157" t="s">
        <v>632</v>
      </c>
      <c r="H52" s="157" t="s">
        <v>379</v>
      </c>
      <c r="I52" s="157">
        <v>1</v>
      </c>
    </row>
    <row r="53" spans="1:9" ht="22.5">
      <c r="A53" s="157" t="s">
        <v>561</v>
      </c>
      <c r="B53" s="157" t="s">
        <v>626</v>
      </c>
      <c r="C53" s="157"/>
      <c r="D53" s="157"/>
      <c r="E53" s="157" t="s">
        <v>563</v>
      </c>
      <c r="F53" s="157" t="s">
        <v>569</v>
      </c>
      <c r="G53" s="157" t="s">
        <v>635</v>
      </c>
      <c r="H53" s="157" t="s">
        <v>373</v>
      </c>
      <c r="I53" s="157">
        <v>1</v>
      </c>
    </row>
    <row r="54" spans="1:9" ht="22.5">
      <c r="A54" s="157" t="s">
        <v>561</v>
      </c>
      <c r="B54" s="157" t="s">
        <v>626</v>
      </c>
      <c r="C54" s="157"/>
      <c r="D54" s="157"/>
      <c r="E54" s="157" t="s">
        <v>563</v>
      </c>
      <c r="F54" s="157" t="s">
        <v>569</v>
      </c>
      <c r="G54" s="157" t="s">
        <v>637</v>
      </c>
      <c r="H54" s="157" t="s">
        <v>373</v>
      </c>
      <c r="I54" s="157">
        <v>1</v>
      </c>
    </row>
    <row r="55" spans="1:9" ht="22.5">
      <c r="A55" s="157" t="s">
        <v>561</v>
      </c>
      <c r="B55" s="157" t="s">
        <v>626</v>
      </c>
      <c r="C55" s="157"/>
      <c r="D55" s="157"/>
      <c r="E55" s="157" t="s">
        <v>563</v>
      </c>
      <c r="F55" s="157" t="s">
        <v>569</v>
      </c>
      <c r="G55" s="157" t="s">
        <v>629</v>
      </c>
      <c r="H55" s="157" t="s">
        <v>379</v>
      </c>
      <c r="I55" s="157">
        <v>1</v>
      </c>
    </row>
    <row r="56" spans="1:9" ht="22.5">
      <c r="A56" s="157" t="s">
        <v>561</v>
      </c>
      <c r="B56" s="157" t="s">
        <v>626</v>
      </c>
      <c r="C56" s="157"/>
      <c r="D56" s="157"/>
      <c r="E56" s="157" t="s">
        <v>563</v>
      </c>
      <c r="F56" s="157" t="s">
        <v>569</v>
      </c>
      <c r="G56" s="157" t="s">
        <v>638</v>
      </c>
      <c r="H56" s="157" t="s">
        <v>373</v>
      </c>
      <c r="I56" s="157">
        <v>1</v>
      </c>
    </row>
    <row r="57" spans="1:9" ht="22.5">
      <c r="A57" s="157" t="s">
        <v>561</v>
      </c>
      <c r="B57" s="157" t="s">
        <v>626</v>
      </c>
      <c r="C57" s="157"/>
      <c r="D57" s="157"/>
      <c r="E57" s="157" t="s">
        <v>563</v>
      </c>
      <c r="F57" s="157" t="s">
        <v>569</v>
      </c>
      <c r="G57" s="157" t="s">
        <v>641</v>
      </c>
      <c r="H57" s="157" t="s">
        <v>373</v>
      </c>
      <c r="I57" s="157">
        <v>1</v>
      </c>
    </row>
    <row r="58" spans="1:9" ht="22.5">
      <c r="A58" s="157" t="s">
        <v>561</v>
      </c>
      <c r="B58" s="157" t="s">
        <v>626</v>
      </c>
      <c r="C58" s="157"/>
      <c r="D58" s="157"/>
      <c r="E58" s="157" t="s">
        <v>563</v>
      </c>
      <c r="F58" s="157" t="s">
        <v>569</v>
      </c>
      <c r="G58" s="157" t="s">
        <v>636</v>
      </c>
      <c r="H58" s="157" t="s">
        <v>379</v>
      </c>
      <c r="I58" s="157">
        <v>1</v>
      </c>
    </row>
    <row r="59" spans="1:9" ht="33.75">
      <c r="A59" s="157" t="s">
        <v>561</v>
      </c>
      <c r="B59" s="157" t="s">
        <v>667</v>
      </c>
      <c r="C59" s="157"/>
      <c r="D59" s="157"/>
      <c r="E59" s="157" t="s">
        <v>563</v>
      </c>
      <c r="F59" s="157" t="s">
        <v>566</v>
      </c>
      <c r="G59" s="157" t="s">
        <v>850</v>
      </c>
      <c r="H59" s="157" t="s">
        <v>379</v>
      </c>
      <c r="I59" s="157">
        <v>1</v>
      </c>
    </row>
    <row r="60" spans="1:9" ht="33.75">
      <c r="A60" s="157" t="s">
        <v>561</v>
      </c>
      <c r="B60" s="157" t="s">
        <v>667</v>
      </c>
      <c r="C60" s="157"/>
      <c r="D60" s="157"/>
      <c r="E60" s="157" t="s">
        <v>563</v>
      </c>
      <c r="F60" s="157" t="s">
        <v>569</v>
      </c>
      <c r="G60" s="157" t="s">
        <v>669</v>
      </c>
      <c r="H60" s="157" t="s">
        <v>379</v>
      </c>
      <c r="I60" s="157">
        <v>1</v>
      </c>
    </row>
    <row r="61" spans="1:9" ht="22.5">
      <c r="A61" s="157" t="s">
        <v>561</v>
      </c>
      <c r="B61" s="157" t="s">
        <v>667</v>
      </c>
      <c r="C61" s="157"/>
      <c r="D61" s="157"/>
      <c r="E61" s="157" t="s">
        <v>563</v>
      </c>
      <c r="F61" s="157" t="s">
        <v>569</v>
      </c>
      <c r="G61" s="157" t="s">
        <v>845</v>
      </c>
      <c r="H61" s="157" t="s">
        <v>379</v>
      </c>
      <c r="I61" s="157">
        <v>1</v>
      </c>
    </row>
    <row r="62" spans="1:9">
      <c r="A62" s="157" t="s">
        <v>561</v>
      </c>
      <c r="B62" s="157" t="s">
        <v>667</v>
      </c>
      <c r="C62" s="157"/>
      <c r="D62" s="157"/>
      <c r="E62" s="157" t="s">
        <v>563</v>
      </c>
      <c r="F62" s="157" t="s">
        <v>569</v>
      </c>
      <c r="G62" s="157" t="s">
        <v>848</v>
      </c>
      <c r="H62" s="157" t="s">
        <v>379</v>
      </c>
      <c r="I62" s="157">
        <v>1</v>
      </c>
    </row>
    <row r="63" spans="1:9" ht="33.75">
      <c r="A63" s="157" t="s">
        <v>561</v>
      </c>
      <c r="B63" s="157" t="s">
        <v>672</v>
      </c>
      <c r="C63" s="157"/>
      <c r="D63" s="157"/>
      <c r="E63" s="157" t="s">
        <v>563</v>
      </c>
      <c r="F63" s="157" t="s">
        <v>564</v>
      </c>
      <c r="G63" s="157" t="s">
        <v>673</v>
      </c>
      <c r="H63" s="157" t="s">
        <v>379</v>
      </c>
      <c r="I63" s="157">
        <v>1</v>
      </c>
    </row>
    <row r="64" spans="1:9" ht="22.5">
      <c r="A64" s="157" t="s">
        <v>561</v>
      </c>
      <c r="B64" s="157" t="s">
        <v>674</v>
      </c>
      <c r="C64" s="157"/>
      <c r="D64" s="157"/>
      <c r="E64" s="157" t="s">
        <v>615</v>
      </c>
      <c r="F64" s="157" t="s">
        <v>564</v>
      </c>
      <c r="G64" s="157" t="s">
        <v>676</v>
      </c>
      <c r="H64" s="157"/>
      <c r="I64" s="157">
        <v>1</v>
      </c>
    </row>
    <row r="65" spans="1:9" ht="67.5">
      <c r="A65" s="157" t="s">
        <v>561</v>
      </c>
      <c r="B65" s="157" t="s">
        <v>674</v>
      </c>
      <c r="C65" s="157"/>
      <c r="D65" s="157"/>
      <c r="E65" s="157" t="s">
        <v>563</v>
      </c>
      <c r="F65" s="157" t="s">
        <v>564</v>
      </c>
      <c r="G65" s="157" t="s">
        <v>6</v>
      </c>
      <c r="H65" s="157" t="s">
        <v>379</v>
      </c>
      <c r="I65" s="157">
        <v>1</v>
      </c>
    </row>
    <row r="66" spans="1:9" ht="22.5">
      <c r="A66" s="157" t="s">
        <v>561</v>
      </c>
      <c r="B66" s="157" t="s">
        <v>677</v>
      </c>
      <c r="C66" s="157"/>
      <c r="D66" s="157"/>
      <c r="E66" s="157" t="s">
        <v>615</v>
      </c>
      <c r="F66" s="157" t="s">
        <v>569</v>
      </c>
      <c r="G66" s="157" t="s">
        <v>678</v>
      </c>
      <c r="H66" s="157"/>
      <c r="I66" s="157">
        <v>1</v>
      </c>
    </row>
    <row r="67" spans="1:9" ht="22.5">
      <c r="A67" s="157" t="s">
        <v>561</v>
      </c>
      <c r="B67" s="157" t="s">
        <v>679</v>
      </c>
      <c r="C67" s="157"/>
      <c r="D67" s="157"/>
      <c r="E67" s="157" t="s">
        <v>563</v>
      </c>
      <c r="F67" s="157" t="s">
        <v>569</v>
      </c>
      <c r="G67" s="157" t="s">
        <v>680</v>
      </c>
      <c r="H67" s="157" t="s">
        <v>379</v>
      </c>
      <c r="I67" s="157">
        <v>1</v>
      </c>
    </row>
    <row r="68" spans="1:9" ht="22.5">
      <c r="A68" s="157" t="s">
        <v>561</v>
      </c>
      <c r="B68" s="157" t="s">
        <v>681</v>
      </c>
      <c r="C68" s="157"/>
      <c r="D68" s="157"/>
      <c r="E68" s="157" t="s">
        <v>563</v>
      </c>
      <c r="F68" s="157" t="s">
        <v>564</v>
      </c>
      <c r="G68" s="157" t="s">
        <v>682</v>
      </c>
      <c r="H68" s="157" t="s">
        <v>379</v>
      </c>
      <c r="I68" s="157">
        <v>1</v>
      </c>
    </row>
    <row r="69" spans="1:9">
      <c r="A69" s="157" t="s">
        <v>561</v>
      </c>
      <c r="B69" s="157" t="s">
        <v>681</v>
      </c>
      <c r="C69" s="157"/>
      <c r="D69" s="157"/>
      <c r="E69" s="157" t="s">
        <v>563</v>
      </c>
      <c r="F69" s="157" t="s">
        <v>564</v>
      </c>
      <c r="G69" s="157" t="s">
        <v>684</v>
      </c>
      <c r="H69" s="157" t="s">
        <v>379</v>
      </c>
      <c r="I69" s="157">
        <v>1</v>
      </c>
    </row>
    <row r="70" spans="1:9" ht="22.5">
      <c r="A70" s="157" t="s">
        <v>561</v>
      </c>
      <c r="B70" s="157" t="s">
        <v>681</v>
      </c>
      <c r="C70" s="157"/>
      <c r="D70" s="157"/>
      <c r="E70" s="157" t="s">
        <v>563</v>
      </c>
      <c r="F70" s="157" t="s">
        <v>564</v>
      </c>
      <c r="G70" s="157" t="s">
        <v>683</v>
      </c>
      <c r="H70" s="157" t="s">
        <v>379</v>
      </c>
      <c r="I70" s="157">
        <v>1</v>
      </c>
    </row>
    <row r="71" spans="1:9" ht="33.75">
      <c r="A71" s="157" t="s">
        <v>561</v>
      </c>
      <c r="B71" s="157" t="s">
        <v>685</v>
      </c>
      <c r="C71" s="157"/>
      <c r="D71" s="157"/>
      <c r="E71" s="157" t="s">
        <v>563</v>
      </c>
      <c r="F71" s="157" t="s">
        <v>564</v>
      </c>
      <c r="G71" s="157" t="s">
        <v>686</v>
      </c>
      <c r="H71" s="157" t="s">
        <v>379</v>
      </c>
      <c r="I71" s="157">
        <v>1</v>
      </c>
    </row>
    <row r="72" spans="1:9" ht="33.75">
      <c r="A72" s="157" t="s">
        <v>561</v>
      </c>
      <c r="B72" s="157" t="s">
        <v>685</v>
      </c>
      <c r="C72" s="157"/>
      <c r="D72" s="157"/>
      <c r="E72" s="157" t="s">
        <v>563</v>
      </c>
      <c r="F72" s="157" t="s">
        <v>564</v>
      </c>
      <c r="G72" s="157" t="s">
        <v>687</v>
      </c>
      <c r="H72" s="157" t="s">
        <v>379</v>
      </c>
      <c r="I72" s="157">
        <v>1</v>
      </c>
    </row>
    <row r="73" spans="1:9" ht="33.75">
      <c r="A73" s="157" t="s">
        <v>561</v>
      </c>
      <c r="B73" s="157" t="s">
        <v>685</v>
      </c>
      <c r="C73" s="157"/>
      <c r="D73" s="157"/>
      <c r="E73" s="157" t="s">
        <v>563</v>
      </c>
      <c r="F73" s="157" t="s">
        <v>564</v>
      </c>
      <c r="G73" s="157" t="s">
        <v>688</v>
      </c>
      <c r="H73" s="157" t="s">
        <v>379</v>
      </c>
      <c r="I73" s="157">
        <v>1</v>
      </c>
    </row>
    <row r="74" spans="1:9" ht="33.75">
      <c r="A74" s="157" t="s">
        <v>689</v>
      </c>
      <c r="B74" s="157" t="s">
        <v>690</v>
      </c>
      <c r="C74" s="157"/>
      <c r="D74" s="157"/>
      <c r="E74" s="157" t="s">
        <v>615</v>
      </c>
      <c r="F74" s="157" t="s">
        <v>564</v>
      </c>
      <c r="G74" s="157" t="s">
        <v>694</v>
      </c>
      <c r="H74" s="157"/>
      <c r="I74" s="157">
        <v>1</v>
      </c>
    </row>
    <row r="75" spans="1:9">
      <c r="A75" s="157" t="s">
        <v>689</v>
      </c>
      <c r="B75" s="157" t="s">
        <v>690</v>
      </c>
      <c r="C75" s="157"/>
      <c r="D75" s="157"/>
      <c r="E75" s="157" t="s">
        <v>615</v>
      </c>
      <c r="F75" s="157" t="s">
        <v>566</v>
      </c>
      <c r="G75" s="157" t="s">
        <v>691</v>
      </c>
      <c r="H75" s="157"/>
      <c r="I75" s="157">
        <v>1</v>
      </c>
    </row>
    <row r="76" spans="1:9">
      <c r="A76" s="157" t="s">
        <v>689</v>
      </c>
      <c r="B76" s="157" t="s">
        <v>690</v>
      </c>
      <c r="C76" s="157"/>
      <c r="D76" s="157"/>
      <c r="E76" s="157" t="s">
        <v>615</v>
      </c>
      <c r="F76" s="157" t="s">
        <v>569</v>
      </c>
      <c r="G76" s="157" t="s">
        <v>692</v>
      </c>
      <c r="H76" s="157"/>
      <c r="I76" s="157">
        <v>1</v>
      </c>
    </row>
    <row r="77" spans="1:9" ht="22.5">
      <c r="A77" s="157" t="s">
        <v>689</v>
      </c>
      <c r="B77" s="157" t="s">
        <v>690</v>
      </c>
      <c r="C77" s="157"/>
      <c r="D77" s="157"/>
      <c r="E77" s="157" t="s">
        <v>615</v>
      </c>
      <c r="F77" s="157" t="s">
        <v>569</v>
      </c>
      <c r="G77" s="157" t="s">
        <v>693</v>
      </c>
      <c r="H77" s="157"/>
      <c r="I77" s="157">
        <v>1</v>
      </c>
    </row>
    <row r="78" spans="1:9" ht="67.5">
      <c r="A78" s="157" t="s">
        <v>689</v>
      </c>
      <c r="B78" s="157" t="s">
        <v>690</v>
      </c>
      <c r="C78" s="157"/>
      <c r="D78" s="157"/>
      <c r="E78" s="157" t="s">
        <v>563</v>
      </c>
      <c r="F78" s="157" t="s">
        <v>564</v>
      </c>
      <c r="G78" s="157" t="s">
        <v>7</v>
      </c>
      <c r="H78" s="157" t="s">
        <v>379</v>
      </c>
      <c r="I78" s="157">
        <v>1</v>
      </c>
    </row>
    <row r="79" spans="1:9" ht="56.25">
      <c r="A79" s="157" t="s">
        <v>689</v>
      </c>
      <c r="B79" s="157" t="s">
        <v>690</v>
      </c>
      <c r="C79" s="157"/>
      <c r="D79" s="157"/>
      <c r="E79" s="157" t="s">
        <v>563</v>
      </c>
      <c r="F79" s="157" t="s">
        <v>564</v>
      </c>
      <c r="G79" s="157" t="s">
        <v>697</v>
      </c>
      <c r="H79" s="157" t="s">
        <v>379</v>
      </c>
      <c r="I79" s="157">
        <v>1</v>
      </c>
    </row>
    <row r="80" spans="1:9" ht="56.25">
      <c r="A80" s="157" t="s">
        <v>689</v>
      </c>
      <c r="B80" s="157" t="s">
        <v>690</v>
      </c>
      <c r="C80" s="157"/>
      <c r="D80" s="157"/>
      <c r="E80" s="157" t="s">
        <v>563</v>
      </c>
      <c r="F80" s="157" t="s">
        <v>566</v>
      </c>
      <c r="G80" s="157" t="s">
        <v>695</v>
      </c>
      <c r="H80" s="157" t="s">
        <v>379</v>
      </c>
      <c r="I80" s="157">
        <v>1</v>
      </c>
    </row>
    <row r="81" spans="1:9" ht="45">
      <c r="A81" s="157" t="s">
        <v>689</v>
      </c>
      <c r="B81" s="157" t="s">
        <v>690</v>
      </c>
      <c r="C81" s="157"/>
      <c r="D81" s="157"/>
      <c r="E81" s="157" t="s">
        <v>563</v>
      </c>
      <c r="F81" s="157" t="s">
        <v>569</v>
      </c>
      <c r="G81" s="157" t="s">
        <v>699</v>
      </c>
      <c r="H81" s="157" t="s">
        <v>379</v>
      </c>
      <c r="I81" s="157">
        <v>1</v>
      </c>
    </row>
    <row r="82" spans="1:9" ht="22.5">
      <c r="A82" s="157" t="s">
        <v>689</v>
      </c>
      <c r="B82" s="157" t="s">
        <v>690</v>
      </c>
      <c r="C82" s="157"/>
      <c r="D82" s="157"/>
      <c r="E82" s="157" t="s">
        <v>563</v>
      </c>
      <c r="F82" s="157" t="s">
        <v>569</v>
      </c>
      <c r="G82" s="157" t="s">
        <v>696</v>
      </c>
      <c r="H82" s="157" t="s">
        <v>379</v>
      </c>
      <c r="I82" s="157">
        <v>1</v>
      </c>
    </row>
    <row r="83" spans="1:9" ht="67.5">
      <c r="A83" s="157" t="s">
        <v>689</v>
      </c>
      <c r="B83" s="157" t="s">
        <v>700</v>
      </c>
      <c r="C83" s="157"/>
      <c r="D83" s="157"/>
      <c r="E83" s="157" t="s">
        <v>563</v>
      </c>
      <c r="F83" s="157" t="s">
        <v>564</v>
      </c>
      <c r="G83" s="157" t="s">
        <v>8</v>
      </c>
      <c r="H83" s="157" t="s">
        <v>379</v>
      </c>
      <c r="I83" s="157">
        <v>1</v>
      </c>
    </row>
    <row r="84" spans="1:9" ht="33.75">
      <c r="A84" s="157" t="s">
        <v>689</v>
      </c>
      <c r="B84" s="157" t="s">
        <v>700</v>
      </c>
      <c r="C84" s="157"/>
      <c r="D84" s="157"/>
      <c r="E84" s="157" t="s">
        <v>563</v>
      </c>
      <c r="F84" s="157" t="s">
        <v>564</v>
      </c>
      <c r="G84" s="157" t="s">
        <v>703</v>
      </c>
      <c r="H84" s="157" t="s">
        <v>379</v>
      </c>
      <c r="I84" s="157">
        <v>1</v>
      </c>
    </row>
    <row r="85" spans="1:9" ht="33.75">
      <c r="A85" s="157" t="s">
        <v>689</v>
      </c>
      <c r="B85" s="157" t="s">
        <v>700</v>
      </c>
      <c r="C85" s="157"/>
      <c r="D85" s="157"/>
      <c r="E85" s="157" t="s">
        <v>563</v>
      </c>
      <c r="F85" s="157" t="s">
        <v>564</v>
      </c>
      <c r="G85" s="157" t="s">
        <v>704</v>
      </c>
      <c r="H85" s="157" t="s">
        <v>379</v>
      </c>
      <c r="I85" s="157">
        <v>1</v>
      </c>
    </row>
    <row r="86" spans="1:9" ht="56.25">
      <c r="A86" s="157" t="s">
        <v>689</v>
      </c>
      <c r="B86" s="157" t="s">
        <v>700</v>
      </c>
      <c r="C86" s="157"/>
      <c r="D86" s="157"/>
      <c r="E86" s="157" t="s">
        <v>563</v>
      </c>
      <c r="F86" s="157" t="s">
        <v>569</v>
      </c>
      <c r="G86" s="157" t="s">
        <v>9</v>
      </c>
      <c r="H86" s="157" t="s">
        <v>373</v>
      </c>
      <c r="I86" s="157">
        <v>1</v>
      </c>
    </row>
    <row r="87" spans="1:9" ht="22.5">
      <c r="A87" s="157" t="s">
        <v>689</v>
      </c>
      <c r="B87" s="157" t="s">
        <v>700</v>
      </c>
      <c r="C87" s="157"/>
      <c r="D87" s="157"/>
      <c r="E87" s="157" t="s">
        <v>563</v>
      </c>
      <c r="F87" s="157" t="s">
        <v>569</v>
      </c>
      <c r="G87" s="157" t="s">
        <v>10</v>
      </c>
      <c r="H87" s="157" t="s">
        <v>373</v>
      </c>
      <c r="I87" s="157">
        <v>1</v>
      </c>
    </row>
    <row r="88" spans="1:9">
      <c r="A88" s="157" t="s">
        <v>689</v>
      </c>
      <c r="B88" s="157" t="s">
        <v>706</v>
      </c>
      <c r="C88" s="157" t="s">
        <v>736</v>
      </c>
      <c r="D88" s="157"/>
      <c r="E88" s="157" t="s">
        <v>563</v>
      </c>
      <c r="F88" s="157" t="s">
        <v>564</v>
      </c>
      <c r="G88" s="157" t="s">
        <v>737</v>
      </c>
      <c r="H88" s="157" t="s">
        <v>373</v>
      </c>
      <c r="I88" s="157">
        <v>1</v>
      </c>
    </row>
    <row r="89" spans="1:9">
      <c r="A89" s="157" t="s">
        <v>689</v>
      </c>
      <c r="B89" s="157" t="s">
        <v>706</v>
      </c>
      <c r="C89" s="157"/>
      <c r="D89" s="157"/>
      <c r="E89" s="157" t="s">
        <v>563</v>
      </c>
      <c r="F89" s="157" t="s">
        <v>564</v>
      </c>
      <c r="G89" s="157" t="s">
        <v>738</v>
      </c>
      <c r="H89" s="157" t="s">
        <v>373</v>
      </c>
      <c r="I89" s="157">
        <v>1</v>
      </c>
    </row>
    <row r="90" spans="1:9">
      <c r="A90" s="157" t="s">
        <v>689</v>
      </c>
      <c r="B90" s="157" t="s">
        <v>706</v>
      </c>
      <c r="C90" s="157"/>
      <c r="D90" s="157"/>
      <c r="E90" s="157" t="s">
        <v>563</v>
      </c>
      <c r="F90" s="157" t="s">
        <v>569</v>
      </c>
      <c r="G90" s="157" t="s">
        <v>739</v>
      </c>
      <c r="H90" s="157" t="s">
        <v>373</v>
      </c>
      <c r="I90" s="157">
        <v>1</v>
      </c>
    </row>
    <row r="91" spans="1:9" ht="22.5">
      <c r="A91" s="157" t="s">
        <v>689</v>
      </c>
      <c r="B91" s="157" t="s">
        <v>706</v>
      </c>
      <c r="C91" s="157"/>
      <c r="D91" s="157"/>
      <c r="E91" s="157" t="s">
        <v>615</v>
      </c>
      <c r="F91" s="157" t="s">
        <v>564</v>
      </c>
      <c r="G91" s="157" t="s">
        <v>710</v>
      </c>
      <c r="H91" s="157"/>
      <c r="I91" s="157">
        <v>1</v>
      </c>
    </row>
    <row r="92" spans="1:9" ht="45">
      <c r="A92" s="157" t="s">
        <v>689</v>
      </c>
      <c r="B92" s="157" t="s">
        <v>706</v>
      </c>
      <c r="C92" s="157"/>
      <c r="D92" s="157"/>
      <c r="E92" s="157" t="s">
        <v>615</v>
      </c>
      <c r="F92" s="157" t="s">
        <v>564</v>
      </c>
      <c r="G92" s="157" t="s">
        <v>11</v>
      </c>
      <c r="H92" s="157"/>
      <c r="I92" s="157">
        <v>1</v>
      </c>
    </row>
    <row r="93" spans="1:9" ht="45">
      <c r="A93" s="157" t="s">
        <v>689</v>
      </c>
      <c r="B93" s="157" t="s">
        <v>706</v>
      </c>
      <c r="C93" s="157"/>
      <c r="D93" s="157"/>
      <c r="E93" s="157" t="s">
        <v>615</v>
      </c>
      <c r="F93" s="157" t="s">
        <v>564</v>
      </c>
      <c r="G93" s="157" t="s">
        <v>12</v>
      </c>
      <c r="H93" s="157"/>
      <c r="I93" s="157">
        <v>1</v>
      </c>
    </row>
    <row r="94" spans="1:9" ht="22.5">
      <c r="A94" s="157" t="s">
        <v>689</v>
      </c>
      <c r="B94" s="157" t="s">
        <v>706</v>
      </c>
      <c r="C94" s="157"/>
      <c r="D94" s="157"/>
      <c r="E94" s="157" t="s">
        <v>615</v>
      </c>
      <c r="F94" s="157" t="s">
        <v>564</v>
      </c>
      <c r="G94" s="157" t="s">
        <v>714</v>
      </c>
      <c r="H94" s="157"/>
      <c r="I94" s="157">
        <v>1</v>
      </c>
    </row>
    <row r="95" spans="1:9" ht="45">
      <c r="A95" s="157" t="s">
        <v>689</v>
      </c>
      <c r="B95" s="157" t="s">
        <v>706</v>
      </c>
      <c r="C95" s="157"/>
      <c r="D95" s="157"/>
      <c r="E95" s="157" t="s">
        <v>615</v>
      </c>
      <c r="F95" s="157" t="s">
        <v>564</v>
      </c>
      <c r="G95" s="157" t="s">
        <v>13</v>
      </c>
      <c r="H95" s="157"/>
      <c r="I95" s="157">
        <v>1</v>
      </c>
    </row>
    <row r="96" spans="1:9" ht="56.25">
      <c r="A96" s="157" t="s">
        <v>689</v>
      </c>
      <c r="B96" s="157" t="s">
        <v>706</v>
      </c>
      <c r="C96" s="157"/>
      <c r="D96" s="157"/>
      <c r="E96" s="157" t="s">
        <v>563</v>
      </c>
      <c r="F96" s="157" t="s">
        <v>564</v>
      </c>
      <c r="G96" s="157" t="s">
        <v>14</v>
      </c>
      <c r="H96" s="157" t="s">
        <v>379</v>
      </c>
      <c r="I96" s="157">
        <v>1</v>
      </c>
    </row>
    <row r="97" spans="1:9" ht="33.75">
      <c r="A97" s="157" t="s">
        <v>689</v>
      </c>
      <c r="B97" s="157" t="s">
        <v>706</v>
      </c>
      <c r="C97" s="157"/>
      <c r="D97" s="157"/>
      <c r="E97" s="157" t="s">
        <v>563</v>
      </c>
      <c r="F97" s="157" t="s">
        <v>564</v>
      </c>
      <c r="G97" s="157" t="s">
        <v>719</v>
      </c>
      <c r="H97" s="157" t="s">
        <v>379</v>
      </c>
      <c r="I97" s="157">
        <v>1</v>
      </c>
    </row>
    <row r="98" spans="1:9" ht="33.75">
      <c r="A98" s="157" t="s">
        <v>689</v>
      </c>
      <c r="B98" s="157" t="s">
        <v>706</v>
      </c>
      <c r="C98" s="157"/>
      <c r="D98" s="157"/>
      <c r="E98" s="157" t="s">
        <v>563</v>
      </c>
      <c r="F98" s="157" t="s">
        <v>564</v>
      </c>
      <c r="G98" s="157" t="s">
        <v>721</v>
      </c>
      <c r="H98" s="157" t="s">
        <v>379</v>
      </c>
      <c r="I98" s="157">
        <v>1</v>
      </c>
    </row>
    <row r="99" spans="1:9" ht="33.75">
      <c r="A99" s="157" t="s">
        <v>689</v>
      </c>
      <c r="B99" s="157" t="s">
        <v>706</v>
      </c>
      <c r="C99" s="157"/>
      <c r="D99" s="157"/>
      <c r="E99" s="157" t="s">
        <v>563</v>
      </c>
      <c r="F99" s="157" t="s">
        <v>564</v>
      </c>
      <c r="G99" s="157" t="s">
        <v>720</v>
      </c>
      <c r="H99" s="187" t="s">
        <v>379</v>
      </c>
      <c r="I99" s="157">
        <v>1</v>
      </c>
    </row>
    <row r="100" spans="1:9" ht="33.75">
      <c r="A100" s="157" t="s">
        <v>689</v>
      </c>
      <c r="B100" s="157" t="s">
        <v>706</v>
      </c>
      <c r="C100" s="157"/>
      <c r="D100" s="157"/>
      <c r="E100" s="157" t="s">
        <v>563</v>
      </c>
      <c r="F100" s="157" t="s">
        <v>564</v>
      </c>
      <c r="G100" s="157" t="s">
        <v>727</v>
      </c>
      <c r="H100" s="187" t="s">
        <v>379</v>
      </c>
      <c r="I100" s="157">
        <v>1</v>
      </c>
    </row>
    <row r="101" spans="1:9" ht="33.75">
      <c r="A101" s="157" t="s">
        <v>689</v>
      </c>
      <c r="B101" s="157" t="s">
        <v>706</v>
      </c>
      <c r="C101" s="157"/>
      <c r="D101" s="157"/>
      <c r="E101" s="157" t="s">
        <v>563</v>
      </c>
      <c r="F101" s="157" t="s">
        <v>564</v>
      </c>
      <c r="G101" s="157" t="s">
        <v>726</v>
      </c>
      <c r="H101" s="187" t="s">
        <v>379</v>
      </c>
      <c r="I101" s="157">
        <v>1</v>
      </c>
    </row>
    <row r="102" spans="1:9" ht="33.75">
      <c r="A102" s="157" t="s">
        <v>689</v>
      </c>
      <c r="B102" s="157" t="s">
        <v>706</v>
      </c>
      <c r="C102" s="157"/>
      <c r="D102" s="157"/>
      <c r="E102" s="157" t="s">
        <v>563</v>
      </c>
      <c r="F102" s="157" t="s">
        <v>564</v>
      </c>
      <c r="G102" s="157" t="s">
        <v>724</v>
      </c>
      <c r="H102" s="187" t="s">
        <v>379</v>
      </c>
      <c r="I102" s="157">
        <v>1</v>
      </c>
    </row>
    <row r="103" spans="1:9" ht="33.75">
      <c r="A103" s="157" t="s">
        <v>689</v>
      </c>
      <c r="B103" s="157" t="s">
        <v>706</v>
      </c>
      <c r="C103" s="157"/>
      <c r="D103" s="157"/>
      <c r="E103" s="157" t="s">
        <v>563</v>
      </c>
      <c r="F103" s="157" t="s">
        <v>564</v>
      </c>
      <c r="G103" s="157" t="s">
        <v>723</v>
      </c>
      <c r="H103" s="187" t="s">
        <v>379</v>
      </c>
      <c r="I103" s="157">
        <v>1</v>
      </c>
    </row>
    <row r="104" spans="1:9" ht="33.75">
      <c r="A104" s="157" t="s">
        <v>689</v>
      </c>
      <c r="B104" s="157" t="s">
        <v>706</v>
      </c>
      <c r="C104" s="157"/>
      <c r="D104" s="157"/>
      <c r="E104" s="157" t="s">
        <v>563</v>
      </c>
      <c r="F104" s="157" t="s">
        <v>564</v>
      </c>
      <c r="G104" s="157" t="s">
        <v>709</v>
      </c>
      <c r="H104" s="187" t="s">
        <v>379</v>
      </c>
      <c r="I104" s="157">
        <v>1</v>
      </c>
    </row>
    <row r="105" spans="1:9" ht="22.5">
      <c r="A105" s="157" t="s">
        <v>689</v>
      </c>
      <c r="B105" s="157" t="s">
        <v>706</v>
      </c>
      <c r="C105" s="157"/>
      <c r="D105" s="157"/>
      <c r="E105" s="157" t="s">
        <v>563</v>
      </c>
      <c r="F105" s="157" t="s">
        <v>564</v>
      </c>
      <c r="G105" s="157" t="s">
        <v>715</v>
      </c>
      <c r="H105" s="187" t="s">
        <v>379</v>
      </c>
      <c r="I105" s="157">
        <v>1</v>
      </c>
    </row>
    <row r="106" spans="1:9" ht="33.75">
      <c r="A106" s="157" t="s">
        <v>689</v>
      </c>
      <c r="B106" s="157" t="s">
        <v>706</v>
      </c>
      <c r="C106" s="157"/>
      <c r="D106" s="157"/>
      <c r="E106" s="157" t="s">
        <v>563</v>
      </c>
      <c r="F106" s="157" t="s">
        <v>564</v>
      </c>
      <c r="G106" s="157" t="s">
        <v>712</v>
      </c>
      <c r="H106" s="187" t="s">
        <v>379</v>
      </c>
      <c r="I106" s="157">
        <v>1</v>
      </c>
    </row>
    <row r="107" spans="1:9" ht="33.75">
      <c r="A107" s="157" t="s">
        <v>689</v>
      </c>
      <c r="B107" s="157" t="s">
        <v>706</v>
      </c>
      <c r="C107" s="157"/>
      <c r="D107" s="157"/>
      <c r="E107" s="157" t="s">
        <v>563</v>
      </c>
      <c r="F107" s="157" t="s">
        <v>564</v>
      </c>
      <c r="G107" s="157" t="s">
        <v>718</v>
      </c>
      <c r="H107" s="187" t="s">
        <v>379</v>
      </c>
      <c r="I107" s="157">
        <v>1</v>
      </c>
    </row>
    <row r="108" spans="1:9" ht="22.5">
      <c r="A108" s="157" t="s">
        <v>689</v>
      </c>
      <c r="B108" s="157" t="s">
        <v>706</v>
      </c>
      <c r="C108" s="157"/>
      <c r="D108" s="157"/>
      <c r="E108" s="157" t="s">
        <v>563</v>
      </c>
      <c r="F108" s="157" t="s">
        <v>564</v>
      </c>
      <c r="G108" s="157" t="s">
        <v>713</v>
      </c>
      <c r="H108" s="187" t="s">
        <v>379</v>
      </c>
      <c r="I108" s="157">
        <v>1</v>
      </c>
    </row>
    <row r="109" spans="1:9" ht="22.5">
      <c r="A109" s="157" t="s">
        <v>689</v>
      </c>
      <c r="B109" s="157" t="s">
        <v>706</v>
      </c>
      <c r="C109" s="157"/>
      <c r="D109" s="157"/>
      <c r="E109" s="157" t="s">
        <v>563</v>
      </c>
      <c r="F109" s="157" t="s">
        <v>564</v>
      </c>
      <c r="G109" s="157" t="s">
        <v>716</v>
      </c>
      <c r="H109" s="187" t="s">
        <v>379</v>
      </c>
      <c r="I109" s="157">
        <v>1</v>
      </c>
    </row>
    <row r="110" spans="1:9" ht="33.75">
      <c r="A110" s="157" t="s">
        <v>689</v>
      </c>
      <c r="B110" s="157" t="s">
        <v>706</v>
      </c>
      <c r="C110" s="157"/>
      <c r="D110" s="157"/>
      <c r="E110" s="157" t="s">
        <v>563</v>
      </c>
      <c r="F110" s="157" t="s">
        <v>564</v>
      </c>
      <c r="G110" s="157" t="s">
        <v>717</v>
      </c>
      <c r="H110" s="187" t="s">
        <v>379</v>
      </c>
      <c r="I110" s="157">
        <v>1</v>
      </c>
    </row>
    <row r="111" spans="1:9" ht="56.25">
      <c r="A111" s="157" t="s">
        <v>689</v>
      </c>
      <c r="B111" s="157" t="s">
        <v>706</v>
      </c>
      <c r="C111" s="157"/>
      <c r="D111" s="157"/>
      <c r="E111" s="157" t="s">
        <v>563</v>
      </c>
      <c r="F111" s="157" t="s">
        <v>564</v>
      </c>
      <c r="G111" s="157" t="s">
        <v>730</v>
      </c>
      <c r="H111" s="187" t="s">
        <v>379</v>
      </c>
      <c r="I111" s="157">
        <v>1</v>
      </c>
    </row>
    <row r="112" spans="1:9" ht="22.5">
      <c r="A112" s="157" t="s">
        <v>689</v>
      </c>
      <c r="B112" s="157" t="s">
        <v>706</v>
      </c>
      <c r="C112" s="157"/>
      <c r="D112" s="157"/>
      <c r="E112" s="157" t="s">
        <v>563</v>
      </c>
      <c r="F112" s="157" t="s">
        <v>564</v>
      </c>
      <c r="G112" s="157" t="s">
        <v>733</v>
      </c>
      <c r="H112" s="187" t="s">
        <v>373</v>
      </c>
      <c r="I112" s="157">
        <v>1</v>
      </c>
    </row>
    <row r="113" spans="1:9" ht="22.5">
      <c r="A113" s="157" t="s">
        <v>689</v>
      </c>
      <c r="B113" s="157" t="s">
        <v>706</v>
      </c>
      <c r="C113" s="157"/>
      <c r="D113" s="157"/>
      <c r="E113" s="157" t="s">
        <v>563</v>
      </c>
      <c r="F113" s="157" t="s">
        <v>564</v>
      </c>
      <c r="G113" s="157" t="s">
        <v>711</v>
      </c>
      <c r="H113" s="187" t="s">
        <v>379</v>
      </c>
      <c r="I113" s="157">
        <v>1</v>
      </c>
    </row>
    <row r="114" spans="1:9" ht="22.5">
      <c r="A114" s="157" t="s">
        <v>689</v>
      </c>
      <c r="B114" s="157" t="s">
        <v>706</v>
      </c>
      <c r="C114" s="157"/>
      <c r="D114" s="157"/>
      <c r="E114" s="157" t="s">
        <v>563</v>
      </c>
      <c r="F114" s="157" t="s">
        <v>564</v>
      </c>
      <c r="G114" s="157" t="s">
        <v>731</v>
      </c>
      <c r="H114" s="187" t="s">
        <v>373</v>
      </c>
      <c r="I114" s="157">
        <v>1</v>
      </c>
    </row>
    <row r="115" spans="1:9" ht="22.5">
      <c r="A115" s="157" t="s">
        <v>689</v>
      </c>
      <c r="B115" s="157" t="s">
        <v>706</v>
      </c>
      <c r="C115" s="157"/>
      <c r="D115" s="157"/>
      <c r="E115" s="157" t="s">
        <v>563</v>
      </c>
      <c r="F115" s="157" t="s">
        <v>564</v>
      </c>
      <c r="G115" s="157" t="s">
        <v>735</v>
      </c>
      <c r="H115" s="187" t="s">
        <v>373</v>
      </c>
      <c r="I115" s="157">
        <v>1</v>
      </c>
    </row>
    <row r="116" spans="1:9" ht="22.5">
      <c r="A116" s="157" t="s">
        <v>689</v>
      </c>
      <c r="B116" s="157" t="s">
        <v>706</v>
      </c>
      <c r="C116" s="157"/>
      <c r="D116" s="157"/>
      <c r="E116" s="157" t="s">
        <v>563</v>
      </c>
      <c r="F116" s="157" t="s">
        <v>564</v>
      </c>
      <c r="G116" s="157" t="s">
        <v>732</v>
      </c>
      <c r="H116" s="187" t="s">
        <v>373</v>
      </c>
      <c r="I116" s="157">
        <v>1</v>
      </c>
    </row>
    <row r="117" spans="1:9" ht="22.5">
      <c r="A117" s="157" t="s">
        <v>689</v>
      </c>
      <c r="B117" s="157" t="s">
        <v>706</v>
      </c>
      <c r="C117" s="157"/>
      <c r="D117" s="157"/>
      <c r="E117" s="157" t="s">
        <v>563</v>
      </c>
      <c r="F117" s="157" t="s">
        <v>564</v>
      </c>
      <c r="G117" s="157" t="s">
        <v>734</v>
      </c>
      <c r="H117" s="187" t="s">
        <v>373</v>
      </c>
      <c r="I117" s="157">
        <v>1</v>
      </c>
    </row>
    <row r="118" spans="1:9" ht="22.5">
      <c r="A118" s="157" t="s">
        <v>689</v>
      </c>
      <c r="B118" s="157" t="s">
        <v>706</v>
      </c>
      <c r="C118" s="157"/>
      <c r="D118" s="157"/>
      <c r="E118" s="157" t="s">
        <v>563</v>
      </c>
      <c r="F118" s="157" t="s">
        <v>569</v>
      </c>
      <c r="G118" s="157" t="s">
        <v>707</v>
      </c>
      <c r="H118" s="187" t="s">
        <v>373</v>
      </c>
      <c r="I118" s="157">
        <v>1</v>
      </c>
    </row>
    <row r="119" spans="1:9" ht="22.5">
      <c r="A119" s="157" t="s">
        <v>689</v>
      </c>
      <c r="B119" s="157" t="s">
        <v>706</v>
      </c>
      <c r="C119" s="157"/>
      <c r="D119" s="157"/>
      <c r="E119" s="157" t="s">
        <v>563</v>
      </c>
      <c r="F119" s="157" t="s">
        <v>569</v>
      </c>
      <c r="G119" s="157" t="s">
        <v>708</v>
      </c>
      <c r="H119" s="187" t="s">
        <v>373</v>
      </c>
      <c r="I119" s="157">
        <v>1</v>
      </c>
    </row>
    <row r="120" spans="1:9" ht="22.5">
      <c r="A120" s="157" t="s">
        <v>689</v>
      </c>
      <c r="B120" s="157" t="s">
        <v>740</v>
      </c>
      <c r="C120" s="157"/>
      <c r="D120" s="157"/>
      <c r="E120" s="157" t="s">
        <v>563</v>
      </c>
      <c r="F120" s="157" t="s">
        <v>564</v>
      </c>
      <c r="G120" s="157" t="s">
        <v>744</v>
      </c>
      <c r="H120" s="187" t="s">
        <v>379</v>
      </c>
      <c r="I120" s="157">
        <v>1</v>
      </c>
    </row>
    <row r="121" spans="1:9" ht="45">
      <c r="A121" s="157" t="s">
        <v>689</v>
      </c>
      <c r="B121" s="157" t="s">
        <v>740</v>
      </c>
      <c r="C121" s="157"/>
      <c r="D121" s="157"/>
      <c r="E121" s="157" t="s">
        <v>563</v>
      </c>
      <c r="F121" s="157" t="s">
        <v>566</v>
      </c>
      <c r="G121" s="157" t="s">
        <v>743</v>
      </c>
      <c r="H121" s="187" t="s">
        <v>379</v>
      </c>
      <c r="I121" s="157">
        <v>1</v>
      </c>
    </row>
    <row r="122" spans="1:9" ht="33.75">
      <c r="A122" s="157" t="s">
        <v>689</v>
      </c>
      <c r="B122" s="157" t="s">
        <v>740</v>
      </c>
      <c r="C122" s="157"/>
      <c r="D122" s="157"/>
      <c r="E122" s="157" t="s">
        <v>563</v>
      </c>
      <c r="F122" s="157" t="s">
        <v>569</v>
      </c>
      <c r="G122" s="157" t="s">
        <v>741</v>
      </c>
      <c r="H122" s="187" t="s">
        <v>379</v>
      </c>
      <c r="I122" s="157">
        <v>2</v>
      </c>
    </row>
    <row r="123" spans="1:9" ht="33.75">
      <c r="A123" s="157" t="s">
        <v>689</v>
      </c>
      <c r="B123" s="157" t="s">
        <v>740</v>
      </c>
      <c r="C123" s="157"/>
      <c r="D123" s="157"/>
      <c r="E123" s="157" t="s">
        <v>563</v>
      </c>
      <c r="F123" s="157" t="s">
        <v>569</v>
      </c>
      <c r="G123" s="157" t="s">
        <v>742</v>
      </c>
      <c r="H123" s="187" t="s">
        <v>379</v>
      </c>
      <c r="I123" s="157">
        <v>1</v>
      </c>
    </row>
    <row r="124" spans="1:9" ht="22.5">
      <c r="A124" s="157" t="s">
        <v>689</v>
      </c>
      <c r="B124" s="157" t="s">
        <v>745</v>
      </c>
      <c r="C124" s="157" t="s">
        <v>750</v>
      </c>
      <c r="D124" s="157"/>
      <c r="E124" s="157" t="s">
        <v>615</v>
      </c>
      <c r="F124" s="157" t="s">
        <v>569</v>
      </c>
      <c r="G124" s="157" t="s">
        <v>752</v>
      </c>
      <c r="H124" s="187"/>
      <c r="I124" s="157">
        <v>1</v>
      </c>
    </row>
    <row r="125" spans="1:9" ht="22.5">
      <c r="A125" s="157" t="s">
        <v>689</v>
      </c>
      <c r="B125" s="157" t="s">
        <v>745</v>
      </c>
      <c r="C125" s="157"/>
      <c r="D125" s="157"/>
      <c r="E125" s="157" t="s">
        <v>563</v>
      </c>
      <c r="F125" s="157" t="s">
        <v>564</v>
      </c>
      <c r="G125" s="157" t="s">
        <v>751</v>
      </c>
      <c r="H125" s="187" t="s">
        <v>379</v>
      </c>
      <c r="I125" s="157">
        <v>1</v>
      </c>
    </row>
    <row r="126" spans="1:9" ht="22.5">
      <c r="A126" s="157" t="s">
        <v>689</v>
      </c>
      <c r="B126" s="157" t="s">
        <v>745</v>
      </c>
      <c r="C126" s="157"/>
      <c r="D126" s="157"/>
      <c r="E126" s="157" t="s">
        <v>563</v>
      </c>
      <c r="F126" s="157" t="s">
        <v>569</v>
      </c>
      <c r="G126" s="157" t="s">
        <v>749</v>
      </c>
      <c r="H126" s="187" t="s">
        <v>379</v>
      </c>
      <c r="I126" s="157">
        <v>2</v>
      </c>
    </row>
    <row r="127" spans="1:9" ht="22.5">
      <c r="A127" s="157" t="s">
        <v>689</v>
      </c>
      <c r="B127" s="157" t="s">
        <v>745</v>
      </c>
      <c r="C127" s="157"/>
      <c r="D127" s="157"/>
      <c r="E127" s="157" t="s">
        <v>563</v>
      </c>
      <c r="F127" s="157" t="s">
        <v>569</v>
      </c>
      <c r="G127" s="157" t="s">
        <v>746</v>
      </c>
      <c r="H127" s="187" t="s">
        <v>379</v>
      </c>
      <c r="I127" s="157">
        <v>1</v>
      </c>
    </row>
    <row r="128" spans="1:9" ht="22.5">
      <c r="A128" s="157" t="s">
        <v>689</v>
      </c>
      <c r="B128" s="157" t="s">
        <v>745</v>
      </c>
      <c r="C128" s="157"/>
      <c r="D128" s="157"/>
      <c r="E128" s="157" t="s">
        <v>563</v>
      </c>
      <c r="F128" s="157" t="s">
        <v>569</v>
      </c>
      <c r="G128" s="157" t="s">
        <v>747</v>
      </c>
      <c r="H128" s="187" t="s">
        <v>377</v>
      </c>
      <c r="I128" s="157">
        <v>1</v>
      </c>
    </row>
    <row r="129" spans="1:9" ht="33.75">
      <c r="A129" s="157" t="s">
        <v>689</v>
      </c>
      <c r="B129" s="157" t="s">
        <v>745</v>
      </c>
      <c r="C129" s="157"/>
      <c r="D129" s="157"/>
      <c r="E129" s="157" t="s">
        <v>563</v>
      </c>
      <c r="F129" s="157" t="s">
        <v>569</v>
      </c>
      <c r="G129" s="157" t="s">
        <v>15</v>
      </c>
      <c r="H129" s="187" t="s">
        <v>379</v>
      </c>
      <c r="I129" s="157">
        <v>1</v>
      </c>
    </row>
    <row r="130" spans="1:9" ht="33.75">
      <c r="A130" s="157" t="s">
        <v>689</v>
      </c>
      <c r="B130" s="157" t="s">
        <v>753</v>
      </c>
      <c r="C130" s="157" t="s">
        <v>805</v>
      </c>
      <c r="D130" s="157"/>
      <c r="E130" s="157" t="s">
        <v>615</v>
      </c>
      <c r="F130" s="157" t="s">
        <v>564</v>
      </c>
      <c r="G130" s="157" t="s">
        <v>56</v>
      </c>
      <c r="H130" s="187"/>
      <c r="I130" s="157">
        <v>1</v>
      </c>
    </row>
    <row r="131" spans="1:9" ht="45">
      <c r="A131" s="157" t="s">
        <v>689</v>
      </c>
      <c r="B131" s="157" t="s">
        <v>753</v>
      </c>
      <c r="C131" s="157"/>
      <c r="D131" s="157"/>
      <c r="E131" s="157" t="s">
        <v>615</v>
      </c>
      <c r="F131" s="157" t="s">
        <v>564</v>
      </c>
      <c r="G131" s="157" t="s">
        <v>57</v>
      </c>
      <c r="H131" s="187"/>
      <c r="I131" s="157">
        <v>1</v>
      </c>
    </row>
    <row r="132" spans="1:9" ht="33.75">
      <c r="A132" s="157" t="s">
        <v>689</v>
      </c>
      <c r="B132" s="157" t="s">
        <v>753</v>
      </c>
      <c r="C132" s="157"/>
      <c r="D132" s="157"/>
      <c r="E132" s="157" t="s">
        <v>615</v>
      </c>
      <c r="F132" s="157" t="s">
        <v>564</v>
      </c>
      <c r="G132" s="157" t="s">
        <v>58</v>
      </c>
      <c r="H132" s="187"/>
      <c r="I132" s="157">
        <v>1</v>
      </c>
    </row>
    <row r="133" spans="1:9" ht="45">
      <c r="A133" s="157" t="s">
        <v>689</v>
      </c>
      <c r="B133" s="157" t="s">
        <v>753</v>
      </c>
      <c r="C133" s="157"/>
      <c r="D133" s="157"/>
      <c r="E133" s="157" t="s">
        <v>615</v>
      </c>
      <c r="F133" s="157" t="s">
        <v>569</v>
      </c>
      <c r="G133" s="157" t="s">
        <v>59</v>
      </c>
      <c r="H133" s="187"/>
      <c r="I133" s="157">
        <v>1</v>
      </c>
    </row>
    <row r="134" spans="1:9" ht="22.5">
      <c r="A134" s="157" t="s">
        <v>689</v>
      </c>
      <c r="B134" s="157" t="s">
        <v>753</v>
      </c>
      <c r="C134" s="157"/>
      <c r="D134" s="157"/>
      <c r="E134" s="157" t="s">
        <v>563</v>
      </c>
      <c r="F134" s="157" t="s">
        <v>564</v>
      </c>
      <c r="G134" s="157" t="s">
        <v>60</v>
      </c>
      <c r="H134" s="187" t="s">
        <v>373</v>
      </c>
      <c r="I134" s="157">
        <v>1</v>
      </c>
    </row>
    <row r="135" spans="1:9" ht="22.5">
      <c r="A135" s="157" t="s">
        <v>689</v>
      </c>
      <c r="B135" s="157" t="s">
        <v>753</v>
      </c>
      <c r="C135" s="157"/>
      <c r="D135" s="157"/>
      <c r="E135" s="157" t="s">
        <v>563</v>
      </c>
      <c r="F135" s="157" t="s">
        <v>564</v>
      </c>
      <c r="G135" s="157" t="s">
        <v>61</v>
      </c>
      <c r="H135" s="187" t="s">
        <v>373</v>
      </c>
      <c r="I135" s="157">
        <v>1</v>
      </c>
    </row>
    <row r="136" spans="1:9" ht="33.75">
      <c r="A136" s="157" t="s">
        <v>689</v>
      </c>
      <c r="B136" s="157" t="s">
        <v>753</v>
      </c>
      <c r="C136" s="157"/>
      <c r="D136" s="157"/>
      <c r="E136" s="157" t="s">
        <v>563</v>
      </c>
      <c r="F136" s="157" t="s">
        <v>564</v>
      </c>
      <c r="G136" s="157" t="s">
        <v>62</v>
      </c>
      <c r="H136" s="187" t="s">
        <v>379</v>
      </c>
      <c r="I136" s="157">
        <v>1</v>
      </c>
    </row>
    <row r="137" spans="1:9" ht="22.5">
      <c r="A137" s="157" t="s">
        <v>689</v>
      </c>
      <c r="B137" s="157" t="s">
        <v>753</v>
      </c>
      <c r="C137" s="157"/>
      <c r="D137" s="157"/>
      <c r="E137" s="157" t="s">
        <v>563</v>
      </c>
      <c r="F137" s="157" t="s">
        <v>564</v>
      </c>
      <c r="G137" s="157" t="s">
        <v>63</v>
      </c>
      <c r="H137" s="187" t="s">
        <v>373</v>
      </c>
      <c r="I137" s="157">
        <v>1</v>
      </c>
    </row>
    <row r="138" spans="1:9" ht="22.5">
      <c r="A138" s="157" t="s">
        <v>689</v>
      </c>
      <c r="B138" s="157" t="s">
        <v>753</v>
      </c>
      <c r="C138" s="157"/>
      <c r="D138" s="157"/>
      <c r="E138" s="157" t="s">
        <v>563</v>
      </c>
      <c r="F138" s="157" t="s">
        <v>564</v>
      </c>
      <c r="G138" s="157" t="s">
        <v>64</v>
      </c>
      <c r="H138" s="187" t="s">
        <v>373</v>
      </c>
      <c r="I138" s="157">
        <v>1</v>
      </c>
    </row>
    <row r="139" spans="1:9" ht="22.5">
      <c r="A139" s="157" t="s">
        <v>689</v>
      </c>
      <c r="B139" s="157" t="s">
        <v>753</v>
      </c>
      <c r="C139" s="157"/>
      <c r="D139" s="157"/>
      <c r="E139" s="157" t="s">
        <v>563</v>
      </c>
      <c r="F139" s="157" t="s">
        <v>569</v>
      </c>
      <c r="G139" s="157" t="s">
        <v>65</v>
      </c>
      <c r="H139" s="187" t="s">
        <v>379</v>
      </c>
      <c r="I139" s="157">
        <v>1</v>
      </c>
    </row>
    <row r="140" spans="1:9" ht="33.75">
      <c r="A140" s="157" t="s">
        <v>689</v>
      </c>
      <c r="B140" s="157" t="s">
        <v>753</v>
      </c>
      <c r="C140" s="157" t="s">
        <v>816</v>
      </c>
      <c r="D140" s="157"/>
      <c r="E140" s="157" t="s">
        <v>563</v>
      </c>
      <c r="F140" s="157" t="s">
        <v>564</v>
      </c>
      <c r="G140" s="157" t="s">
        <v>817</v>
      </c>
      <c r="H140" s="187" t="s">
        <v>373</v>
      </c>
      <c r="I140" s="157">
        <v>1</v>
      </c>
    </row>
    <row r="141" spans="1:9" ht="22.5">
      <c r="A141" s="157" t="s">
        <v>689</v>
      </c>
      <c r="B141" s="157" t="s">
        <v>753</v>
      </c>
      <c r="C141" s="157"/>
      <c r="D141" s="157"/>
      <c r="E141" s="157" t="s">
        <v>563</v>
      </c>
      <c r="F141" s="157" t="s">
        <v>564</v>
      </c>
      <c r="G141" s="157" t="s">
        <v>820</v>
      </c>
      <c r="H141" s="187" t="s">
        <v>373</v>
      </c>
      <c r="I141" s="157">
        <v>1</v>
      </c>
    </row>
    <row r="142" spans="1:9" ht="33.75">
      <c r="A142" s="157" t="s">
        <v>689</v>
      </c>
      <c r="B142" s="157" t="s">
        <v>753</v>
      </c>
      <c r="C142" s="157"/>
      <c r="D142" s="157"/>
      <c r="E142" s="157" t="s">
        <v>563</v>
      </c>
      <c r="F142" s="157" t="s">
        <v>564</v>
      </c>
      <c r="G142" s="157" t="s">
        <v>818</v>
      </c>
      <c r="H142" s="187" t="s">
        <v>379</v>
      </c>
      <c r="I142" s="157">
        <v>1</v>
      </c>
    </row>
    <row r="143" spans="1:9" ht="33.75">
      <c r="A143" s="157" t="s">
        <v>689</v>
      </c>
      <c r="B143" s="157" t="s">
        <v>753</v>
      </c>
      <c r="C143" s="157"/>
      <c r="D143" s="157"/>
      <c r="E143" s="157" t="s">
        <v>563</v>
      </c>
      <c r="F143" s="157" t="s">
        <v>564</v>
      </c>
      <c r="G143" s="157" t="s">
        <v>66</v>
      </c>
      <c r="H143" s="187" t="s">
        <v>379</v>
      </c>
      <c r="I143" s="157">
        <v>1</v>
      </c>
    </row>
    <row r="144" spans="1:9" ht="67.5">
      <c r="A144" s="157" t="s">
        <v>689</v>
      </c>
      <c r="B144" s="157" t="s">
        <v>753</v>
      </c>
      <c r="C144" s="157"/>
      <c r="D144" s="157"/>
      <c r="E144" s="157" t="s">
        <v>563</v>
      </c>
      <c r="F144" s="157" t="s">
        <v>569</v>
      </c>
      <c r="G144" s="157" t="s">
        <v>67</v>
      </c>
      <c r="H144" s="187" t="s">
        <v>379</v>
      </c>
      <c r="I144" s="157">
        <v>1</v>
      </c>
    </row>
    <row r="145" spans="1:9" ht="33.75">
      <c r="A145" s="157" t="s">
        <v>689</v>
      </c>
      <c r="B145" s="157" t="s">
        <v>753</v>
      </c>
      <c r="C145" s="157"/>
      <c r="D145" s="157"/>
      <c r="E145" s="157" t="s">
        <v>563</v>
      </c>
      <c r="F145" s="157" t="s">
        <v>569</v>
      </c>
      <c r="G145" s="157" t="s">
        <v>819</v>
      </c>
      <c r="H145" s="187" t="s">
        <v>379</v>
      </c>
      <c r="I145" s="157">
        <v>1</v>
      </c>
    </row>
    <row r="146" spans="1:9" ht="33.75">
      <c r="A146" s="157" t="s">
        <v>689</v>
      </c>
      <c r="B146" s="157" t="s">
        <v>753</v>
      </c>
      <c r="C146" s="157" t="s">
        <v>762</v>
      </c>
      <c r="D146" s="157"/>
      <c r="E146" s="157" t="s">
        <v>563</v>
      </c>
      <c r="F146" s="157" t="s">
        <v>564</v>
      </c>
      <c r="G146" s="157" t="s">
        <v>763</v>
      </c>
      <c r="H146" s="187" t="s">
        <v>379</v>
      </c>
      <c r="I146" s="157">
        <v>2</v>
      </c>
    </row>
    <row r="147" spans="1:9" ht="56.25">
      <c r="A147" s="157" t="s">
        <v>689</v>
      </c>
      <c r="B147" s="157" t="s">
        <v>753</v>
      </c>
      <c r="C147" s="157" t="s">
        <v>823</v>
      </c>
      <c r="D147" s="157"/>
      <c r="E147" s="157" t="s">
        <v>563</v>
      </c>
      <c r="F147" s="157" t="s">
        <v>564</v>
      </c>
      <c r="G147" s="157" t="s">
        <v>68</v>
      </c>
      <c r="H147" s="187" t="s">
        <v>379</v>
      </c>
      <c r="I147" s="157">
        <v>2</v>
      </c>
    </row>
    <row r="148" spans="1:9" ht="56.25">
      <c r="A148" s="157" t="s">
        <v>689</v>
      </c>
      <c r="B148" s="157" t="s">
        <v>753</v>
      </c>
      <c r="C148" s="157"/>
      <c r="D148" s="157"/>
      <c r="E148" s="157" t="s">
        <v>563</v>
      </c>
      <c r="F148" s="157" t="s">
        <v>564</v>
      </c>
      <c r="G148" s="157" t="s">
        <v>69</v>
      </c>
      <c r="H148" s="187" t="s">
        <v>379</v>
      </c>
      <c r="I148" s="157">
        <v>2</v>
      </c>
    </row>
    <row r="149" spans="1:9" ht="22.5">
      <c r="A149" s="157" t="s">
        <v>689</v>
      </c>
      <c r="B149" s="157" t="s">
        <v>753</v>
      </c>
      <c r="C149" s="157" t="s">
        <v>661</v>
      </c>
      <c r="D149" s="157"/>
      <c r="E149" s="157" t="s">
        <v>563</v>
      </c>
      <c r="F149" s="157" t="s">
        <v>564</v>
      </c>
      <c r="G149" s="157" t="s">
        <v>70</v>
      </c>
      <c r="H149" s="187" t="s">
        <v>379</v>
      </c>
      <c r="I149" s="157">
        <v>1</v>
      </c>
    </row>
    <row r="150" spans="1:9" ht="56.25">
      <c r="A150" s="157" t="s">
        <v>689</v>
      </c>
      <c r="B150" s="157" t="s">
        <v>753</v>
      </c>
      <c r="C150" s="157"/>
      <c r="D150" s="157"/>
      <c r="E150" s="157" t="s">
        <v>563</v>
      </c>
      <c r="F150" s="157" t="s">
        <v>564</v>
      </c>
      <c r="G150" s="157" t="s">
        <v>71</v>
      </c>
      <c r="H150" s="187" t="s">
        <v>379</v>
      </c>
      <c r="I150" s="157">
        <v>1</v>
      </c>
    </row>
    <row r="151" spans="1:9" ht="22.5">
      <c r="A151" s="157" t="s">
        <v>689</v>
      </c>
      <c r="B151" s="157" t="s">
        <v>753</v>
      </c>
      <c r="C151" s="157"/>
      <c r="D151" s="157"/>
      <c r="E151" s="157" t="s">
        <v>563</v>
      </c>
      <c r="F151" s="157" t="s">
        <v>569</v>
      </c>
      <c r="G151" s="157" t="s">
        <v>72</v>
      </c>
      <c r="H151" s="187" t="s">
        <v>373</v>
      </c>
      <c r="I151" s="157">
        <v>1</v>
      </c>
    </row>
    <row r="152" spans="1:9" ht="33.75">
      <c r="A152" s="157" t="s">
        <v>689</v>
      </c>
      <c r="B152" s="157" t="s">
        <v>753</v>
      </c>
      <c r="C152" s="157" t="s">
        <v>826</v>
      </c>
      <c r="D152" s="157" t="s">
        <v>827</v>
      </c>
      <c r="E152" s="157" t="s">
        <v>615</v>
      </c>
      <c r="F152" s="157" t="s">
        <v>564</v>
      </c>
      <c r="G152" s="157" t="s">
        <v>16</v>
      </c>
      <c r="H152" s="187"/>
      <c r="I152" s="157">
        <v>1</v>
      </c>
    </row>
    <row r="153" spans="1:9" ht="45">
      <c r="A153" s="157" t="s">
        <v>689</v>
      </c>
      <c r="B153" s="157" t="s">
        <v>753</v>
      </c>
      <c r="C153" s="157"/>
      <c r="D153" s="157"/>
      <c r="E153" s="157" t="s">
        <v>615</v>
      </c>
      <c r="F153" s="157" t="s">
        <v>564</v>
      </c>
      <c r="G153" s="157" t="s">
        <v>17</v>
      </c>
      <c r="H153" s="187"/>
      <c r="I153" s="157">
        <v>1</v>
      </c>
    </row>
    <row r="154" spans="1:9" ht="33.75">
      <c r="A154" s="157" t="s">
        <v>689</v>
      </c>
      <c r="B154" s="157" t="s">
        <v>753</v>
      </c>
      <c r="C154" s="157"/>
      <c r="D154" s="157"/>
      <c r="E154" s="157" t="s">
        <v>615</v>
      </c>
      <c r="F154" s="157" t="s">
        <v>564</v>
      </c>
      <c r="G154" s="157" t="s">
        <v>18</v>
      </c>
      <c r="H154" s="187"/>
      <c r="I154" s="157">
        <v>1</v>
      </c>
    </row>
    <row r="155" spans="1:9" ht="22.5">
      <c r="A155" s="157" t="s">
        <v>689</v>
      </c>
      <c r="B155" s="157" t="s">
        <v>753</v>
      </c>
      <c r="C155" s="157"/>
      <c r="D155" s="157"/>
      <c r="E155" s="157" t="s">
        <v>563</v>
      </c>
      <c r="F155" s="157" t="s">
        <v>564</v>
      </c>
      <c r="G155" s="157" t="s">
        <v>19</v>
      </c>
      <c r="H155" s="187" t="s">
        <v>379</v>
      </c>
      <c r="I155" s="157">
        <v>1</v>
      </c>
    </row>
    <row r="156" spans="1:9" ht="33.75">
      <c r="A156" s="157" t="s">
        <v>689</v>
      </c>
      <c r="B156" s="157" t="s">
        <v>753</v>
      </c>
      <c r="C156" s="157"/>
      <c r="D156" s="157"/>
      <c r="E156" s="157" t="s">
        <v>563</v>
      </c>
      <c r="F156" s="157" t="s">
        <v>564</v>
      </c>
      <c r="G156" s="157" t="s">
        <v>20</v>
      </c>
      <c r="H156" s="187" t="s">
        <v>379</v>
      </c>
      <c r="I156" s="157">
        <v>1</v>
      </c>
    </row>
    <row r="157" spans="1:9" ht="33.75">
      <c r="A157" s="157" t="s">
        <v>689</v>
      </c>
      <c r="B157" s="157" t="s">
        <v>753</v>
      </c>
      <c r="C157" s="157"/>
      <c r="D157" s="157"/>
      <c r="E157" s="157" t="s">
        <v>563</v>
      </c>
      <c r="F157" s="157" t="s">
        <v>564</v>
      </c>
      <c r="G157" s="157" t="s">
        <v>21</v>
      </c>
      <c r="H157" s="187" t="s">
        <v>379</v>
      </c>
      <c r="I157" s="157">
        <v>1</v>
      </c>
    </row>
    <row r="158" spans="1:9" ht="45">
      <c r="A158" s="157" t="s">
        <v>689</v>
      </c>
      <c r="B158" s="157" t="s">
        <v>753</v>
      </c>
      <c r="C158" s="157"/>
      <c r="D158" s="157"/>
      <c r="E158" s="157" t="s">
        <v>563</v>
      </c>
      <c r="F158" s="157" t="s">
        <v>564</v>
      </c>
      <c r="G158" s="157" t="s">
        <v>22</v>
      </c>
      <c r="H158" s="187" t="s">
        <v>379</v>
      </c>
      <c r="I158" s="157">
        <v>1</v>
      </c>
    </row>
    <row r="159" spans="1:9" ht="56.25">
      <c r="A159" s="157" t="s">
        <v>689</v>
      </c>
      <c r="B159" s="157" t="s">
        <v>753</v>
      </c>
      <c r="C159" s="157"/>
      <c r="D159" s="157"/>
      <c r="E159" s="157" t="s">
        <v>563</v>
      </c>
      <c r="F159" s="157" t="s">
        <v>564</v>
      </c>
      <c r="G159" s="157" t="s">
        <v>23</v>
      </c>
      <c r="H159" s="187" t="s">
        <v>379</v>
      </c>
      <c r="I159" s="157">
        <v>1</v>
      </c>
    </row>
    <row r="160" spans="1:9" ht="33.75">
      <c r="A160" s="157" t="s">
        <v>689</v>
      </c>
      <c r="B160" s="157" t="s">
        <v>753</v>
      </c>
      <c r="C160" s="157"/>
      <c r="D160" s="157"/>
      <c r="E160" s="157" t="s">
        <v>563</v>
      </c>
      <c r="F160" s="157" t="s">
        <v>564</v>
      </c>
      <c r="G160" s="157" t="s">
        <v>24</v>
      </c>
      <c r="H160" s="187" t="s">
        <v>379</v>
      </c>
      <c r="I160" s="157">
        <v>1</v>
      </c>
    </row>
    <row r="161" spans="1:9" ht="33.75">
      <c r="A161" s="157" t="s">
        <v>689</v>
      </c>
      <c r="B161" s="157" t="s">
        <v>753</v>
      </c>
      <c r="C161" s="157"/>
      <c r="D161" s="157"/>
      <c r="E161" s="157" t="s">
        <v>563</v>
      </c>
      <c r="F161" s="157" t="s">
        <v>564</v>
      </c>
      <c r="G161" s="157" t="s">
        <v>25</v>
      </c>
      <c r="H161" s="187" t="s">
        <v>379</v>
      </c>
      <c r="I161" s="157">
        <v>1</v>
      </c>
    </row>
    <row r="162" spans="1:9" ht="33.75">
      <c r="A162" s="157" t="s">
        <v>689</v>
      </c>
      <c r="B162" s="157" t="s">
        <v>753</v>
      </c>
      <c r="C162" s="157"/>
      <c r="D162" s="157"/>
      <c r="E162" s="157" t="s">
        <v>563</v>
      </c>
      <c r="F162" s="157" t="s">
        <v>564</v>
      </c>
      <c r="G162" s="157" t="s">
        <v>26</v>
      </c>
      <c r="H162" s="187" t="s">
        <v>379</v>
      </c>
      <c r="I162" s="157">
        <v>1</v>
      </c>
    </row>
    <row r="163" spans="1:9" ht="22.5">
      <c r="A163" s="157" t="s">
        <v>689</v>
      </c>
      <c r="B163" s="157" t="s">
        <v>753</v>
      </c>
      <c r="C163" s="157"/>
      <c r="D163" s="157"/>
      <c r="E163" s="157" t="s">
        <v>563</v>
      </c>
      <c r="F163" s="157" t="s">
        <v>564</v>
      </c>
      <c r="G163" s="157" t="s">
        <v>27</v>
      </c>
      <c r="H163" s="187" t="s">
        <v>373</v>
      </c>
      <c r="I163" s="157">
        <v>1</v>
      </c>
    </row>
    <row r="164" spans="1:9" ht="33.75">
      <c r="A164" s="157" t="s">
        <v>689</v>
      </c>
      <c r="B164" s="157" t="s">
        <v>753</v>
      </c>
      <c r="C164" s="157"/>
      <c r="D164" s="157"/>
      <c r="E164" s="157" t="s">
        <v>563</v>
      </c>
      <c r="F164" s="157" t="s">
        <v>569</v>
      </c>
      <c r="G164" s="157" t="s">
        <v>28</v>
      </c>
      <c r="H164" s="187" t="s">
        <v>379</v>
      </c>
      <c r="I164" s="157">
        <v>1</v>
      </c>
    </row>
    <row r="165" spans="1:9" ht="22.5">
      <c r="A165" s="157" t="s">
        <v>689</v>
      </c>
      <c r="B165" s="157" t="s">
        <v>753</v>
      </c>
      <c r="C165" s="157"/>
      <c r="D165" s="157" t="s">
        <v>842</v>
      </c>
      <c r="E165" s="157" t="s">
        <v>563</v>
      </c>
      <c r="F165" s="157" t="s">
        <v>564</v>
      </c>
      <c r="G165" s="157" t="s">
        <v>29</v>
      </c>
      <c r="H165" s="187" t="s">
        <v>379</v>
      </c>
      <c r="I165" s="157">
        <v>1</v>
      </c>
    </row>
    <row r="166" spans="1:9" ht="56.25">
      <c r="A166" s="157" t="s">
        <v>689</v>
      </c>
      <c r="B166" s="157" t="s">
        <v>753</v>
      </c>
      <c r="C166" s="157"/>
      <c r="D166" s="157"/>
      <c r="E166" s="157" t="s">
        <v>563</v>
      </c>
      <c r="F166" s="157" t="s">
        <v>564</v>
      </c>
      <c r="G166" s="157" t="s">
        <v>30</v>
      </c>
      <c r="H166" s="187" t="s">
        <v>379</v>
      </c>
      <c r="I166" s="157">
        <v>2</v>
      </c>
    </row>
    <row r="167" spans="1:9" ht="33.75">
      <c r="A167" s="157" t="s">
        <v>689</v>
      </c>
      <c r="B167" s="157" t="s">
        <v>753</v>
      </c>
      <c r="C167" s="157"/>
      <c r="D167" s="157"/>
      <c r="E167" s="157" t="s">
        <v>563</v>
      </c>
      <c r="F167" s="157" t="s">
        <v>564</v>
      </c>
      <c r="G167" s="157" t="s">
        <v>31</v>
      </c>
      <c r="H167" s="187" t="s">
        <v>379</v>
      </c>
      <c r="I167" s="157">
        <v>1</v>
      </c>
    </row>
    <row r="168" spans="1:9" ht="33.75">
      <c r="A168" s="157" t="s">
        <v>689</v>
      </c>
      <c r="B168" s="157" t="s">
        <v>753</v>
      </c>
      <c r="C168" s="157"/>
      <c r="D168" s="157"/>
      <c r="E168" s="157" t="s">
        <v>563</v>
      </c>
      <c r="F168" s="157" t="s">
        <v>564</v>
      </c>
      <c r="G168" s="157" t="s">
        <v>144</v>
      </c>
      <c r="H168" s="187" t="s">
        <v>379</v>
      </c>
      <c r="I168" s="157">
        <v>1</v>
      </c>
    </row>
    <row r="169" spans="1:9" ht="22.5">
      <c r="A169" s="157" t="s">
        <v>689</v>
      </c>
      <c r="B169" s="157" t="s">
        <v>753</v>
      </c>
      <c r="C169" s="157"/>
      <c r="D169" s="157"/>
      <c r="E169" s="157" t="s">
        <v>563</v>
      </c>
      <c r="F169" s="157" t="s">
        <v>564</v>
      </c>
      <c r="G169" s="157" t="s">
        <v>142</v>
      </c>
      <c r="H169" s="187" t="s">
        <v>379</v>
      </c>
      <c r="I169" s="157">
        <v>1</v>
      </c>
    </row>
    <row r="170" spans="1:9" ht="56.25">
      <c r="A170" s="157" t="s">
        <v>689</v>
      </c>
      <c r="B170" s="157" t="s">
        <v>753</v>
      </c>
      <c r="C170" s="157"/>
      <c r="D170" s="157"/>
      <c r="E170" s="157" t="s">
        <v>563</v>
      </c>
      <c r="F170" s="157" t="s">
        <v>564</v>
      </c>
      <c r="G170" s="157" t="s">
        <v>32</v>
      </c>
      <c r="H170" s="187" t="s">
        <v>379</v>
      </c>
      <c r="I170" s="157">
        <v>1</v>
      </c>
    </row>
    <row r="171" spans="1:9" ht="22.5">
      <c r="A171" s="157" t="s">
        <v>689</v>
      </c>
      <c r="B171" s="157" t="s">
        <v>753</v>
      </c>
      <c r="C171" s="157"/>
      <c r="D171" s="157"/>
      <c r="E171" s="157" t="s">
        <v>563</v>
      </c>
      <c r="F171" s="157" t="s">
        <v>569</v>
      </c>
      <c r="G171" s="157" t="s">
        <v>143</v>
      </c>
      <c r="H171" s="187" t="s">
        <v>379</v>
      </c>
      <c r="I171" s="157">
        <v>1</v>
      </c>
    </row>
    <row r="172" spans="1:9" ht="22.5">
      <c r="A172" s="157" t="s">
        <v>689</v>
      </c>
      <c r="B172" s="157" t="s">
        <v>753</v>
      </c>
      <c r="C172" s="157"/>
      <c r="D172" s="157" t="s">
        <v>148</v>
      </c>
      <c r="E172" s="157" t="s">
        <v>615</v>
      </c>
      <c r="F172" s="157" t="s">
        <v>564</v>
      </c>
      <c r="G172" s="157" t="s">
        <v>156</v>
      </c>
      <c r="H172" s="187"/>
      <c r="I172" s="157">
        <v>1</v>
      </c>
    </row>
    <row r="173" spans="1:9" ht="33.75">
      <c r="A173" s="157" t="s">
        <v>689</v>
      </c>
      <c r="B173" s="157" t="s">
        <v>753</v>
      </c>
      <c r="C173" s="157"/>
      <c r="D173" s="157"/>
      <c r="E173" s="157" t="s">
        <v>615</v>
      </c>
      <c r="F173" s="157" t="s">
        <v>564</v>
      </c>
      <c r="G173" s="157" t="s">
        <v>154</v>
      </c>
      <c r="H173" s="187"/>
      <c r="I173" s="157">
        <v>1</v>
      </c>
    </row>
    <row r="174" spans="1:9" ht="45">
      <c r="A174" s="157" t="s">
        <v>689</v>
      </c>
      <c r="B174" s="157" t="s">
        <v>753</v>
      </c>
      <c r="C174" s="157"/>
      <c r="D174" s="157"/>
      <c r="E174" s="157" t="s">
        <v>615</v>
      </c>
      <c r="F174" s="157" t="s">
        <v>564</v>
      </c>
      <c r="G174" s="157" t="s">
        <v>153</v>
      </c>
      <c r="H174" s="187"/>
      <c r="I174" s="157">
        <v>1</v>
      </c>
    </row>
    <row r="175" spans="1:9" ht="33.75">
      <c r="A175" s="157" t="s">
        <v>689</v>
      </c>
      <c r="B175" s="157" t="s">
        <v>753</v>
      </c>
      <c r="C175" s="157"/>
      <c r="D175" s="157"/>
      <c r="E175" s="157" t="s">
        <v>615</v>
      </c>
      <c r="F175" s="157" t="s">
        <v>564</v>
      </c>
      <c r="G175" s="157" t="s">
        <v>155</v>
      </c>
      <c r="H175" s="187"/>
      <c r="I175" s="157">
        <v>1</v>
      </c>
    </row>
    <row r="176" spans="1:9" ht="56.25">
      <c r="A176" s="157" t="s">
        <v>689</v>
      </c>
      <c r="B176" s="157" t="s">
        <v>753</v>
      </c>
      <c r="C176" s="157"/>
      <c r="D176" s="157"/>
      <c r="E176" s="157" t="s">
        <v>563</v>
      </c>
      <c r="F176" s="157" t="s">
        <v>564</v>
      </c>
      <c r="G176" s="157" t="s">
        <v>33</v>
      </c>
      <c r="H176" s="187" t="s">
        <v>379</v>
      </c>
      <c r="I176" s="157">
        <v>2</v>
      </c>
    </row>
    <row r="177" spans="1:9" ht="22.5">
      <c r="A177" s="157" t="s">
        <v>689</v>
      </c>
      <c r="B177" s="157" t="s">
        <v>753</v>
      </c>
      <c r="C177" s="157"/>
      <c r="D177" s="157"/>
      <c r="E177" s="157" t="s">
        <v>563</v>
      </c>
      <c r="F177" s="157" t="s">
        <v>564</v>
      </c>
      <c r="G177" s="157" t="s">
        <v>150</v>
      </c>
      <c r="H177" s="187" t="s">
        <v>379</v>
      </c>
      <c r="I177" s="157">
        <v>1</v>
      </c>
    </row>
    <row r="178" spans="1:9" ht="22.5">
      <c r="A178" s="157" t="s">
        <v>689</v>
      </c>
      <c r="B178" s="157" t="s">
        <v>753</v>
      </c>
      <c r="C178" s="157"/>
      <c r="D178" s="157"/>
      <c r="E178" s="157" t="s">
        <v>563</v>
      </c>
      <c r="F178" s="157" t="s">
        <v>564</v>
      </c>
      <c r="G178" s="157" t="s">
        <v>157</v>
      </c>
      <c r="H178" s="187" t="s">
        <v>379</v>
      </c>
      <c r="I178" s="157">
        <v>1</v>
      </c>
    </row>
    <row r="179" spans="1:9" ht="22.5">
      <c r="A179" s="157" t="s">
        <v>689</v>
      </c>
      <c r="B179" s="157" t="s">
        <v>753</v>
      </c>
      <c r="C179" s="157"/>
      <c r="D179" s="157"/>
      <c r="E179" s="157" t="s">
        <v>563</v>
      </c>
      <c r="F179" s="157" t="s">
        <v>564</v>
      </c>
      <c r="G179" s="157" t="s">
        <v>158</v>
      </c>
      <c r="H179" s="187" t="s">
        <v>373</v>
      </c>
      <c r="I179" s="157">
        <v>1</v>
      </c>
    </row>
    <row r="180" spans="1:9" ht="22.5">
      <c r="A180" s="157" t="s">
        <v>689</v>
      </c>
      <c r="B180" s="157" t="s">
        <v>753</v>
      </c>
      <c r="C180" s="157"/>
      <c r="D180" s="157"/>
      <c r="E180" s="157" t="s">
        <v>563</v>
      </c>
      <c r="F180" s="157" t="s">
        <v>569</v>
      </c>
      <c r="G180" s="157" t="s">
        <v>149</v>
      </c>
      <c r="H180" s="187" t="s">
        <v>373</v>
      </c>
      <c r="I180" s="157">
        <v>1</v>
      </c>
    </row>
    <row r="181" spans="1:9" ht="22.5">
      <c r="A181" s="157" t="s">
        <v>689</v>
      </c>
      <c r="B181" s="157" t="s">
        <v>753</v>
      </c>
      <c r="C181" s="157"/>
      <c r="D181" s="157"/>
      <c r="E181" s="157" t="s">
        <v>563</v>
      </c>
      <c r="F181" s="157" t="s">
        <v>569</v>
      </c>
      <c r="G181" s="157" t="s">
        <v>151</v>
      </c>
      <c r="H181" s="187" t="s">
        <v>379</v>
      </c>
      <c r="I181" s="157">
        <v>1</v>
      </c>
    </row>
    <row r="182" spans="1:9" ht="22.5">
      <c r="A182" s="157" t="s">
        <v>689</v>
      </c>
      <c r="B182" s="157" t="s">
        <v>753</v>
      </c>
      <c r="C182" s="157"/>
      <c r="D182" s="157" t="s">
        <v>159</v>
      </c>
      <c r="E182" s="157" t="s">
        <v>615</v>
      </c>
      <c r="F182" s="157" t="s">
        <v>564</v>
      </c>
      <c r="G182" s="157" t="s">
        <v>34</v>
      </c>
      <c r="H182" s="187"/>
      <c r="I182" s="157">
        <v>1</v>
      </c>
    </row>
    <row r="183" spans="1:9" ht="22.5">
      <c r="A183" s="157" t="s">
        <v>689</v>
      </c>
      <c r="B183" s="157" t="s">
        <v>753</v>
      </c>
      <c r="C183" s="157"/>
      <c r="D183" s="157"/>
      <c r="E183" s="157" t="s">
        <v>615</v>
      </c>
      <c r="F183" s="157" t="s">
        <v>564</v>
      </c>
      <c r="G183" s="157" t="s">
        <v>35</v>
      </c>
      <c r="H183" s="187"/>
      <c r="I183" s="157">
        <v>1</v>
      </c>
    </row>
    <row r="184" spans="1:9" ht="33.75">
      <c r="A184" s="157" t="s">
        <v>689</v>
      </c>
      <c r="B184" s="157" t="s">
        <v>753</v>
      </c>
      <c r="C184" s="157"/>
      <c r="D184" s="157"/>
      <c r="E184" s="157" t="s">
        <v>615</v>
      </c>
      <c r="F184" s="157" t="s">
        <v>564</v>
      </c>
      <c r="G184" s="157" t="s">
        <v>36</v>
      </c>
      <c r="H184" s="187"/>
      <c r="I184" s="157">
        <v>1</v>
      </c>
    </row>
    <row r="185" spans="1:9" ht="45">
      <c r="A185" s="157" t="s">
        <v>689</v>
      </c>
      <c r="B185" s="157" t="s">
        <v>753</v>
      </c>
      <c r="C185" s="157"/>
      <c r="D185" s="157"/>
      <c r="E185" s="157" t="s">
        <v>615</v>
      </c>
      <c r="F185" s="157" t="s">
        <v>564</v>
      </c>
      <c r="G185" s="157" t="s">
        <v>37</v>
      </c>
      <c r="H185" s="187"/>
      <c r="I185" s="157">
        <v>1</v>
      </c>
    </row>
    <row r="186" spans="1:9" ht="33.75">
      <c r="A186" s="157" t="s">
        <v>689</v>
      </c>
      <c r="B186" s="157" t="s">
        <v>753</v>
      </c>
      <c r="C186" s="157"/>
      <c r="D186" s="157"/>
      <c r="E186" s="157" t="s">
        <v>615</v>
      </c>
      <c r="F186" s="157" t="s">
        <v>564</v>
      </c>
      <c r="G186" s="157" t="s">
        <v>38</v>
      </c>
      <c r="H186" s="187"/>
      <c r="I186" s="157">
        <v>1</v>
      </c>
    </row>
    <row r="187" spans="1:9" ht="22.5">
      <c r="A187" s="157" t="s">
        <v>689</v>
      </c>
      <c r="B187" s="157" t="s">
        <v>753</v>
      </c>
      <c r="C187" s="157"/>
      <c r="D187" s="157"/>
      <c r="E187" s="157" t="s">
        <v>563</v>
      </c>
      <c r="F187" s="157" t="s">
        <v>564</v>
      </c>
      <c r="G187" s="157" t="s">
        <v>39</v>
      </c>
      <c r="H187" s="187" t="s">
        <v>379</v>
      </c>
      <c r="I187" s="157">
        <v>1</v>
      </c>
    </row>
    <row r="188" spans="1:9" ht="22.5">
      <c r="A188" s="157" t="s">
        <v>689</v>
      </c>
      <c r="B188" s="157" t="s">
        <v>753</v>
      </c>
      <c r="C188" s="157"/>
      <c r="D188" s="157"/>
      <c r="E188" s="157" t="s">
        <v>563</v>
      </c>
      <c r="F188" s="157" t="s">
        <v>564</v>
      </c>
      <c r="G188" s="157" t="s">
        <v>40</v>
      </c>
      <c r="H188" s="187" t="s">
        <v>379</v>
      </c>
      <c r="I188" s="157">
        <v>1</v>
      </c>
    </row>
    <row r="189" spans="1:9" ht="45">
      <c r="A189" s="157" t="s">
        <v>689</v>
      </c>
      <c r="B189" s="157" t="s">
        <v>753</v>
      </c>
      <c r="C189" s="157"/>
      <c r="D189" s="157"/>
      <c r="E189" s="157" t="s">
        <v>563</v>
      </c>
      <c r="F189" s="157" t="s">
        <v>564</v>
      </c>
      <c r="G189" s="157" t="s">
        <v>41</v>
      </c>
      <c r="H189" s="187" t="s">
        <v>379</v>
      </c>
      <c r="I189" s="157">
        <v>1</v>
      </c>
    </row>
    <row r="190" spans="1:9" ht="22.5">
      <c r="A190" s="157" t="s">
        <v>689</v>
      </c>
      <c r="B190" s="157" t="s">
        <v>753</v>
      </c>
      <c r="C190" s="157"/>
      <c r="D190" s="157"/>
      <c r="E190" s="157" t="s">
        <v>563</v>
      </c>
      <c r="F190" s="157" t="s">
        <v>564</v>
      </c>
      <c r="G190" s="157" t="s">
        <v>851</v>
      </c>
      <c r="H190" s="187" t="s">
        <v>373</v>
      </c>
      <c r="I190" s="157">
        <v>1</v>
      </c>
    </row>
    <row r="191" spans="1:9" ht="22.5">
      <c r="A191" s="157" t="s">
        <v>689</v>
      </c>
      <c r="B191" s="157" t="s">
        <v>753</v>
      </c>
      <c r="C191" s="157"/>
      <c r="D191" s="157"/>
      <c r="E191" s="157" t="s">
        <v>563</v>
      </c>
      <c r="F191" s="157" t="s">
        <v>569</v>
      </c>
      <c r="G191" s="157" t="s">
        <v>43</v>
      </c>
      <c r="H191" s="187" t="s">
        <v>379</v>
      </c>
      <c r="I191" s="157">
        <v>1</v>
      </c>
    </row>
    <row r="192" spans="1:9" ht="33.75">
      <c r="A192" s="157" t="s">
        <v>689</v>
      </c>
      <c r="B192" s="157" t="s">
        <v>753</v>
      </c>
      <c r="C192" s="157"/>
      <c r="D192" s="157" t="s">
        <v>170</v>
      </c>
      <c r="E192" s="157" t="s">
        <v>615</v>
      </c>
      <c r="F192" s="157" t="s">
        <v>564</v>
      </c>
      <c r="G192" s="157" t="s">
        <v>44</v>
      </c>
      <c r="H192" s="187"/>
      <c r="I192" s="157">
        <v>1</v>
      </c>
    </row>
    <row r="193" spans="1:9" ht="45">
      <c r="A193" s="157" t="s">
        <v>689</v>
      </c>
      <c r="B193" s="157" t="s">
        <v>753</v>
      </c>
      <c r="C193" s="157"/>
      <c r="D193" s="157"/>
      <c r="E193" s="157" t="s">
        <v>615</v>
      </c>
      <c r="F193" s="157" t="s">
        <v>564</v>
      </c>
      <c r="G193" s="157" t="s">
        <v>45</v>
      </c>
      <c r="H193" s="187"/>
      <c r="I193" s="157">
        <v>1</v>
      </c>
    </row>
    <row r="194" spans="1:9" ht="33.75">
      <c r="A194" s="157" t="s">
        <v>689</v>
      </c>
      <c r="B194" s="157" t="s">
        <v>753</v>
      </c>
      <c r="C194" s="157"/>
      <c r="D194" s="157"/>
      <c r="E194" s="157" t="s">
        <v>615</v>
      </c>
      <c r="F194" s="157" t="s">
        <v>564</v>
      </c>
      <c r="G194" s="157" t="s">
        <v>46</v>
      </c>
      <c r="H194" s="187"/>
      <c r="I194" s="157">
        <v>1</v>
      </c>
    </row>
    <row r="195" spans="1:9" ht="22.5">
      <c r="A195" s="157" t="s">
        <v>689</v>
      </c>
      <c r="B195" s="157" t="s">
        <v>753</v>
      </c>
      <c r="C195" s="157"/>
      <c r="D195" s="157"/>
      <c r="E195" s="157" t="s">
        <v>563</v>
      </c>
      <c r="F195" s="157" t="s">
        <v>564</v>
      </c>
      <c r="G195" s="157" t="s">
        <v>47</v>
      </c>
      <c r="H195" s="187" t="s">
        <v>379</v>
      </c>
      <c r="I195" s="157">
        <v>1</v>
      </c>
    </row>
    <row r="196" spans="1:9" ht="33.75">
      <c r="A196" s="157" t="s">
        <v>689</v>
      </c>
      <c r="B196" s="157" t="s">
        <v>753</v>
      </c>
      <c r="C196" s="157"/>
      <c r="D196" s="157"/>
      <c r="E196" s="157" t="s">
        <v>563</v>
      </c>
      <c r="F196" s="157" t="s">
        <v>564</v>
      </c>
      <c r="G196" s="157" t="s">
        <v>48</v>
      </c>
      <c r="H196" s="187" t="s">
        <v>379</v>
      </c>
      <c r="I196" s="157">
        <v>1</v>
      </c>
    </row>
    <row r="197" spans="1:9" ht="33.75">
      <c r="A197" s="157" t="s">
        <v>689</v>
      </c>
      <c r="B197" s="157" t="s">
        <v>753</v>
      </c>
      <c r="C197" s="157"/>
      <c r="D197" s="157"/>
      <c r="E197" s="157" t="s">
        <v>563</v>
      </c>
      <c r="F197" s="157" t="s">
        <v>564</v>
      </c>
      <c r="G197" s="157" t="s">
        <v>49</v>
      </c>
      <c r="H197" s="187" t="s">
        <v>379</v>
      </c>
      <c r="I197" s="157">
        <v>1</v>
      </c>
    </row>
    <row r="198" spans="1:9" ht="33.75">
      <c r="A198" s="157" t="s">
        <v>689</v>
      </c>
      <c r="B198" s="157" t="s">
        <v>753</v>
      </c>
      <c r="C198" s="157"/>
      <c r="D198" s="157"/>
      <c r="E198" s="157" t="s">
        <v>563</v>
      </c>
      <c r="F198" s="157" t="s">
        <v>564</v>
      </c>
      <c r="G198" s="157" t="s">
        <v>50</v>
      </c>
      <c r="H198" s="187" t="s">
        <v>379</v>
      </c>
      <c r="I198" s="157">
        <v>1</v>
      </c>
    </row>
    <row r="199" spans="1:9" ht="33.75">
      <c r="A199" s="157" t="s">
        <v>689</v>
      </c>
      <c r="B199" s="157" t="s">
        <v>753</v>
      </c>
      <c r="C199" s="157"/>
      <c r="D199" s="157"/>
      <c r="E199" s="157" t="s">
        <v>563</v>
      </c>
      <c r="F199" s="157" t="s">
        <v>564</v>
      </c>
      <c r="G199" s="157" t="s">
        <v>51</v>
      </c>
      <c r="H199" s="187" t="s">
        <v>379</v>
      </c>
      <c r="I199" s="157">
        <v>1</v>
      </c>
    </row>
    <row r="200" spans="1:9" ht="33.75">
      <c r="A200" s="157" t="s">
        <v>689</v>
      </c>
      <c r="B200" s="157" t="s">
        <v>753</v>
      </c>
      <c r="C200" s="157"/>
      <c r="D200" s="157"/>
      <c r="E200" s="157" t="s">
        <v>563</v>
      </c>
      <c r="F200" s="157" t="s">
        <v>564</v>
      </c>
      <c r="G200" s="157" t="s">
        <v>52</v>
      </c>
      <c r="H200" s="187" t="s">
        <v>379</v>
      </c>
      <c r="I200" s="157">
        <v>1</v>
      </c>
    </row>
    <row r="201" spans="1:9" ht="22.5">
      <c r="A201" s="157" t="s">
        <v>689</v>
      </c>
      <c r="B201" s="157" t="s">
        <v>753</v>
      </c>
      <c r="C201" s="157"/>
      <c r="D201" s="157"/>
      <c r="E201" s="157" t="s">
        <v>563</v>
      </c>
      <c r="F201" s="157" t="s">
        <v>564</v>
      </c>
      <c r="G201" s="157" t="s">
        <v>42</v>
      </c>
      <c r="H201" s="187" t="s">
        <v>373</v>
      </c>
      <c r="I201" s="157">
        <v>1</v>
      </c>
    </row>
    <row r="202" spans="1:9" ht="56.25">
      <c r="A202" s="157" t="s">
        <v>689</v>
      </c>
      <c r="B202" s="157" t="s">
        <v>753</v>
      </c>
      <c r="C202" s="157"/>
      <c r="D202" s="157"/>
      <c r="E202" s="157" t="s">
        <v>563</v>
      </c>
      <c r="F202" s="157" t="s">
        <v>564</v>
      </c>
      <c r="G202" s="157" t="s">
        <v>53</v>
      </c>
      <c r="H202" s="187" t="s">
        <v>379</v>
      </c>
      <c r="I202" s="157">
        <v>1</v>
      </c>
    </row>
    <row r="203" spans="1:9" ht="33.75">
      <c r="A203" s="157" t="s">
        <v>689</v>
      </c>
      <c r="B203" s="157" t="s">
        <v>753</v>
      </c>
      <c r="C203" s="157"/>
      <c r="D203" s="157"/>
      <c r="E203" s="157" t="s">
        <v>563</v>
      </c>
      <c r="F203" s="157" t="s">
        <v>569</v>
      </c>
      <c r="G203" s="157" t="s">
        <v>54</v>
      </c>
      <c r="H203" s="187" t="s">
        <v>379</v>
      </c>
      <c r="I203" s="157">
        <v>1</v>
      </c>
    </row>
    <row r="204" spans="1:9" ht="33.75">
      <c r="A204" s="157" t="s">
        <v>689</v>
      </c>
      <c r="B204" s="157" t="s">
        <v>753</v>
      </c>
      <c r="C204" s="157"/>
      <c r="D204" s="157"/>
      <c r="E204" s="157" t="s">
        <v>563</v>
      </c>
      <c r="F204" s="157" t="s">
        <v>569</v>
      </c>
      <c r="G204" s="157" t="s">
        <v>55</v>
      </c>
      <c r="H204" s="187" t="s">
        <v>379</v>
      </c>
      <c r="I204" s="157">
        <v>1</v>
      </c>
    </row>
    <row r="205" spans="1:9" ht="45">
      <c r="A205" s="157" t="s">
        <v>689</v>
      </c>
      <c r="B205" s="157" t="s">
        <v>753</v>
      </c>
      <c r="C205" s="157" t="s">
        <v>888</v>
      </c>
      <c r="D205" s="157" t="s">
        <v>196</v>
      </c>
      <c r="E205" s="157" t="s">
        <v>615</v>
      </c>
      <c r="F205" s="157" t="s">
        <v>564</v>
      </c>
      <c r="G205" s="157" t="s">
        <v>202</v>
      </c>
      <c r="H205" s="187"/>
      <c r="I205" s="157">
        <v>1</v>
      </c>
    </row>
    <row r="206" spans="1:9" ht="22.5">
      <c r="A206" s="157" t="s">
        <v>689</v>
      </c>
      <c r="B206" s="157" t="s">
        <v>753</v>
      </c>
      <c r="C206" s="157"/>
      <c r="D206" s="157"/>
      <c r="E206" s="157" t="s">
        <v>563</v>
      </c>
      <c r="F206" s="157" t="s">
        <v>564</v>
      </c>
      <c r="G206" s="157" t="s">
        <v>197</v>
      </c>
      <c r="H206" s="187" t="s">
        <v>379</v>
      </c>
      <c r="I206" s="157">
        <v>1</v>
      </c>
    </row>
    <row r="207" spans="1:9" ht="33.75">
      <c r="A207" s="157" t="s">
        <v>689</v>
      </c>
      <c r="B207" s="157" t="s">
        <v>753</v>
      </c>
      <c r="C207" s="157"/>
      <c r="D207" s="157"/>
      <c r="E207" s="157" t="s">
        <v>563</v>
      </c>
      <c r="F207" s="157" t="s">
        <v>564</v>
      </c>
      <c r="G207" s="157" t="s">
        <v>198</v>
      </c>
      <c r="H207" s="187" t="s">
        <v>379</v>
      </c>
      <c r="I207" s="157">
        <v>1</v>
      </c>
    </row>
    <row r="208" spans="1:9" ht="33.75">
      <c r="A208" s="157" t="s">
        <v>689</v>
      </c>
      <c r="B208" s="157" t="s">
        <v>753</v>
      </c>
      <c r="C208" s="157"/>
      <c r="D208" s="157"/>
      <c r="E208" s="157" t="s">
        <v>563</v>
      </c>
      <c r="F208" s="157" t="s">
        <v>564</v>
      </c>
      <c r="G208" s="157" t="s">
        <v>200</v>
      </c>
      <c r="H208" s="187" t="s">
        <v>379</v>
      </c>
      <c r="I208" s="157">
        <v>1</v>
      </c>
    </row>
    <row r="209" spans="1:9" ht="22.5">
      <c r="A209" s="157" t="s">
        <v>689</v>
      </c>
      <c r="B209" s="157" t="s">
        <v>753</v>
      </c>
      <c r="C209" s="157"/>
      <c r="D209" s="157"/>
      <c r="E209" s="157" t="s">
        <v>563</v>
      </c>
      <c r="F209" s="157" t="s">
        <v>566</v>
      </c>
      <c r="G209" s="157" t="s">
        <v>199</v>
      </c>
      <c r="H209" s="187" t="s">
        <v>373</v>
      </c>
      <c r="I209" s="157">
        <v>1</v>
      </c>
    </row>
    <row r="210" spans="1:9" ht="22.5">
      <c r="A210" s="157" t="s">
        <v>689</v>
      </c>
      <c r="B210" s="157" t="s">
        <v>753</v>
      </c>
      <c r="C210" s="157"/>
      <c r="D210" s="157"/>
      <c r="E210" s="157" t="s">
        <v>563</v>
      </c>
      <c r="F210" s="157" t="s">
        <v>569</v>
      </c>
      <c r="G210" s="157" t="s">
        <v>201</v>
      </c>
      <c r="H210" s="187" t="s">
        <v>379</v>
      </c>
      <c r="I210" s="157">
        <v>1</v>
      </c>
    </row>
    <row r="211" spans="1:9" ht="33.75">
      <c r="A211" s="157" t="s">
        <v>689</v>
      </c>
      <c r="B211" s="157" t="s">
        <v>753</v>
      </c>
      <c r="C211" s="157"/>
      <c r="D211" s="157"/>
      <c r="E211" s="157" t="s">
        <v>615</v>
      </c>
      <c r="F211" s="157" t="s">
        <v>564</v>
      </c>
      <c r="G211" s="157" t="s">
        <v>908</v>
      </c>
      <c r="H211" s="187"/>
      <c r="I211" s="157">
        <v>1</v>
      </c>
    </row>
    <row r="212" spans="1:9" ht="22.5">
      <c r="A212" s="157" t="s">
        <v>689</v>
      </c>
      <c r="B212" s="157" t="s">
        <v>753</v>
      </c>
      <c r="C212" s="157"/>
      <c r="D212" s="157"/>
      <c r="E212" s="157" t="s">
        <v>615</v>
      </c>
      <c r="F212" s="157" t="s">
        <v>564</v>
      </c>
      <c r="G212" s="157" t="s">
        <v>907</v>
      </c>
      <c r="H212" s="187"/>
      <c r="I212" s="157">
        <v>1</v>
      </c>
    </row>
    <row r="213" spans="1:9" ht="33.75">
      <c r="A213" s="157" t="s">
        <v>689</v>
      </c>
      <c r="B213" s="157" t="s">
        <v>753</v>
      </c>
      <c r="C213" s="157"/>
      <c r="D213" s="157"/>
      <c r="E213" s="157" t="s">
        <v>615</v>
      </c>
      <c r="F213" s="157" t="s">
        <v>564</v>
      </c>
      <c r="G213" s="157" t="s">
        <v>914</v>
      </c>
      <c r="H213" s="187"/>
      <c r="I213" s="157">
        <v>1</v>
      </c>
    </row>
    <row r="214" spans="1:9" ht="22.5">
      <c r="A214" s="157" t="s">
        <v>689</v>
      </c>
      <c r="B214" s="157" t="s">
        <v>753</v>
      </c>
      <c r="C214" s="157"/>
      <c r="D214" s="157"/>
      <c r="E214" s="157" t="s">
        <v>615</v>
      </c>
      <c r="F214" s="157" t="s">
        <v>564</v>
      </c>
      <c r="G214" s="157" t="s">
        <v>915</v>
      </c>
      <c r="H214" s="187"/>
      <c r="I214" s="157">
        <v>1</v>
      </c>
    </row>
    <row r="215" spans="1:9" ht="33.75">
      <c r="A215" s="157" t="s">
        <v>689</v>
      </c>
      <c r="B215" s="157" t="s">
        <v>753</v>
      </c>
      <c r="C215" s="157"/>
      <c r="D215" s="157"/>
      <c r="E215" s="157" t="s">
        <v>615</v>
      </c>
      <c r="F215" s="157" t="s">
        <v>564</v>
      </c>
      <c r="G215" s="157" t="s">
        <v>182</v>
      </c>
      <c r="H215" s="187"/>
      <c r="I215" s="157">
        <v>1</v>
      </c>
    </row>
    <row r="216" spans="1:9" ht="45">
      <c r="A216" s="157" t="s">
        <v>689</v>
      </c>
      <c r="B216" s="157" t="s">
        <v>753</v>
      </c>
      <c r="C216" s="157"/>
      <c r="D216" s="157"/>
      <c r="E216" s="157" t="s">
        <v>615</v>
      </c>
      <c r="F216" s="157" t="s">
        <v>564</v>
      </c>
      <c r="G216" s="157" t="s">
        <v>181</v>
      </c>
      <c r="H216" s="187"/>
      <c r="I216" s="157">
        <v>1</v>
      </c>
    </row>
    <row r="217" spans="1:9" ht="22.5">
      <c r="A217" s="157" t="s">
        <v>689</v>
      </c>
      <c r="B217" s="157" t="s">
        <v>753</v>
      </c>
      <c r="C217" s="157"/>
      <c r="D217" s="157"/>
      <c r="E217" s="157" t="s">
        <v>615</v>
      </c>
      <c r="F217" s="157" t="s">
        <v>564</v>
      </c>
      <c r="G217" s="157" t="s">
        <v>183</v>
      </c>
      <c r="H217" s="187"/>
      <c r="I217" s="157">
        <v>1</v>
      </c>
    </row>
    <row r="218" spans="1:9" ht="33.75">
      <c r="A218" s="157" t="s">
        <v>689</v>
      </c>
      <c r="B218" s="157" t="s">
        <v>753</v>
      </c>
      <c r="C218" s="157"/>
      <c r="D218" s="157"/>
      <c r="E218" s="157" t="s">
        <v>615</v>
      </c>
      <c r="F218" s="157" t="s">
        <v>564</v>
      </c>
      <c r="G218" s="157" t="s">
        <v>186</v>
      </c>
      <c r="H218" s="187"/>
      <c r="I218" s="157">
        <v>1</v>
      </c>
    </row>
    <row r="219" spans="1:9" ht="22.5">
      <c r="A219" s="157" t="s">
        <v>689</v>
      </c>
      <c r="B219" s="157" t="s">
        <v>753</v>
      </c>
      <c r="C219" s="157"/>
      <c r="D219" s="157"/>
      <c r="E219" s="157" t="s">
        <v>563</v>
      </c>
      <c r="F219" s="157" t="s">
        <v>564</v>
      </c>
      <c r="G219" s="157" t="s">
        <v>901</v>
      </c>
      <c r="H219" s="187" t="s">
        <v>373</v>
      </c>
      <c r="I219" s="157">
        <v>1</v>
      </c>
    </row>
    <row r="220" spans="1:9">
      <c r="A220" s="157" t="s">
        <v>689</v>
      </c>
      <c r="B220" s="157" t="s">
        <v>753</v>
      </c>
      <c r="C220" s="157"/>
      <c r="D220" s="157"/>
      <c r="E220" s="157" t="s">
        <v>563</v>
      </c>
      <c r="F220" s="157" t="s">
        <v>564</v>
      </c>
      <c r="G220" s="157" t="s">
        <v>892</v>
      </c>
      <c r="H220" s="187" t="s">
        <v>373</v>
      </c>
      <c r="I220" s="157">
        <v>1</v>
      </c>
    </row>
    <row r="221" spans="1:9">
      <c r="A221" s="157" t="s">
        <v>689</v>
      </c>
      <c r="B221" s="157" t="s">
        <v>753</v>
      </c>
      <c r="C221" s="157"/>
      <c r="D221" s="157"/>
      <c r="E221" s="157" t="s">
        <v>563</v>
      </c>
      <c r="F221" s="157" t="s">
        <v>564</v>
      </c>
      <c r="G221" s="157" t="s">
        <v>900</v>
      </c>
      <c r="H221" s="187" t="s">
        <v>373</v>
      </c>
      <c r="I221" s="157">
        <v>1</v>
      </c>
    </row>
    <row r="222" spans="1:9">
      <c r="A222" s="157" t="s">
        <v>689</v>
      </c>
      <c r="B222" s="157" t="s">
        <v>753</v>
      </c>
      <c r="C222" s="157"/>
      <c r="D222" s="157"/>
      <c r="E222" s="157" t="s">
        <v>563</v>
      </c>
      <c r="F222" s="157" t="s">
        <v>564</v>
      </c>
      <c r="G222" s="157" t="s">
        <v>891</v>
      </c>
      <c r="H222" s="187" t="s">
        <v>373</v>
      </c>
      <c r="I222" s="157">
        <v>1</v>
      </c>
    </row>
    <row r="223" spans="1:9" ht="45">
      <c r="A223" s="157" t="s">
        <v>689</v>
      </c>
      <c r="B223" s="157" t="s">
        <v>753</v>
      </c>
      <c r="C223" s="157"/>
      <c r="D223" s="157"/>
      <c r="E223" s="157" t="s">
        <v>563</v>
      </c>
      <c r="F223" s="157" t="s">
        <v>564</v>
      </c>
      <c r="G223" s="157" t="s">
        <v>188</v>
      </c>
      <c r="H223" s="187" t="s">
        <v>379</v>
      </c>
      <c r="I223" s="157">
        <v>1</v>
      </c>
    </row>
    <row r="224" spans="1:9" ht="67.5">
      <c r="A224" s="157" t="s">
        <v>689</v>
      </c>
      <c r="B224" s="157" t="s">
        <v>753</v>
      </c>
      <c r="C224" s="157"/>
      <c r="D224" s="157"/>
      <c r="E224" s="157" t="s">
        <v>563</v>
      </c>
      <c r="F224" s="157" t="s">
        <v>564</v>
      </c>
      <c r="G224" s="157" t="s">
        <v>73</v>
      </c>
      <c r="H224" s="187" t="s">
        <v>379</v>
      </c>
      <c r="I224" s="157">
        <v>1</v>
      </c>
    </row>
    <row r="225" spans="1:9" ht="45">
      <c r="A225" s="157" t="s">
        <v>689</v>
      </c>
      <c r="B225" s="157" t="s">
        <v>753</v>
      </c>
      <c r="C225" s="157"/>
      <c r="D225" s="157"/>
      <c r="E225" s="157" t="s">
        <v>563</v>
      </c>
      <c r="F225" s="157" t="s">
        <v>564</v>
      </c>
      <c r="G225" s="157" t="s">
        <v>190</v>
      </c>
      <c r="H225" s="187" t="s">
        <v>379</v>
      </c>
      <c r="I225" s="157">
        <v>1</v>
      </c>
    </row>
    <row r="226" spans="1:9" ht="33.75">
      <c r="A226" s="157" t="s">
        <v>689</v>
      </c>
      <c r="B226" s="157" t="s">
        <v>753</v>
      </c>
      <c r="C226" s="157"/>
      <c r="D226" s="157"/>
      <c r="E226" s="157" t="s">
        <v>563</v>
      </c>
      <c r="F226" s="157" t="s">
        <v>564</v>
      </c>
      <c r="G226" s="157" t="s">
        <v>189</v>
      </c>
      <c r="H226" s="187" t="s">
        <v>379</v>
      </c>
      <c r="I226" s="157">
        <v>1</v>
      </c>
    </row>
    <row r="227" spans="1:9">
      <c r="A227" s="157" t="s">
        <v>689</v>
      </c>
      <c r="B227" s="157" t="s">
        <v>753</v>
      </c>
      <c r="C227" s="157"/>
      <c r="D227" s="157"/>
      <c r="E227" s="157" t="s">
        <v>563</v>
      </c>
      <c r="F227" s="157" t="s">
        <v>564</v>
      </c>
      <c r="G227" s="157" t="s">
        <v>895</v>
      </c>
      <c r="H227" s="187" t="s">
        <v>379</v>
      </c>
      <c r="I227" s="157">
        <v>1</v>
      </c>
    </row>
    <row r="228" spans="1:9" ht="22.5">
      <c r="A228" s="157" t="s">
        <v>689</v>
      </c>
      <c r="B228" s="157" t="s">
        <v>753</v>
      </c>
      <c r="C228" s="157"/>
      <c r="D228" s="157"/>
      <c r="E228" s="157" t="s">
        <v>563</v>
      </c>
      <c r="F228" s="157" t="s">
        <v>564</v>
      </c>
      <c r="G228" s="157" t="s">
        <v>898</v>
      </c>
      <c r="H228" s="187" t="s">
        <v>379</v>
      </c>
      <c r="I228" s="157">
        <v>1</v>
      </c>
    </row>
    <row r="229" spans="1:9" ht="33.75">
      <c r="A229" s="157" t="s">
        <v>689</v>
      </c>
      <c r="B229" s="157" t="s">
        <v>753</v>
      </c>
      <c r="C229" s="157"/>
      <c r="D229" s="157"/>
      <c r="E229" s="157" t="s">
        <v>563</v>
      </c>
      <c r="F229" s="157" t="s">
        <v>564</v>
      </c>
      <c r="G229" s="157" t="s">
        <v>904</v>
      </c>
      <c r="H229" s="187" t="s">
        <v>379</v>
      </c>
      <c r="I229" s="157">
        <v>1</v>
      </c>
    </row>
    <row r="230" spans="1:9" ht="33.75">
      <c r="A230" s="157" t="s">
        <v>689</v>
      </c>
      <c r="B230" s="157" t="s">
        <v>753</v>
      </c>
      <c r="C230" s="157"/>
      <c r="D230" s="157"/>
      <c r="E230" s="157" t="s">
        <v>563</v>
      </c>
      <c r="F230" s="157" t="s">
        <v>564</v>
      </c>
      <c r="G230" s="157" t="s">
        <v>906</v>
      </c>
      <c r="H230" s="187" t="s">
        <v>379</v>
      </c>
      <c r="I230" s="157">
        <v>1</v>
      </c>
    </row>
    <row r="231" spans="1:9" ht="33.75">
      <c r="A231" s="157" t="s">
        <v>689</v>
      </c>
      <c r="B231" s="157" t="s">
        <v>753</v>
      </c>
      <c r="C231" s="157"/>
      <c r="D231" s="157"/>
      <c r="E231" s="157" t="s">
        <v>563</v>
      </c>
      <c r="F231" s="157" t="s">
        <v>564</v>
      </c>
      <c r="G231" s="157" t="s">
        <v>905</v>
      </c>
      <c r="H231" s="187" t="s">
        <v>379</v>
      </c>
      <c r="I231" s="157">
        <v>1</v>
      </c>
    </row>
    <row r="232" spans="1:9" ht="33.75">
      <c r="A232" s="157" t="s">
        <v>689</v>
      </c>
      <c r="B232" s="157" t="s">
        <v>753</v>
      </c>
      <c r="C232" s="157"/>
      <c r="D232" s="157"/>
      <c r="E232" s="157" t="s">
        <v>563</v>
      </c>
      <c r="F232" s="157" t="s">
        <v>564</v>
      </c>
      <c r="G232" s="157" t="s">
        <v>913</v>
      </c>
      <c r="H232" s="187" t="s">
        <v>379</v>
      </c>
      <c r="I232" s="157">
        <v>1</v>
      </c>
    </row>
    <row r="233" spans="1:9" ht="22.5">
      <c r="A233" s="157" t="s">
        <v>689</v>
      </c>
      <c r="B233" s="157" t="s">
        <v>753</v>
      </c>
      <c r="C233" s="157"/>
      <c r="D233" s="157"/>
      <c r="E233" s="157" t="s">
        <v>563</v>
      </c>
      <c r="F233" s="157" t="s">
        <v>564</v>
      </c>
      <c r="G233" s="157" t="s">
        <v>185</v>
      </c>
      <c r="H233" s="187" t="s">
        <v>379</v>
      </c>
      <c r="I233" s="157">
        <v>1</v>
      </c>
    </row>
    <row r="234" spans="1:9" ht="22.5">
      <c r="A234" s="157" t="s">
        <v>689</v>
      </c>
      <c r="B234" s="157" t="s">
        <v>753</v>
      </c>
      <c r="C234" s="157"/>
      <c r="D234" s="157"/>
      <c r="E234" s="157" t="s">
        <v>563</v>
      </c>
      <c r="F234" s="157" t="s">
        <v>564</v>
      </c>
      <c r="G234" s="157" t="s">
        <v>184</v>
      </c>
      <c r="H234" s="187" t="s">
        <v>379</v>
      </c>
      <c r="I234" s="157">
        <v>1</v>
      </c>
    </row>
    <row r="235" spans="1:9" ht="22.5">
      <c r="A235" s="157" t="s">
        <v>689</v>
      </c>
      <c r="B235" s="157" t="s">
        <v>753</v>
      </c>
      <c r="C235" s="157"/>
      <c r="D235" s="157"/>
      <c r="E235" s="157" t="s">
        <v>563</v>
      </c>
      <c r="F235" s="157" t="s">
        <v>564</v>
      </c>
      <c r="G235" s="157" t="s">
        <v>180</v>
      </c>
      <c r="H235" s="187" t="s">
        <v>379</v>
      </c>
      <c r="I235" s="157">
        <v>1</v>
      </c>
    </row>
    <row r="236" spans="1:9" ht="45">
      <c r="A236" s="157" t="s">
        <v>689</v>
      </c>
      <c r="B236" s="157" t="s">
        <v>753</v>
      </c>
      <c r="C236" s="157"/>
      <c r="D236" s="157"/>
      <c r="E236" s="157" t="s">
        <v>563</v>
      </c>
      <c r="F236" s="157" t="s">
        <v>564</v>
      </c>
      <c r="G236" s="157" t="s">
        <v>889</v>
      </c>
      <c r="H236" s="187" t="s">
        <v>379</v>
      </c>
      <c r="I236" s="157">
        <v>1</v>
      </c>
    </row>
    <row r="237" spans="1:9" ht="45">
      <c r="A237" s="157" t="s">
        <v>689</v>
      </c>
      <c r="B237" s="157" t="s">
        <v>753</v>
      </c>
      <c r="C237" s="157"/>
      <c r="D237" s="157"/>
      <c r="E237" s="157" t="s">
        <v>563</v>
      </c>
      <c r="F237" s="157" t="s">
        <v>564</v>
      </c>
      <c r="G237" s="157" t="s">
        <v>890</v>
      </c>
      <c r="H237" s="187" t="s">
        <v>379</v>
      </c>
      <c r="I237" s="157">
        <v>1</v>
      </c>
    </row>
    <row r="238" spans="1:9" ht="22.5">
      <c r="A238" s="157" t="s">
        <v>689</v>
      </c>
      <c r="B238" s="157" t="s">
        <v>753</v>
      </c>
      <c r="C238" s="157"/>
      <c r="D238" s="157"/>
      <c r="E238" s="157" t="s">
        <v>563</v>
      </c>
      <c r="F238" s="157" t="s">
        <v>564</v>
      </c>
      <c r="G238" s="157" t="s">
        <v>916</v>
      </c>
      <c r="H238" s="187" t="s">
        <v>379</v>
      </c>
      <c r="I238" s="157">
        <v>1</v>
      </c>
    </row>
    <row r="239" spans="1:9" ht="56.25">
      <c r="A239" s="157" t="s">
        <v>689</v>
      </c>
      <c r="B239" s="157" t="s">
        <v>753</v>
      </c>
      <c r="C239" s="157"/>
      <c r="D239" s="157"/>
      <c r="E239" s="157" t="s">
        <v>563</v>
      </c>
      <c r="F239" s="157" t="s">
        <v>564</v>
      </c>
      <c r="G239" s="157" t="s">
        <v>74</v>
      </c>
      <c r="H239" s="187" t="s">
        <v>379</v>
      </c>
      <c r="I239" s="157">
        <v>1</v>
      </c>
    </row>
    <row r="240" spans="1:9" ht="22.5">
      <c r="A240" s="157" t="s">
        <v>689</v>
      </c>
      <c r="B240" s="157" t="s">
        <v>753</v>
      </c>
      <c r="C240" s="157"/>
      <c r="D240" s="157"/>
      <c r="E240" s="157" t="s">
        <v>563</v>
      </c>
      <c r="F240" s="157" t="s">
        <v>564</v>
      </c>
      <c r="G240" s="157" t="s">
        <v>193</v>
      </c>
      <c r="H240" s="187" t="s">
        <v>373</v>
      </c>
      <c r="I240" s="157">
        <v>1</v>
      </c>
    </row>
    <row r="241" spans="1:9" ht="22.5">
      <c r="A241" s="157" t="s">
        <v>689</v>
      </c>
      <c r="B241" s="157" t="s">
        <v>753</v>
      </c>
      <c r="C241" s="157"/>
      <c r="D241" s="157"/>
      <c r="E241" s="157" t="s">
        <v>563</v>
      </c>
      <c r="F241" s="157" t="s">
        <v>564</v>
      </c>
      <c r="G241" s="157" t="s">
        <v>194</v>
      </c>
      <c r="H241" s="187" t="s">
        <v>373</v>
      </c>
      <c r="I241" s="157">
        <v>1</v>
      </c>
    </row>
    <row r="242" spans="1:9" ht="33.75">
      <c r="A242" s="157" t="s">
        <v>689</v>
      </c>
      <c r="B242" s="157" t="s">
        <v>753</v>
      </c>
      <c r="C242" s="157"/>
      <c r="D242" s="157"/>
      <c r="E242" s="157" t="s">
        <v>563</v>
      </c>
      <c r="F242" s="157" t="s">
        <v>564</v>
      </c>
      <c r="G242" s="157" t="s">
        <v>911</v>
      </c>
      <c r="H242" s="187" t="s">
        <v>379</v>
      </c>
      <c r="I242" s="157">
        <v>1</v>
      </c>
    </row>
    <row r="243" spans="1:9" ht="45">
      <c r="A243" s="157" t="s">
        <v>689</v>
      </c>
      <c r="B243" s="157" t="s">
        <v>753</v>
      </c>
      <c r="C243" s="157"/>
      <c r="D243" s="157"/>
      <c r="E243" s="157" t="s">
        <v>563</v>
      </c>
      <c r="F243" s="157" t="s">
        <v>564</v>
      </c>
      <c r="G243" s="157" t="s">
        <v>910</v>
      </c>
      <c r="H243" s="187" t="s">
        <v>379</v>
      </c>
      <c r="I243" s="157">
        <v>1</v>
      </c>
    </row>
    <row r="244" spans="1:9" ht="33.75">
      <c r="A244" s="157" t="s">
        <v>689</v>
      </c>
      <c r="B244" s="157" t="s">
        <v>753</v>
      </c>
      <c r="C244" s="157"/>
      <c r="D244" s="157"/>
      <c r="E244" s="157" t="s">
        <v>563</v>
      </c>
      <c r="F244" s="157" t="s">
        <v>564</v>
      </c>
      <c r="G244" s="157" t="s">
        <v>912</v>
      </c>
      <c r="H244" s="187" t="s">
        <v>379</v>
      </c>
      <c r="I244" s="157">
        <v>1</v>
      </c>
    </row>
    <row r="245" spans="1:9" ht="22.5">
      <c r="A245" s="157" t="s">
        <v>689</v>
      </c>
      <c r="B245" s="157" t="s">
        <v>753</v>
      </c>
      <c r="C245" s="157"/>
      <c r="D245" s="157"/>
      <c r="E245" s="157" t="s">
        <v>563</v>
      </c>
      <c r="F245" s="157" t="s">
        <v>564</v>
      </c>
      <c r="G245" s="157" t="s">
        <v>192</v>
      </c>
      <c r="H245" s="187" t="s">
        <v>373</v>
      </c>
      <c r="I245" s="157">
        <v>1</v>
      </c>
    </row>
    <row r="246" spans="1:9" ht="22.5">
      <c r="A246" s="157" t="s">
        <v>689</v>
      </c>
      <c r="B246" s="157" t="s">
        <v>753</v>
      </c>
      <c r="C246" s="157"/>
      <c r="D246" s="157"/>
      <c r="E246" s="157" t="s">
        <v>563</v>
      </c>
      <c r="F246" s="157" t="s">
        <v>564</v>
      </c>
      <c r="G246" s="157" t="s">
        <v>191</v>
      </c>
      <c r="H246" s="187" t="s">
        <v>373</v>
      </c>
      <c r="I246" s="157">
        <v>1</v>
      </c>
    </row>
    <row r="247" spans="1:9" ht="22.5">
      <c r="A247" s="157" t="s">
        <v>689</v>
      </c>
      <c r="B247" s="157" t="s">
        <v>753</v>
      </c>
      <c r="C247" s="157"/>
      <c r="D247" s="157"/>
      <c r="E247" s="157" t="s">
        <v>563</v>
      </c>
      <c r="F247" s="157" t="s">
        <v>564</v>
      </c>
      <c r="G247" s="157" t="s">
        <v>195</v>
      </c>
      <c r="H247" s="187" t="s">
        <v>373</v>
      </c>
      <c r="I247" s="157">
        <v>1</v>
      </c>
    </row>
    <row r="248" spans="1:9" ht="22.5">
      <c r="A248" s="157" t="s">
        <v>689</v>
      </c>
      <c r="B248" s="157" t="s">
        <v>753</v>
      </c>
      <c r="C248" s="157"/>
      <c r="D248" s="157"/>
      <c r="E248" s="157" t="s">
        <v>563</v>
      </c>
      <c r="F248" s="157" t="s">
        <v>566</v>
      </c>
      <c r="G248" s="157" t="s">
        <v>897</v>
      </c>
      <c r="H248" s="187" t="s">
        <v>373</v>
      </c>
      <c r="I248" s="157">
        <v>1</v>
      </c>
    </row>
    <row r="249" spans="1:9">
      <c r="A249" s="157" t="s">
        <v>689</v>
      </c>
      <c r="B249" s="157" t="s">
        <v>753</v>
      </c>
      <c r="C249" s="157"/>
      <c r="D249" s="157"/>
      <c r="E249" s="157" t="s">
        <v>563</v>
      </c>
      <c r="F249" s="157" t="s">
        <v>569</v>
      </c>
      <c r="G249" s="157" t="s">
        <v>894</v>
      </c>
      <c r="H249" s="187" t="s">
        <v>373</v>
      </c>
      <c r="I249" s="157">
        <v>1</v>
      </c>
    </row>
    <row r="250" spans="1:9" ht="22.5">
      <c r="A250" s="157" t="s">
        <v>689</v>
      </c>
      <c r="B250" s="157" t="s">
        <v>753</v>
      </c>
      <c r="C250" s="157"/>
      <c r="D250" s="157"/>
      <c r="E250" s="157" t="s">
        <v>563</v>
      </c>
      <c r="F250" s="157" t="s">
        <v>569</v>
      </c>
      <c r="G250" s="157" t="s">
        <v>899</v>
      </c>
      <c r="H250" s="187" t="s">
        <v>379</v>
      </c>
      <c r="I250" s="157">
        <v>1</v>
      </c>
    </row>
    <row r="251" spans="1:9" ht="22.5">
      <c r="A251" s="157" t="s">
        <v>689</v>
      </c>
      <c r="B251" s="157" t="s">
        <v>753</v>
      </c>
      <c r="C251" s="157"/>
      <c r="D251" s="157"/>
      <c r="E251" s="157" t="s">
        <v>563</v>
      </c>
      <c r="F251" s="157" t="s">
        <v>569</v>
      </c>
      <c r="G251" s="157" t="s">
        <v>903</v>
      </c>
      <c r="H251" s="187" t="s">
        <v>379</v>
      </c>
      <c r="I251" s="157">
        <v>1</v>
      </c>
    </row>
    <row r="252" spans="1:9" ht="22.5">
      <c r="A252" s="157" t="s">
        <v>689</v>
      </c>
      <c r="B252" s="157" t="s">
        <v>753</v>
      </c>
      <c r="C252" s="157"/>
      <c r="D252" s="157"/>
      <c r="E252" s="157" t="s">
        <v>563</v>
      </c>
      <c r="F252" s="157" t="s">
        <v>569</v>
      </c>
      <c r="G252" s="157" t="s">
        <v>902</v>
      </c>
      <c r="H252" s="187" t="s">
        <v>379</v>
      </c>
      <c r="I252" s="157">
        <v>1</v>
      </c>
    </row>
    <row r="253" spans="1:9" ht="33.75">
      <c r="A253" s="157" t="s">
        <v>689</v>
      </c>
      <c r="B253" s="157" t="s">
        <v>753</v>
      </c>
      <c r="C253" s="157"/>
      <c r="D253" s="157"/>
      <c r="E253" s="157" t="s">
        <v>563</v>
      </c>
      <c r="F253" s="157" t="s">
        <v>569</v>
      </c>
      <c r="G253" s="157" t="s">
        <v>893</v>
      </c>
      <c r="H253" s="187" t="s">
        <v>379</v>
      </c>
      <c r="I253" s="157">
        <v>1</v>
      </c>
    </row>
    <row r="254" spans="1:9" ht="22.5">
      <c r="A254" s="157" t="s">
        <v>689</v>
      </c>
      <c r="B254" s="157" t="s">
        <v>753</v>
      </c>
      <c r="C254" s="157"/>
      <c r="D254" s="157"/>
      <c r="E254" s="157" t="s">
        <v>563</v>
      </c>
      <c r="F254" s="157" t="s">
        <v>569</v>
      </c>
      <c r="G254" s="157" t="s">
        <v>896</v>
      </c>
      <c r="H254" s="187" t="s">
        <v>379</v>
      </c>
      <c r="I254" s="157">
        <v>1</v>
      </c>
    </row>
    <row r="255" spans="1:9" ht="67.5">
      <c r="A255" s="157" t="s">
        <v>689</v>
      </c>
      <c r="B255" s="157" t="s">
        <v>753</v>
      </c>
      <c r="C255" s="157" t="s">
        <v>767</v>
      </c>
      <c r="D255" s="157"/>
      <c r="E255" s="157" t="s">
        <v>563</v>
      </c>
      <c r="F255" s="157" t="s">
        <v>564</v>
      </c>
      <c r="G255" s="157" t="s">
        <v>75</v>
      </c>
      <c r="H255" s="187" t="s">
        <v>379</v>
      </c>
      <c r="I255" s="157">
        <v>1</v>
      </c>
    </row>
    <row r="256" spans="1:9" ht="33.75">
      <c r="A256" s="157" t="s">
        <v>689</v>
      </c>
      <c r="B256" s="157" t="s">
        <v>753</v>
      </c>
      <c r="C256" s="157"/>
      <c r="D256" s="157"/>
      <c r="E256" s="157" t="s">
        <v>563</v>
      </c>
      <c r="F256" s="157" t="s">
        <v>564</v>
      </c>
      <c r="G256" s="157" t="s">
        <v>770</v>
      </c>
      <c r="H256" s="187" t="s">
        <v>379</v>
      </c>
      <c r="I256" s="157">
        <v>1</v>
      </c>
    </row>
    <row r="257" spans="1:9" ht="67.5">
      <c r="A257" s="157" t="s">
        <v>689</v>
      </c>
      <c r="B257" s="157" t="s">
        <v>753</v>
      </c>
      <c r="C257" s="157"/>
      <c r="D257" s="157"/>
      <c r="E257" s="157" t="s">
        <v>563</v>
      </c>
      <c r="F257" s="157" t="s">
        <v>564</v>
      </c>
      <c r="G257" s="157" t="s">
        <v>76</v>
      </c>
      <c r="H257" s="187" t="s">
        <v>379</v>
      </c>
      <c r="I257" s="157">
        <v>1</v>
      </c>
    </row>
    <row r="258" spans="1:9" ht="33.75">
      <c r="A258" s="157" t="s">
        <v>689</v>
      </c>
      <c r="B258" s="157" t="s">
        <v>753</v>
      </c>
      <c r="C258" s="157"/>
      <c r="D258" s="157"/>
      <c r="E258" s="157" t="s">
        <v>563</v>
      </c>
      <c r="F258" s="157" t="s">
        <v>564</v>
      </c>
      <c r="G258" s="157" t="s">
        <v>777</v>
      </c>
      <c r="H258" s="187" t="s">
        <v>379</v>
      </c>
      <c r="I258" s="157">
        <v>1</v>
      </c>
    </row>
    <row r="259" spans="1:9" ht="33.75">
      <c r="A259" s="157" t="s">
        <v>689</v>
      </c>
      <c r="B259" s="157" t="s">
        <v>753</v>
      </c>
      <c r="C259" s="157"/>
      <c r="D259" s="157"/>
      <c r="E259" s="157" t="s">
        <v>563</v>
      </c>
      <c r="F259" s="157" t="s">
        <v>564</v>
      </c>
      <c r="G259" s="157" t="s">
        <v>77</v>
      </c>
      <c r="H259" s="187" t="s">
        <v>379</v>
      </c>
      <c r="I259" s="157">
        <v>1</v>
      </c>
    </row>
    <row r="260" spans="1:9" ht="45">
      <c r="A260" s="157" t="s">
        <v>689</v>
      </c>
      <c r="B260" s="157" t="s">
        <v>753</v>
      </c>
      <c r="C260" s="157"/>
      <c r="D260" s="157"/>
      <c r="E260" s="157" t="s">
        <v>563</v>
      </c>
      <c r="F260" s="157" t="s">
        <v>564</v>
      </c>
      <c r="G260" s="157" t="s">
        <v>78</v>
      </c>
      <c r="H260" s="187" t="s">
        <v>379</v>
      </c>
      <c r="I260" s="157">
        <v>1</v>
      </c>
    </row>
    <row r="261" spans="1:9" ht="33.75">
      <c r="A261" s="157" t="s">
        <v>689</v>
      </c>
      <c r="B261" s="157" t="s">
        <v>753</v>
      </c>
      <c r="C261" s="157"/>
      <c r="D261" s="157"/>
      <c r="E261" s="157" t="s">
        <v>563</v>
      </c>
      <c r="F261" s="157" t="s">
        <v>564</v>
      </c>
      <c r="G261" s="157" t="s">
        <v>79</v>
      </c>
      <c r="H261" s="187" t="s">
        <v>379</v>
      </c>
      <c r="I261" s="157">
        <v>1</v>
      </c>
    </row>
    <row r="262" spans="1:9" ht="45">
      <c r="A262" s="157" t="s">
        <v>689</v>
      </c>
      <c r="B262" s="157" t="s">
        <v>753</v>
      </c>
      <c r="C262" s="157"/>
      <c r="D262" s="157"/>
      <c r="E262" s="157" t="s">
        <v>563</v>
      </c>
      <c r="F262" s="157" t="s">
        <v>564</v>
      </c>
      <c r="G262" s="157" t="s">
        <v>776</v>
      </c>
      <c r="H262" s="187" t="s">
        <v>373</v>
      </c>
      <c r="I262" s="157">
        <v>1</v>
      </c>
    </row>
    <row r="263" spans="1:9" ht="33.75">
      <c r="A263" s="157" t="s">
        <v>689</v>
      </c>
      <c r="B263" s="157" t="s">
        <v>753</v>
      </c>
      <c r="C263" s="157"/>
      <c r="D263" s="157"/>
      <c r="E263" s="157" t="s">
        <v>563</v>
      </c>
      <c r="F263" s="157" t="s">
        <v>569</v>
      </c>
      <c r="G263" s="157" t="s">
        <v>773</v>
      </c>
      <c r="H263" s="187" t="s">
        <v>379</v>
      </c>
      <c r="I263" s="157">
        <v>1</v>
      </c>
    </row>
    <row r="264" spans="1:9" ht="33.75">
      <c r="A264" s="157" t="s">
        <v>689</v>
      </c>
      <c r="B264" s="157" t="s">
        <v>753</v>
      </c>
      <c r="C264" s="157"/>
      <c r="D264" s="157"/>
      <c r="E264" s="157" t="s">
        <v>563</v>
      </c>
      <c r="F264" s="157" t="s">
        <v>569</v>
      </c>
      <c r="G264" s="157" t="s">
        <v>768</v>
      </c>
      <c r="H264" s="187" t="s">
        <v>379</v>
      </c>
      <c r="I264" s="157">
        <v>1</v>
      </c>
    </row>
    <row r="265" spans="1:9" ht="33.75">
      <c r="A265" s="157" t="s">
        <v>689</v>
      </c>
      <c r="B265" s="157" t="s">
        <v>753</v>
      </c>
      <c r="C265" s="157" t="s">
        <v>203</v>
      </c>
      <c r="D265" s="157"/>
      <c r="E265" s="157" t="s">
        <v>563</v>
      </c>
      <c r="F265" s="157" t="s">
        <v>564</v>
      </c>
      <c r="G265" s="157" t="s">
        <v>204</v>
      </c>
      <c r="H265" s="187" t="s">
        <v>379</v>
      </c>
      <c r="I265" s="157">
        <v>1</v>
      </c>
    </row>
    <row r="266" spans="1:9" ht="22.5">
      <c r="A266" s="157" t="s">
        <v>689</v>
      </c>
      <c r="B266" s="157" t="s">
        <v>753</v>
      </c>
      <c r="C266" s="157" t="s">
        <v>205</v>
      </c>
      <c r="D266" s="157"/>
      <c r="E266" s="157" t="s">
        <v>615</v>
      </c>
      <c r="F266" s="157" t="s">
        <v>564</v>
      </c>
      <c r="G266" s="157" t="s">
        <v>211</v>
      </c>
      <c r="H266" s="187"/>
      <c r="I266" s="157">
        <v>1</v>
      </c>
    </row>
    <row r="267" spans="1:9" ht="33.75">
      <c r="A267" s="157" t="s">
        <v>689</v>
      </c>
      <c r="B267" s="157" t="s">
        <v>753</v>
      </c>
      <c r="C267" s="157"/>
      <c r="D267" s="157"/>
      <c r="E267" s="157" t="s">
        <v>615</v>
      </c>
      <c r="F267" s="157" t="s">
        <v>564</v>
      </c>
      <c r="G267" s="157" t="s">
        <v>210</v>
      </c>
      <c r="H267" s="187"/>
      <c r="I267" s="157">
        <v>1</v>
      </c>
    </row>
    <row r="268" spans="1:9" ht="33.75">
      <c r="A268" s="157" t="s">
        <v>689</v>
      </c>
      <c r="B268" s="157" t="s">
        <v>753</v>
      </c>
      <c r="C268" s="157"/>
      <c r="D268" s="157"/>
      <c r="E268" s="157" t="s">
        <v>615</v>
      </c>
      <c r="F268" s="157" t="s">
        <v>564</v>
      </c>
      <c r="G268" s="157" t="s">
        <v>215</v>
      </c>
      <c r="H268" s="187"/>
      <c r="I268" s="157">
        <v>1</v>
      </c>
    </row>
    <row r="269" spans="1:9" ht="45">
      <c r="A269" s="157" t="s">
        <v>689</v>
      </c>
      <c r="B269" s="157" t="s">
        <v>753</v>
      </c>
      <c r="C269" s="157"/>
      <c r="D269" s="157"/>
      <c r="E269" s="157" t="s">
        <v>615</v>
      </c>
      <c r="F269" s="157" t="s">
        <v>569</v>
      </c>
      <c r="G269" s="157" t="s">
        <v>214</v>
      </c>
      <c r="H269" s="187"/>
      <c r="I269" s="157">
        <v>1</v>
      </c>
    </row>
    <row r="270" spans="1:9" ht="22.5">
      <c r="A270" s="157" t="s">
        <v>689</v>
      </c>
      <c r="B270" s="157" t="s">
        <v>753</v>
      </c>
      <c r="C270" s="157"/>
      <c r="D270" s="157"/>
      <c r="E270" s="157" t="s">
        <v>563</v>
      </c>
      <c r="F270" s="157" t="s">
        <v>564</v>
      </c>
      <c r="G270" s="157" t="s">
        <v>80</v>
      </c>
      <c r="H270" s="187" t="s">
        <v>373</v>
      </c>
      <c r="I270" s="157">
        <v>1</v>
      </c>
    </row>
    <row r="271" spans="1:9" ht="22.5">
      <c r="A271" s="157" t="s">
        <v>689</v>
      </c>
      <c r="B271" s="157" t="s">
        <v>753</v>
      </c>
      <c r="C271" s="157"/>
      <c r="D271" s="157"/>
      <c r="E271" s="157" t="s">
        <v>563</v>
      </c>
      <c r="F271" s="157" t="s">
        <v>564</v>
      </c>
      <c r="G271" s="157" t="s">
        <v>206</v>
      </c>
      <c r="H271" s="187" t="s">
        <v>373</v>
      </c>
      <c r="I271" s="157">
        <v>1</v>
      </c>
    </row>
    <row r="272" spans="1:9" ht="22.5">
      <c r="A272" s="157" t="s">
        <v>689</v>
      </c>
      <c r="B272" s="157" t="s">
        <v>753</v>
      </c>
      <c r="C272" s="157"/>
      <c r="D272" s="157"/>
      <c r="E272" s="157" t="s">
        <v>563</v>
      </c>
      <c r="F272" s="157" t="s">
        <v>564</v>
      </c>
      <c r="G272" s="157" t="s">
        <v>213</v>
      </c>
      <c r="H272" s="187" t="s">
        <v>379</v>
      </c>
      <c r="I272" s="157">
        <v>1</v>
      </c>
    </row>
    <row r="273" spans="1:9" ht="22.5">
      <c r="A273" s="157" t="s">
        <v>689</v>
      </c>
      <c r="B273" s="157" t="s">
        <v>753</v>
      </c>
      <c r="C273" s="157"/>
      <c r="D273" s="157"/>
      <c r="E273" s="157" t="s">
        <v>563</v>
      </c>
      <c r="F273" s="157" t="s">
        <v>564</v>
      </c>
      <c r="G273" s="157" t="s">
        <v>209</v>
      </c>
      <c r="H273" s="187" t="s">
        <v>379</v>
      </c>
      <c r="I273" s="157">
        <v>1</v>
      </c>
    </row>
    <row r="274" spans="1:9" ht="22.5">
      <c r="A274" s="157" t="s">
        <v>689</v>
      </c>
      <c r="B274" s="157" t="s">
        <v>753</v>
      </c>
      <c r="C274" s="157"/>
      <c r="D274" s="157"/>
      <c r="E274" s="157" t="s">
        <v>563</v>
      </c>
      <c r="F274" s="157" t="s">
        <v>564</v>
      </c>
      <c r="G274" s="157" t="s">
        <v>207</v>
      </c>
      <c r="H274" s="187" t="s">
        <v>379</v>
      </c>
      <c r="I274" s="157">
        <v>1</v>
      </c>
    </row>
    <row r="275" spans="1:9">
      <c r="A275" s="157" t="s">
        <v>689</v>
      </c>
      <c r="B275" s="157" t="s">
        <v>753</v>
      </c>
      <c r="C275" s="157"/>
      <c r="D275" s="157"/>
      <c r="E275" s="157" t="s">
        <v>563</v>
      </c>
      <c r="F275" s="157" t="s">
        <v>564</v>
      </c>
      <c r="G275" s="157" t="s">
        <v>216</v>
      </c>
      <c r="H275" s="187" t="s">
        <v>373</v>
      </c>
      <c r="I275" s="157">
        <v>1</v>
      </c>
    </row>
    <row r="276" spans="1:9" ht="22.5">
      <c r="A276" s="157" t="s">
        <v>689</v>
      </c>
      <c r="B276" s="157" t="s">
        <v>753</v>
      </c>
      <c r="C276" s="157"/>
      <c r="D276" s="157"/>
      <c r="E276" s="157" t="s">
        <v>563</v>
      </c>
      <c r="F276" s="157" t="s">
        <v>564</v>
      </c>
      <c r="G276" s="157" t="s">
        <v>217</v>
      </c>
      <c r="H276" s="187" t="s">
        <v>373</v>
      </c>
      <c r="I276" s="157">
        <v>1</v>
      </c>
    </row>
    <row r="277" spans="1:9" ht="22.5">
      <c r="A277" s="157" t="s">
        <v>689</v>
      </c>
      <c r="B277" s="157" t="s">
        <v>753</v>
      </c>
      <c r="C277" s="157"/>
      <c r="D277" s="157"/>
      <c r="E277" s="157" t="s">
        <v>563</v>
      </c>
      <c r="F277" s="157" t="s">
        <v>569</v>
      </c>
      <c r="G277" s="157" t="s">
        <v>208</v>
      </c>
      <c r="H277" s="187" t="s">
        <v>379</v>
      </c>
      <c r="I277" s="157">
        <v>1</v>
      </c>
    </row>
    <row r="278" spans="1:9" ht="22.5">
      <c r="A278" s="157" t="s">
        <v>689</v>
      </c>
      <c r="B278" s="157" t="s">
        <v>753</v>
      </c>
      <c r="C278" s="157" t="s">
        <v>778</v>
      </c>
      <c r="D278" s="157"/>
      <c r="E278" s="157" t="s">
        <v>563</v>
      </c>
      <c r="F278" s="157" t="s">
        <v>564</v>
      </c>
      <c r="G278" s="157" t="s">
        <v>81</v>
      </c>
      <c r="H278" s="187" t="s">
        <v>373</v>
      </c>
      <c r="I278" s="157">
        <v>1</v>
      </c>
    </row>
    <row r="279" spans="1:9">
      <c r="A279" s="157" t="s">
        <v>689</v>
      </c>
      <c r="B279" s="157" t="s">
        <v>753</v>
      </c>
      <c r="C279" s="157"/>
      <c r="D279" s="157"/>
      <c r="E279" s="157" t="s">
        <v>563</v>
      </c>
      <c r="F279" s="157" t="s">
        <v>564</v>
      </c>
      <c r="G279" s="157" t="s">
        <v>780</v>
      </c>
      <c r="H279" s="187" t="s">
        <v>373</v>
      </c>
      <c r="I279" s="157">
        <v>1</v>
      </c>
    </row>
    <row r="280" spans="1:9" ht="33.75">
      <c r="A280" s="157" t="s">
        <v>689</v>
      </c>
      <c r="B280" s="157" t="s">
        <v>753</v>
      </c>
      <c r="C280" s="157"/>
      <c r="D280" s="157"/>
      <c r="E280" s="157" t="s">
        <v>563</v>
      </c>
      <c r="F280" s="157" t="s">
        <v>564</v>
      </c>
      <c r="G280" s="157" t="s">
        <v>779</v>
      </c>
      <c r="H280" s="187" t="s">
        <v>379</v>
      </c>
      <c r="I280" s="157">
        <v>1</v>
      </c>
    </row>
    <row r="281" spans="1:9" ht="22.5">
      <c r="A281" s="157" t="s">
        <v>689</v>
      </c>
      <c r="B281" s="157" t="s">
        <v>753</v>
      </c>
      <c r="C281" s="157" t="s">
        <v>782</v>
      </c>
      <c r="D281" s="157"/>
      <c r="E281" s="157" t="s">
        <v>563</v>
      </c>
      <c r="F281" s="157" t="s">
        <v>564</v>
      </c>
      <c r="G281" s="157" t="s">
        <v>82</v>
      </c>
      <c r="H281" s="187" t="s">
        <v>379</v>
      </c>
      <c r="I281" s="157">
        <v>1</v>
      </c>
    </row>
    <row r="282" spans="1:9" ht="45">
      <c r="A282" s="157" t="s">
        <v>689</v>
      </c>
      <c r="B282" s="157" t="s">
        <v>753</v>
      </c>
      <c r="C282" s="157"/>
      <c r="D282" s="157"/>
      <c r="E282" s="157" t="s">
        <v>563</v>
      </c>
      <c r="F282" s="157" t="s">
        <v>564</v>
      </c>
      <c r="G282" s="157" t="s">
        <v>83</v>
      </c>
      <c r="H282" s="187" t="s">
        <v>379</v>
      </c>
      <c r="I282" s="157">
        <v>1</v>
      </c>
    </row>
    <row r="283" spans="1:9" ht="22.5">
      <c r="A283" s="157" t="s">
        <v>689</v>
      </c>
      <c r="B283" s="157" t="s">
        <v>753</v>
      </c>
      <c r="C283" s="157"/>
      <c r="D283" s="157"/>
      <c r="E283" s="157" t="s">
        <v>563</v>
      </c>
      <c r="F283" s="157" t="s">
        <v>564</v>
      </c>
      <c r="G283" s="157" t="s">
        <v>84</v>
      </c>
      <c r="H283" s="187" t="s">
        <v>379</v>
      </c>
      <c r="I283" s="157">
        <v>1</v>
      </c>
    </row>
    <row r="284" spans="1:9" ht="22.5">
      <c r="A284" s="157" t="s">
        <v>689</v>
      </c>
      <c r="B284" s="157" t="s">
        <v>753</v>
      </c>
      <c r="C284" s="157"/>
      <c r="D284" s="157"/>
      <c r="E284" s="157" t="s">
        <v>563</v>
      </c>
      <c r="F284" s="157" t="s">
        <v>569</v>
      </c>
      <c r="G284" s="157" t="s">
        <v>85</v>
      </c>
      <c r="H284" s="187" t="s">
        <v>373</v>
      </c>
      <c r="I284" s="157">
        <v>1</v>
      </c>
    </row>
    <row r="285" spans="1:9" ht="33.75">
      <c r="A285" s="157" t="s">
        <v>689</v>
      </c>
      <c r="B285" s="157" t="s">
        <v>753</v>
      </c>
      <c r="C285" s="157"/>
      <c r="D285" s="157"/>
      <c r="E285" s="157" t="s">
        <v>563</v>
      </c>
      <c r="F285" s="157" t="s">
        <v>569</v>
      </c>
      <c r="G285" s="157" t="s">
        <v>86</v>
      </c>
      <c r="H285" s="187" t="s">
        <v>379</v>
      </c>
      <c r="I285" s="157">
        <v>1</v>
      </c>
    </row>
    <row r="286" spans="1:9" ht="22.5">
      <c r="A286" s="157" t="s">
        <v>689</v>
      </c>
      <c r="B286" s="157" t="s">
        <v>753</v>
      </c>
      <c r="C286" s="157"/>
      <c r="D286" s="157"/>
      <c r="E286" s="157" t="s">
        <v>563</v>
      </c>
      <c r="F286" s="157" t="s">
        <v>569</v>
      </c>
      <c r="G286" s="157" t="s">
        <v>87</v>
      </c>
      <c r="H286" s="187" t="s">
        <v>373</v>
      </c>
      <c r="I286" s="157">
        <v>1</v>
      </c>
    </row>
    <row r="287" spans="1:9" ht="33.75">
      <c r="A287" s="157" t="s">
        <v>689</v>
      </c>
      <c r="B287" s="157" t="s">
        <v>753</v>
      </c>
      <c r="C287" s="157"/>
      <c r="D287" s="157"/>
      <c r="E287" s="157" t="s">
        <v>615</v>
      </c>
      <c r="F287" s="157" t="s">
        <v>564</v>
      </c>
      <c r="G287" s="157" t="s">
        <v>800</v>
      </c>
      <c r="H287" s="187"/>
      <c r="I287" s="157">
        <v>1</v>
      </c>
    </row>
    <row r="288" spans="1:9" ht="45">
      <c r="A288" s="157" t="s">
        <v>689</v>
      </c>
      <c r="B288" s="157" t="s">
        <v>753</v>
      </c>
      <c r="C288" s="157"/>
      <c r="D288" s="157"/>
      <c r="E288" s="157" t="s">
        <v>615</v>
      </c>
      <c r="F288" s="157" t="s">
        <v>564</v>
      </c>
      <c r="G288" s="157" t="s">
        <v>799</v>
      </c>
      <c r="H288" s="187"/>
      <c r="I288" s="157">
        <v>1</v>
      </c>
    </row>
    <row r="289" spans="1:9" ht="22.5">
      <c r="A289" s="157" t="s">
        <v>689</v>
      </c>
      <c r="B289" s="157" t="s">
        <v>753</v>
      </c>
      <c r="C289" s="157"/>
      <c r="D289" s="157"/>
      <c r="E289" s="157" t="s">
        <v>615</v>
      </c>
      <c r="F289" s="157" t="s">
        <v>569</v>
      </c>
      <c r="G289" s="157" t="s">
        <v>795</v>
      </c>
      <c r="H289" s="187"/>
      <c r="I289" s="157">
        <v>1</v>
      </c>
    </row>
    <row r="290" spans="1:9">
      <c r="A290" s="157" t="s">
        <v>689</v>
      </c>
      <c r="B290" s="157" t="s">
        <v>753</v>
      </c>
      <c r="C290" s="157"/>
      <c r="D290" s="157"/>
      <c r="E290" s="157" t="s">
        <v>563</v>
      </c>
      <c r="F290" s="157" t="s">
        <v>564</v>
      </c>
      <c r="G290" s="157" t="s">
        <v>757</v>
      </c>
      <c r="H290" s="187" t="s">
        <v>373</v>
      </c>
      <c r="I290" s="157">
        <v>1</v>
      </c>
    </row>
    <row r="291" spans="1:9" ht="33.75">
      <c r="A291" s="157" t="s">
        <v>689</v>
      </c>
      <c r="B291" s="157" t="s">
        <v>753</v>
      </c>
      <c r="C291" s="157"/>
      <c r="D291" s="157"/>
      <c r="E291" s="157" t="s">
        <v>563</v>
      </c>
      <c r="F291" s="157" t="s">
        <v>564</v>
      </c>
      <c r="G291" s="157" t="s">
        <v>88</v>
      </c>
      <c r="H291" s="187" t="s">
        <v>373</v>
      </c>
      <c r="I291" s="157">
        <v>1</v>
      </c>
    </row>
    <row r="292" spans="1:9">
      <c r="A292" s="157" t="s">
        <v>689</v>
      </c>
      <c r="B292" s="157" t="s">
        <v>753</v>
      </c>
      <c r="C292" s="157"/>
      <c r="D292" s="157"/>
      <c r="E292" s="157" t="s">
        <v>563</v>
      </c>
      <c r="F292" s="157" t="s">
        <v>564</v>
      </c>
      <c r="G292" s="157" t="s">
        <v>793</v>
      </c>
      <c r="H292" s="187" t="s">
        <v>379</v>
      </c>
      <c r="I292" s="157">
        <v>1</v>
      </c>
    </row>
    <row r="293" spans="1:9" ht="67.5">
      <c r="A293" s="157" t="s">
        <v>689</v>
      </c>
      <c r="B293" s="157" t="s">
        <v>753</v>
      </c>
      <c r="C293" s="157"/>
      <c r="D293" s="157"/>
      <c r="E293" s="157" t="s">
        <v>563</v>
      </c>
      <c r="F293" s="157" t="s">
        <v>564</v>
      </c>
      <c r="G293" s="157" t="s">
        <v>89</v>
      </c>
      <c r="H293" s="187" t="s">
        <v>379</v>
      </c>
      <c r="I293" s="157">
        <v>1</v>
      </c>
    </row>
    <row r="294" spans="1:9" ht="67.5">
      <c r="A294" s="157" t="s">
        <v>689</v>
      </c>
      <c r="B294" s="157" t="s">
        <v>753</v>
      </c>
      <c r="C294" s="157"/>
      <c r="D294" s="157"/>
      <c r="E294" s="157" t="s">
        <v>563</v>
      </c>
      <c r="F294" s="157" t="s">
        <v>564</v>
      </c>
      <c r="G294" s="157" t="s">
        <v>90</v>
      </c>
      <c r="H294" s="187" t="s">
        <v>379</v>
      </c>
      <c r="I294" s="157">
        <v>1</v>
      </c>
    </row>
    <row r="295" spans="1:9" ht="56.25">
      <c r="A295" s="157" t="s">
        <v>689</v>
      </c>
      <c r="B295" s="157" t="s">
        <v>753</v>
      </c>
      <c r="C295" s="157"/>
      <c r="D295" s="157"/>
      <c r="E295" s="157" t="s">
        <v>563</v>
      </c>
      <c r="F295" s="157" t="s">
        <v>564</v>
      </c>
      <c r="G295" s="157" t="s">
        <v>91</v>
      </c>
      <c r="H295" s="187" t="s">
        <v>379</v>
      </c>
      <c r="I295" s="157">
        <v>1</v>
      </c>
    </row>
    <row r="296" spans="1:9">
      <c r="A296" s="157" t="s">
        <v>689</v>
      </c>
      <c r="B296" s="157" t="s">
        <v>753</v>
      </c>
      <c r="C296" s="157"/>
      <c r="D296" s="157"/>
      <c r="E296" s="157" t="s">
        <v>563</v>
      </c>
      <c r="F296" s="157" t="s">
        <v>564</v>
      </c>
      <c r="G296" s="157" t="s">
        <v>758</v>
      </c>
      <c r="H296" s="187" t="s">
        <v>379</v>
      </c>
      <c r="I296" s="157">
        <v>1</v>
      </c>
    </row>
    <row r="297" spans="1:9" ht="33.75">
      <c r="A297" s="157" t="s">
        <v>689</v>
      </c>
      <c r="B297" s="157" t="s">
        <v>753</v>
      </c>
      <c r="C297" s="157"/>
      <c r="D297" s="157"/>
      <c r="E297" s="157" t="s">
        <v>563</v>
      </c>
      <c r="F297" s="157" t="s">
        <v>564</v>
      </c>
      <c r="G297" s="157" t="s">
        <v>755</v>
      </c>
      <c r="H297" s="187" t="s">
        <v>379</v>
      </c>
      <c r="I297" s="157">
        <v>1</v>
      </c>
    </row>
    <row r="298" spans="1:9" ht="45">
      <c r="A298" s="157" t="s">
        <v>689</v>
      </c>
      <c r="B298" s="157" t="s">
        <v>753</v>
      </c>
      <c r="C298" s="157"/>
      <c r="D298" s="157"/>
      <c r="E298" s="157" t="s">
        <v>563</v>
      </c>
      <c r="F298" s="157" t="s">
        <v>564</v>
      </c>
      <c r="G298" s="157" t="s">
        <v>92</v>
      </c>
      <c r="H298" s="187" t="s">
        <v>379</v>
      </c>
      <c r="I298" s="157">
        <v>1</v>
      </c>
    </row>
    <row r="299" spans="1:9" ht="22.5">
      <c r="A299" s="157" t="s">
        <v>689</v>
      </c>
      <c r="B299" s="157" t="s">
        <v>753</v>
      </c>
      <c r="C299" s="157"/>
      <c r="D299" s="157"/>
      <c r="E299" s="157" t="s">
        <v>563</v>
      </c>
      <c r="F299" s="157" t="s">
        <v>564</v>
      </c>
      <c r="G299" s="157" t="s">
        <v>760</v>
      </c>
      <c r="H299" s="187" t="s">
        <v>379</v>
      </c>
      <c r="I299" s="157">
        <v>1</v>
      </c>
    </row>
    <row r="300" spans="1:9" ht="33.75">
      <c r="A300" s="157" t="s">
        <v>689</v>
      </c>
      <c r="B300" s="157" t="s">
        <v>753</v>
      </c>
      <c r="C300" s="157"/>
      <c r="D300" s="157"/>
      <c r="E300" s="157" t="s">
        <v>563</v>
      </c>
      <c r="F300" s="157" t="s">
        <v>564</v>
      </c>
      <c r="G300" s="157" t="s">
        <v>93</v>
      </c>
      <c r="H300" s="187" t="s">
        <v>379</v>
      </c>
      <c r="I300" s="157">
        <v>1</v>
      </c>
    </row>
    <row r="301" spans="1:9" ht="22.5">
      <c r="A301" s="157" t="s">
        <v>689</v>
      </c>
      <c r="B301" s="157" t="s">
        <v>753</v>
      </c>
      <c r="C301" s="157"/>
      <c r="D301" s="157"/>
      <c r="E301" s="157" t="s">
        <v>563</v>
      </c>
      <c r="F301" s="157" t="s">
        <v>564</v>
      </c>
      <c r="G301" s="157" t="s">
        <v>796</v>
      </c>
      <c r="H301" s="187" t="s">
        <v>379</v>
      </c>
      <c r="I301" s="157">
        <v>1</v>
      </c>
    </row>
    <row r="302" spans="1:9" ht="45">
      <c r="A302" s="157" t="s">
        <v>689</v>
      </c>
      <c r="B302" s="157" t="s">
        <v>753</v>
      </c>
      <c r="C302" s="157"/>
      <c r="D302" s="157"/>
      <c r="E302" s="157" t="s">
        <v>563</v>
      </c>
      <c r="F302" s="157" t="s">
        <v>564</v>
      </c>
      <c r="G302" s="157" t="s">
        <v>798</v>
      </c>
      <c r="H302" s="187" t="s">
        <v>373</v>
      </c>
      <c r="I302" s="157">
        <v>1</v>
      </c>
    </row>
    <row r="303" spans="1:9" ht="45">
      <c r="A303" s="157" t="s">
        <v>689</v>
      </c>
      <c r="B303" s="157" t="s">
        <v>753</v>
      </c>
      <c r="C303" s="157"/>
      <c r="D303" s="157"/>
      <c r="E303" s="157" t="s">
        <v>563</v>
      </c>
      <c r="F303" s="157" t="s">
        <v>564</v>
      </c>
      <c r="G303" s="157" t="s">
        <v>94</v>
      </c>
      <c r="H303" s="187" t="s">
        <v>373</v>
      </c>
      <c r="I303" s="157">
        <v>1</v>
      </c>
    </row>
    <row r="304" spans="1:9" ht="45">
      <c r="A304" s="157" t="s">
        <v>689</v>
      </c>
      <c r="B304" s="157" t="s">
        <v>753</v>
      </c>
      <c r="C304" s="157"/>
      <c r="D304" s="157"/>
      <c r="E304" s="157" t="s">
        <v>563</v>
      </c>
      <c r="F304" s="157" t="s">
        <v>564</v>
      </c>
      <c r="G304" s="157" t="s">
        <v>791</v>
      </c>
      <c r="H304" s="187" t="s">
        <v>373</v>
      </c>
      <c r="I304" s="157">
        <v>1</v>
      </c>
    </row>
    <row r="305" spans="1:9" ht="22.5">
      <c r="A305" s="157" t="s">
        <v>689</v>
      </c>
      <c r="B305" s="157" t="s">
        <v>753</v>
      </c>
      <c r="C305" s="157"/>
      <c r="D305" s="157"/>
      <c r="E305" s="157" t="s">
        <v>563</v>
      </c>
      <c r="F305" s="157" t="s">
        <v>564</v>
      </c>
      <c r="G305" s="157" t="s">
        <v>804</v>
      </c>
      <c r="H305" s="187" t="s">
        <v>373</v>
      </c>
      <c r="I305" s="157">
        <v>1</v>
      </c>
    </row>
    <row r="306" spans="1:9" ht="45">
      <c r="A306" s="157" t="s">
        <v>689</v>
      </c>
      <c r="B306" s="157" t="s">
        <v>753</v>
      </c>
      <c r="C306" s="157"/>
      <c r="D306" s="157"/>
      <c r="E306" s="157" t="s">
        <v>563</v>
      </c>
      <c r="F306" s="157" t="s">
        <v>566</v>
      </c>
      <c r="G306" s="157" t="s">
        <v>95</v>
      </c>
      <c r="H306" s="187" t="s">
        <v>379</v>
      </c>
      <c r="I306" s="157">
        <v>1</v>
      </c>
    </row>
    <row r="307" spans="1:9" ht="33.75">
      <c r="A307" s="157" t="s">
        <v>689</v>
      </c>
      <c r="B307" s="157" t="s">
        <v>753</v>
      </c>
      <c r="C307" s="157"/>
      <c r="D307" s="157"/>
      <c r="E307" s="157" t="s">
        <v>563</v>
      </c>
      <c r="F307" s="157" t="s">
        <v>569</v>
      </c>
      <c r="G307" s="157" t="s">
        <v>96</v>
      </c>
      <c r="H307" s="187" t="s">
        <v>379</v>
      </c>
      <c r="I307" s="157">
        <v>1</v>
      </c>
    </row>
    <row r="308" spans="1:9" ht="33.75">
      <c r="A308" s="157" t="s">
        <v>689</v>
      </c>
      <c r="B308" s="157" t="s">
        <v>753</v>
      </c>
      <c r="C308" s="157"/>
      <c r="D308" s="157"/>
      <c r="E308" s="157" t="s">
        <v>563</v>
      </c>
      <c r="F308" s="157" t="s">
        <v>569</v>
      </c>
      <c r="G308" s="157" t="s">
        <v>754</v>
      </c>
      <c r="H308" s="187" t="s">
        <v>379</v>
      </c>
      <c r="I308" s="157">
        <v>1</v>
      </c>
    </row>
    <row r="309" spans="1:9" ht="33.75">
      <c r="A309" s="157" t="s">
        <v>689</v>
      </c>
      <c r="B309" s="157" t="s">
        <v>753</v>
      </c>
      <c r="C309" s="157"/>
      <c r="D309" s="157"/>
      <c r="E309" s="157" t="s">
        <v>563</v>
      </c>
      <c r="F309" s="157" t="s">
        <v>569</v>
      </c>
      <c r="G309" s="157" t="s">
        <v>792</v>
      </c>
      <c r="H309" s="187" t="s">
        <v>379</v>
      </c>
      <c r="I309" s="157">
        <v>1</v>
      </c>
    </row>
    <row r="310" spans="1:9" ht="22.5">
      <c r="A310" s="157" t="s">
        <v>689</v>
      </c>
      <c r="B310" s="157" t="s">
        <v>753</v>
      </c>
      <c r="C310" s="157"/>
      <c r="D310" s="157"/>
      <c r="E310" s="157" t="s">
        <v>563</v>
      </c>
      <c r="F310" s="157" t="s">
        <v>569</v>
      </c>
      <c r="G310" s="157" t="s">
        <v>761</v>
      </c>
      <c r="H310" s="187" t="s">
        <v>379</v>
      </c>
      <c r="I310" s="157">
        <v>1</v>
      </c>
    </row>
    <row r="311" spans="1:9" ht="22.5">
      <c r="A311" s="157" t="s">
        <v>689</v>
      </c>
      <c r="B311" s="157" t="s">
        <v>218</v>
      </c>
      <c r="C311" s="157" t="s">
        <v>273</v>
      </c>
      <c r="D311" s="157"/>
      <c r="E311" s="157" t="s">
        <v>563</v>
      </c>
      <c r="F311" s="157" t="s">
        <v>564</v>
      </c>
      <c r="G311" s="157" t="s">
        <v>97</v>
      </c>
      <c r="H311" s="187" t="s">
        <v>379</v>
      </c>
      <c r="I311" s="157">
        <v>1</v>
      </c>
    </row>
    <row r="312" spans="1:9" ht="33.75">
      <c r="A312" s="157" t="s">
        <v>689</v>
      </c>
      <c r="B312" s="157" t="s">
        <v>218</v>
      </c>
      <c r="C312" s="157"/>
      <c r="D312" s="157"/>
      <c r="E312" s="157" t="s">
        <v>563</v>
      </c>
      <c r="F312" s="157" t="s">
        <v>564</v>
      </c>
      <c r="G312" s="157" t="s">
        <v>98</v>
      </c>
      <c r="H312" s="187" t="s">
        <v>379</v>
      </c>
      <c r="I312" s="157">
        <v>1</v>
      </c>
    </row>
    <row r="313" spans="1:9" ht="56.25">
      <c r="A313" s="157" t="s">
        <v>689</v>
      </c>
      <c r="B313" s="157" t="s">
        <v>218</v>
      </c>
      <c r="C313" s="157"/>
      <c r="D313" s="157"/>
      <c r="E313" s="157" t="s">
        <v>563</v>
      </c>
      <c r="F313" s="157" t="s">
        <v>564</v>
      </c>
      <c r="G313" s="157" t="s">
        <v>99</v>
      </c>
      <c r="H313" s="187" t="s">
        <v>379</v>
      </c>
      <c r="I313" s="157">
        <v>1</v>
      </c>
    </row>
    <row r="314" spans="1:9" ht="56.25">
      <c r="A314" s="157" t="s">
        <v>689</v>
      </c>
      <c r="B314" s="157" t="s">
        <v>218</v>
      </c>
      <c r="C314" s="157"/>
      <c r="D314" s="157"/>
      <c r="E314" s="157" t="s">
        <v>563</v>
      </c>
      <c r="F314" s="157" t="s">
        <v>569</v>
      </c>
      <c r="G314" s="157" t="s">
        <v>100</v>
      </c>
      <c r="H314" s="187" t="s">
        <v>379</v>
      </c>
      <c r="I314" s="157">
        <v>1</v>
      </c>
    </row>
    <row r="315" spans="1:9" ht="22.5">
      <c r="A315" s="157" t="s">
        <v>689</v>
      </c>
      <c r="B315" s="157" t="s">
        <v>218</v>
      </c>
      <c r="C315" s="157"/>
      <c r="D315" s="157"/>
      <c r="E315" s="157" t="s">
        <v>615</v>
      </c>
      <c r="F315" s="157" t="s">
        <v>564</v>
      </c>
      <c r="G315" s="157" t="s">
        <v>101</v>
      </c>
      <c r="H315" s="187"/>
      <c r="I315" s="157">
        <v>1</v>
      </c>
    </row>
    <row r="316" spans="1:9" ht="22.5">
      <c r="A316" s="157" t="s">
        <v>689</v>
      </c>
      <c r="B316" s="157" t="s">
        <v>218</v>
      </c>
      <c r="C316" s="157"/>
      <c r="D316" s="157"/>
      <c r="E316" s="157" t="s">
        <v>615</v>
      </c>
      <c r="F316" s="157" t="s">
        <v>564</v>
      </c>
      <c r="G316" s="157" t="s">
        <v>227</v>
      </c>
      <c r="H316" s="187"/>
      <c r="I316" s="157">
        <v>1</v>
      </c>
    </row>
    <row r="317" spans="1:9" ht="22.5">
      <c r="A317" s="157" t="s">
        <v>689</v>
      </c>
      <c r="B317" s="157" t="s">
        <v>218</v>
      </c>
      <c r="C317" s="157"/>
      <c r="D317" s="157"/>
      <c r="E317" s="157" t="s">
        <v>615</v>
      </c>
      <c r="F317" s="157" t="s">
        <v>564</v>
      </c>
      <c r="G317" s="157" t="s">
        <v>228</v>
      </c>
      <c r="H317" s="187"/>
      <c r="I317" s="157">
        <v>1</v>
      </c>
    </row>
    <row r="318" spans="1:9" ht="33.75">
      <c r="A318" s="157" t="s">
        <v>689</v>
      </c>
      <c r="B318" s="157" t="s">
        <v>218</v>
      </c>
      <c r="C318" s="157"/>
      <c r="D318" s="157"/>
      <c r="E318" s="157" t="s">
        <v>615</v>
      </c>
      <c r="F318" s="157" t="s">
        <v>564</v>
      </c>
      <c r="G318" s="157" t="s">
        <v>102</v>
      </c>
      <c r="H318" s="187"/>
      <c r="I318" s="157">
        <v>1</v>
      </c>
    </row>
    <row r="319" spans="1:9" ht="22.5">
      <c r="A319" s="157" t="s">
        <v>689</v>
      </c>
      <c r="B319" s="157" t="s">
        <v>218</v>
      </c>
      <c r="C319" s="157"/>
      <c r="D319" s="157"/>
      <c r="E319" s="157" t="s">
        <v>615</v>
      </c>
      <c r="F319" s="157" t="s">
        <v>569</v>
      </c>
      <c r="G319" s="157" t="s">
        <v>252</v>
      </c>
      <c r="H319" s="187"/>
      <c r="I319" s="157">
        <v>1</v>
      </c>
    </row>
    <row r="320" spans="1:9" ht="22.5">
      <c r="A320" s="157" t="s">
        <v>689</v>
      </c>
      <c r="B320" s="157" t="s">
        <v>218</v>
      </c>
      <c r="C320" s="157"/>
      <c r="D320" s="157"/>
      <c r="E320" s="157" t="s">
        <v>615</v>
      </c>
      <c r="F320" s="157" t="s">
        <v>569</v>
      </c>
      <c r="G320" s="157" t="s">
        <v>253</v>
      </c>
      <c r="H320" s="187"/>
      <c r="I320" s="157">
        <v>1</v>
      </c>
    </row>
    <row r="321" spans="1:9" ht="22.5">
      <c r="A321" s="157" t="s">
        <v>689</v>
      </c>
      <c r="B321" s="157" t="s">
        <v>218</v>
      </c>
      <c r="C321" s="157"/>
      <c r="D321" s="157"/>
      <c r="E321" s="157" t="s">
        <v>615</v>
      </c>
      <c r="F321" s="157" t="s">
        <v>569</v>
      </c>
      <c r="G321" s="157" t="s">
        <v>103</v>
      </c>
      <c r="H321" s="187"/>
      <c r="I321" s="157">
        <v>1</v>
      </c>
    </row>
    <row r="322" spans="1:9" ht="22.5">
      <c r="A322" s="157" t="s">
        <v>689</v>
      </c>
      <c r="B322" s="157" t="s">
        <v>218</v>
      </c>
      <c r="C322" s="157"/>
      <c r="D322" s="157"/>
      <c r="E322" s="157" t="s">
        <v>615</v>
      </c>
      <c r="F322" s="157" t="s">
        <v>569</v>
      </c>
      <c r="G322" s="157" t="s">
        <v>254</v>
      </c>
      <c r="H322" s="187"/>
      <c r="I322" s="157">
        <v>1</v>
      </c>
    </row>
    <row r="323" spans="1:9" ht="22.5">
      <c r="A323" s="157" t="s">
        <v>689</v>
      </c>
      <c r="B323" s="157" t="s">
        <v>218</v>
      </c>
      <c r="C323" s="157"/>
      <c r="D323" s="157"/>
      <c r="E323" s="157" t="s">
        <v>615</v>
      </c>
      <c r="F323" s="157" t="s">
        <v>569</v>
      </c>
      <c r="G323" s="157" t="s">
        <v>251</v>
      </c>
      <c r="H323" s="187"/>
      <c r="I323" s="157">
        <v>1</v>
      </c>
    </row>
    <row r="324" spans="1:9" ht="33.75">
      <c r="A324" s="157" t="s">
        <v>689</v>
      </c>
      <c r="B324" s="157" t="s">
        <v>218</v>
      </c>
      <c r="C324" s="157"/>
      <c r="D324" s="157"/>
      <c r="E324" s="157" t="s">
        <v>615</v>
      </c>
      <c r="F324" s="157" t="s">
        <v>569</v>
      </c>
      <c r="G324" s="157" t="s">
        <v>255</v>
      </c>
      <c r="H324" s="187"/>
      <c r="I324" s="157">
        <v>1</v>
      </c>
    </row>
    <row r="325" spans="1:9" ht="22.5">
      <c r="A325" s="157" t="s">
        <v>689</v>
      </c>
      <c r="B325" s="157" t="s">
        <v>218</v>
      </c>
      <c r="C325" s="157"/>
      <c r="D325" s="157"/>
      <c r="E325" s="157" t="s">
        <v>563</v>
      </c>
      <c r="F325" s="157" t="s">
        <v>564</v>
      </c>
      <c r="G325" s="157" t="s">
        <v>243</v>
      </c>
      <c r="H325" s="187" t="s">
        <v>373</v>
      </c>
      <c r="I325" s="157">
        <v>1</v>
      </c>
    </row>
    <row r="326" spans="1:9" ht="22.5">
      <c r="A326" s="157" t="s">
        <v>689</v>
      </c>
      <c r="B326" s="157" t="s">
        <v>218</v>
      </c>
      <c r="C326" s="157"/>
      <c r="D326" s="157"/>
      <c r="E326" s="157" t="s">
        <v>563</v>
      </c>
      <c r="F326" s="157" t="s">
        <v>564</v>
      </c>
      <c r="G326" s="157" t="s">
        <v>250</v>
      </c>
      <c r="H326" s="187" t="s">
        <v>373</v>
      </c>
      <c r="I326" s="157">
        <v>1</v>
      </c>
    </row>
    <row r="327" spans="1:9" ht="22.5">
      <c r="A327" s="157" t="s">
        <v>689</v>
      </c>
      <c r="B327" s="157" t="s">
        <v>218</v>
      </c>
      <c r="C327" s="157"/>
      <c r="D327" s="157"/>
      <c r="E327" s="157" t="s">
        <v>563</v>
      </c>
      <c r="F327" s="157" t="s">
        <v>564</v>
      </c>
      <c r="G327" s="157" t="s">
        <v>249</v>
      </c>
      <c r="H327" s="187" t="s">
        <v>373</v>
      </c>
      <c r="I327" s="157">
        <v>1</v>
      </c>
    </row>
    <row r="328" spans="1:9" ht="33.75">
      <c r="A328" s="157" t="s">
        <v>689</v>
      </c>
      <c r="B328" s="157" t="s">
        <v>218</v>
      </c>
      <c r="C328" s="157"/>
      <c r="D328" s="157"/>
      <c r="E328" s="157" t="s">
        <v>563</v>
      </c>
      <c r="F328" s="157" t="s">
        <v>564</v>
      </c>
      <c r="G328" s="157" t="s">
        <v>246</v>
      </c>
      <c r="H328" s="187" t="s">
        <v>379</v>
      </c>
      <c r="I328" s="157">
        <v>1</v>
      </c>
    </row>
    <row r="329" spans="1:9" ht="33.75">
      <c r="A329" s="157" t="s">
        <v>689</v>
      </c>
      <c r="B329" s="157" t="s">
        <v>218</v>
      </c>
      <c r="C329" s="157"/>
      <c r="D329" s="157"/>
      <c r="E329" s="157" t="s">
        <v>563</v>
      </c>
      <c r="F329" s="157" t="s">
        <v>564</v>
      </c>
      <c r="G329" s="157" t="s">
        <v>221</v>
      </c>
      <c r="H329" s="187" t="s">
        <v>373</v>
      </c>
      <c r="I329" s="157">
        <v>1</v>
      </c>
    </row>
    <row r="330" spans="1:9" ht="22.5">
      <c r="A330" s="157" t="s">
        <v>689</v>
      </c>
      <c r="B330" s="157" t="s">
        <v>218</v>
      </c>
      <c r="C330" s="157"/>
      <c r="D330" s="157"/>
      <c r="E330" s="157" t="s">
        <v>563</v>
      </c>
      <c r="F330" s="157" t="s">
        <v>564</v>
      </c>
      <c r="G330" s="157" t="s">
        <v>269</v>
      </c>
      <c r="H330" s="187" t="s">
        <v>379</v>
      </c>
      <c r="I330" s="157">
        <v>1</v>
      </c>
    </row>
    <row r="331" spans="1:9" ht="33.75">
      <c r="A331" s="157" t="s">
        <v>689</v>
      </c>
      <c r="B331" s="157" t="s">
        <v>218</v>
      </c>
      <c r="C331" s="157"/>
      <c r="D331" s="157"/>
      <c r="E331" s="157" t="s">
        <v>563</v>
      </c>
      <c r="F331" s="157" t="s">
        <v>564</v>
      </c>
      <c r="G331" s="157" t="s">
        <v>223</v>
      </c>
      <c r="H331" s="187" t="s">
        <v>373</v>
      </c>
      <c r="I331" s="157">
        <v>1</v>
      </c>
    </row>
    <row r="332" spans="1:9" ht="56.25">
      <c r="A332" s="157" t="s">
        <v>689</v>
      </c>
      <c r="B332" s="157" t="s">
        <v>218</v>
      </c>
      <c r="C332" s="157"/>
      <c r="D332" s="157"/>
      <c r="E332" s="157" t="s">
        <v>563</v>
      </c>
      <c r="F332" s="157" t="s">
        <v>564</v>
      </c>
      <c r="G332" s="157" t="s">
        <v>104</v>
      </c>
      <c r="H332" s="187" t="s">
        <v>379</v>
      </c>
      <c r="I332" s="157">
        <v>1</v>
      </c>
    </row>
    <row r="333" spans="1:9" ht="45">
      <c r="A333" s="157" t="s">
        <v>689</v>
      </c>
      <c r="B333" s="157" t="s">
        <v>218</v>
      </c>
      <c r="C333" s="157"/>
      <c r="D333" s="157"/>
      <c r="E333" s="157" t="s">
        <v>563</v>
      </c>
      <c r="F333" s="157" t="s">
        <v>564</v>
      </c>
      <c r="G333" s="157" t="s">
        <v>105</v>
      </c>
      <c r="H333" s="187" t="s">
        <v>379</v>
      </c>
      <c r="I333" s="157">
        <v>1</v>
      </c>
    </row>
    <row r="334" spans="1:9" ht="33.75">
      <c r="A334" s="157" t="s">
        <v>689</v>
      </c>
      <c r="B334" s="157" t="s">
        <v>218</v>
      </c>
      <c r="C334" s="157"/>
      <c r="D334" s="157"/>
      <c r="E334" s="157" t="s">
        <v>563</v>
      </c>
      <c r="F334" s="157" t="s">
        <v>564</v>
      </c>
      <c r="G334" s="157" t="s">
        <v>242</v>
      </c>
      <c r="H334" s="187" t="s">
        <v>379</v>
      </c>
      <c r="I334" s="157">
        <v>1</v>
      </c>
    </row>
    <row r="335" spans="1:9" ht="56.25">
      <c r="A335" s="157" t="s">
        <v>689</v>
      </c>
      <c r="B335" s="157" t="s">
        <v>218</v>
      </c>
      <c r="C335" s="157"/>
      <c r="D335" s="157"/>
      <c r="E335" s="157" t="s">
        <v>563</v>
      </c>
      <c r="F335" s="157" t="s">
        <v>564</v>
      </c>
      <c r="G335" s="157" t="s">
        <v>271</v>
      </c>
      <c r="H335" s="187" t="s">
        <v>379</v>
      </c>
      <c r="I335" s="157">
        <v>1</v>
      </c>
    </row>
    <row r="336" spans="1:9" ht="56.25">
      <c r="A336" s="157" t="s">
        <v>689</v>
      </c>
      <c r="B336" s="157" t="s">
        <v>218</v>
      </c>
      <c r="C336" s="157"/>
      <c r="D336" s="157"/>
      <c r="E336" s="157" t="s">
        <v>563</v>
      </c>
      <c r="F336" s="157" t="s">
        <v>564</v>
      </c>
      <c r="G336" s="157" t="s">
        <v>106</v>
      </c>
      <c r="H336" s="187" t="s">
        <v>379</v>
      </c>
      <c r="I336" s="157">
        <v>1</v>
      </c>
    </row>
    <row r="337" spans="1:9" ht="33.75">
      <c r="A337" s="157" t="s">
        <v>689</v>
      </c>
      <c r="B337" s="157" t="s">
        <v>218</v>
      </c>
      <c r="C337" s="157"/>
      <c r="D337" s="157"/>
      <c r="E337" s="157" t="s">
        <v>563</v>
      </c>
      <c r="F337" s="157" t="s">
        <v>564</v>
      </c>
      <c r="G337" s="157" t="s">
        <v>244</v>
      </c>
      <c r="H337" s="187" t="s">
        <v>379</v>
      </c>
      <c r="I337" s="157">
        <v>1</v>
      </c>
    </row>
    <row r="338" spans="1:9" ht="33.75">
      <c r="A338" s="157" t="s">
        <v>689</v>
      </c>
      <c r="B338" s="157" t="s">
        <v>218</v>
      </c>
      <c r="C338" s="157"/>
      <c r="D338" s="157"/>
      <c r="E338" s="157" t="s">
        <v>563</v>
      </c>
      <c r="F338" s="157" t="s">
        <v>564</v>
      </c>
      <c r="G338" s="157" t="s">
        <v>265</v>
      </c>
      <c r="H338" s="187" t="s">
        <v>379</v>
      </c>
      <c r="I338" s="157">
        <v>1</v>
      </c>
    </row>
    <row r="339" spans="1:9" ht="45">
      <c r="A339" s="157" t="s">
        <v>689</v>
      </c>
      <c r="B339" s="157" t="s">
        <v>218</v>
      </c>
      <c r="C339" s="157"/>
      <c r="D339" s="157"/>
      <c r="E339" s="157" t="s">
        <v>563</v>
      </c>
      <c r="F339" s="157" t="s">
        <v>564</v>
      </c>
      <c r="G339" s="157" t="s">
        <v>266</v>
      </c>
      <c r="H339" s="187" t="s">
        <v>379</v>
      </c>
      <c r="I339" s="157">
        <v>1</v>
      </c>
    </row>
    <row r="340" spans="1:9" ht="33.75">
      <c r="A340" s="157" t="s">
        <v>689</v>
      </c>
      <c r="B340" s="157" t="s">
        <v>218</v>
      </c>
      <c r="C340" s="157"/>
      <c r="D340" s="157"/>
      <c r="E340" s="157" t="s">
        <v>563</v>
      </c>
      <c r="F340" s="157" t="s">
        <v>564</v>
      </c>
      <c r="G340" s="157" t="s">
        <v>267</v>
      </c>
      <c r="H340" s="187" t="s">
        <v>379</v>
      </c>
      <c r="I340" s="157">
        <v>1</v>
      </c>
    </row>
    <row r="341" spans="1:9" ht="45">
      <c r="A341" s="157" t="s">
        <v>689</v>
      </c>
      <c r="B341" s="157" t="s">
        <v>218</v>
      </c>
      <c r="C341" s="157"/>
      <c r="D341" s="157"/>
      <c r="E341" s="157" t="s">
        <v>563</v>
      </c>
      <c r="F341" s="157" t="s">
        <v>564</v>
      </c>
      <c r="G341" s="157" t="s">
        <v>107</v>
      </c>
      <c r="H341" s="187" t="s">
        <v>379</v>
      </c>
      <c r="I341" s="157">
        <v>1</v>
      </c>
    </row>
    <row r="342" spans="1:9" ht="33.75">
      <c r="A342" s="157" t="s">
        <v>689</v>
      </c>
      <c r="B342" s="157" t="s">
        <v>218</v>
      </c>
      <c r="C342" s="157"/>
      <c r="D342" s="157"/>
      <c r="E342" s="157" t="s">
        <v>563</v>
      </c>
      <c r="F342" s="157" t="s">
        <v>564</v>
      </c>
      <c r="G342" s="157" t="s">
        <v>240</v>
      </c>
      <c r="H342" s="187" t="s">
        <v>379</v>
      </c>
      <c r="I342" s="157">
        <v>1</v>
      </c>
    </row>
    <row r="343" spans="1:9" ht="33.75">
      <c r="A343" s="157" t="s">
        <v>689</v>
      </c>
      <c r="B343" s="157" t="s">
        <v>218</v>
      </c>
      <c r="C343" s="157"/>
      <c r="D343" s="157"/>
      <c r="E343" s="157" t="s">
        <v>563</v>
      </c>
      <c r="F343" s="157" t="s">
        <v>564</v>
      </c>
      <c r="G343" s="157" t="s">
        <v>241</v>
      </c>
      <c r="H343" s="187" t="s">
        <v>379</v>
      </c>
      <c r="I343" s="157">
        <v>1</v>
      </c>
    </row>
    <row r="344" spans="1:9" ht="45">
      <c r="A344" s="157" t="s">
        <v>689</v>
      </c>
      <c r="B344" s="157" t="s">
        <v>218</v>
      </c>
      <c r="C344" s="157"/>
      <c r="D344" s="157"/>
      <c r="E344" s="157" t="s">
        <v>563</v>
      </c>
      <c r="F344" s="157" t="s">
        <v>564</v>
      </c>
      <c r="G344" s="157" t="s">
        <v>237</v>
      </c>
      <c r="H344" s="187" t="s">
        <v>379</v>
      </c>
      <c r="I344" s="157">
        <v>1</v>
      </c>
    </row>
    <row r="345" spans="1:9" ht="33.75">
      <c r="A345" s="157" t="s">
        <v>689</v>
      </c>
      <c r="B345" s="157" t="s">
        <v>218</v>
      </c>
      <c r="C345" s="157"/>
      <c r="D345" s="157"/>
      <c r="E345" s="157" t="s">
        <v>563</v>
      </c>
      <c r="F345" s="157" t="s">
        <v>564</v>
      </c>
      <c r="G345" s="157" t="s">
        <v>108</v>
      </c>
      <c r="H345" s="187" t="s">
        <v>379</v>
      </c>
      <c r="I345" s="157">
        <v>1</v>
      </c>
    </row>
    <row r="346" spans="1:9" ht="33.75">
      <c r="A346" s="157" t="s">
        <v>689</v>
      </c>
      <c r="B346" s="157" t="s">
        <v>218</v>
      </c>
      <c r="C346" s="157"/>
      <c r="D346" s="157"/>
      <c r="E346" s="157" t="s">
        <v>563</v>
      </c>
      <c r="F346" s="157" t="s">
        <v>564</v>
      </c>
      <c r="G346" s="157" t="s">
        <v>109</v>
      </c>
      <c r="H346" s="187" t="s">
        <v>379</v>
      </c>
      <c r="I346" s="157">
        <v>1</v>
      </c>
    </row>
    <row r="347" spans="1:9" ht="45">
      <c r="A347" s="157" t="s">
        <v>689</v>
      </c>
      <c r="B347" s="157" t="s">
        <v>218</v>
      </c>
      <c r="C347" s="157"/>
      <c r="D347" s="157"/>
      <c r="E347" s="157" t="s">
        <v>563</v>
      </c>
      <c r="F347" s="157" t="s">
        <v>564</v>
      </c>
      <c r="G347" s="157" t="s">
        <v>226</v>
      </c>
      <c r="H347" s="187" t="s">
        <v>379</v>
      </c>
      <c r="I347" s="157">
        <v>1</v>
      </c>
    </row>
    <row r="348" spans="1:9" ht="45">
      <c r="A348" s="157" t="s">
        <v>689</v>
      </c>
      <c r="B348" s="157" t="s">
        <v>218</v>
      </c>
      <c r="C348" s="157"/>
      <c r="D348" s="157"/>
      <c r="E348" s="157" t="s">
        <v>563</v>
      </c>
      <c r="F348" s="157" t="s">
        <v>564</v>
      </c>
      <c r="G348" s="157" t="s">
        <v>239</v>
      </c>
      <c r="H348" s="187" t="s">
        <v>379</v>
      </c>
      <c r="I348" s="157">
        <v>1</v>
      </c>
    </row>
    <row r="349" spans="1:9" ht="33.75">
      <c r="A349" s="157" t="s">
        <v>689</v>
      </c>
      <c r="B349" s="157" t="s">
        <v>218</v>
      </c>
      <c r="C349" s="157"/>
      <c r="D349" s="157"/>
      <c r="E349" s="157" t="s">
        <v>563</v>
      </c>
      <c r="F349" s="157" t="s">
        <v>564</v>
      </c>
      <c r="G349" s="157" t="s">
        <v>233</v>
      </c>
      <c r="H349" s="187" t="s">
        <v>379</v>
      </c>
      <c r="I349" s="157">
        <v>1</v>
      </c>
    </row>
    <row r="350" spans="1:9" ht="33.75">
      <c r="A350" s="157" t="s">
        <v>689</v>
      </c>
      <c r="B350" s="157" t="s">
        <v>218</v>
      </c>
      <c r="C350" s="157"/>
      <c r="D350" s="157"/>
      <c r="E350" s="157" t="s">
        <v>563</v>
      </c>
      <c r="F350" s="157" t="s">
        <v>564</v>
      </c>
      <c r="G350" s="157" t="s">
        <v>234</v>
      </c>
      <c r="H350" s="187" t="s">
        <v>379</v>
      </c>
      <c r="I350" s="157">
        <v>1</v>
      </c>
    </row>
    <row r="351" spans="1:9" ht="45">
      <c r="A351" s="157" t="s">
        <v>689</v>
      </c>
      <c r="B351" s="157" t="s">
        <v>218</v>
      </c>
      <c r="C351" s="157"/>
      <c r="D351" s="157"/>
      <c r="E351" s="157" t="s">
        <v>563</v>
      </c>
      <c r="F351" s="157" t="s">
        <v>564</v>
      </c>
      <c r="G351" s="157" t="s">
        <v>268</v>
      </c>
      <c r="H351" s="187" t="s">
        <v>379</v>
      </c>
      <c r="I351" s="157">
        <v>1</v>
      </c>
    </row>
    <row r="352" spans="1:9" ht="56.25">
      <c r="A352" s="157" t="s">
        <v>689</v>
      </c>
      <c r="B352" s="157" t="s">
        <v>218</v>
      </c>
      <c r="C352" s="157"/>
      <c r="D352" s="157"/>
      <c r="E352" s="157" t="s">
        <v>563</v>
      </c>
      <c r="F352" s="157" t="s">
        <v>564</v>
      </c>
      <c r="G352" s="157" t="s">
        <v>272</v>
      </c>
      <c r="H352" s="187" t="s">
        <v>379</v>
      </c>
      <c r="I352" s="157">
        <v>1</v>
      </c>
    </row>
    <row r="353" spans="1:9" ht="33.75">
      <c r="A353" s="157" t="s">
        <v>689</v>
      </c>
      <c r="B353" s="157" t="s">
        <v>218</v>
      </c>
      <c r="C353" s="157"/>
      <c r="D353" s="157"/>
      <c r="E353" s="157" t="s">
        <v>563</v>
      </c>
      <c r="F353" s="157" t="s">
        <v>564</v>
      </c>
      <c r="G353" s="157" t="s">
        <v>110</v>
      </c>
      <c r="H353" s="187" t="s">
        <v>373</v>
      </c>
      <c r="I353" s="157">
        <v>1</v>
      </c>
    </row>
    <row r="354" spans="1:9" ht="45">
      <c r="A354" s="157" t="s">
        <v>689</v>
      </c>
      <c r="B354" s="157" t="s">
        <v>218</v>
      </c>
      <c r="C354" s="157"/>
      <c r="D354" s="157"/>
      <c r="E354" s="157" t="s">
        <v>563</v>
      </c>
      <c r="F354" s="157" t="s">
        <v>564</v>
      </c>
      <c r="G354" s="157" t="s">
        <v>219</v>
      </c>
      <c r="H354" s="187" t="s">
        <v>373</v>
      </c>
      <c r="I354" s="157">
        <v>1</v>
      </c>
    </row>
    <row r="355" spans="1:9" ht="33.75">
      <c r="A355" s="157" t="s">
        <v>689</v>
      </c>
      <c r="B355" s="157" t="s">
        <v>218</v>
      </c>
      <c r="C355" s="157"/>
      <c r="D355" s="157"/>
      <c r="E355" s="157" t="s">
        <v>563</v>
      </c>
      <c r="F355" s="157" t="s">
        <v>564</v>
      </c>
      <c r="G355" s="157" t="s">
        <v>225</v>
      </c>
      <c r="H355" s="187" t="s">
        <v>373</v>
      </c>
      <c r="I355" s="157">
        <v>1</v>
      </c>
    </row>
    <row r="356" spans="1:9" ht="22.5">
      <c r="A356" s="157" t="s">
        <v>689</v>
      </c>
      <c r="B356" s="157" t="s">
        <v>218</v>
      </c>
      <c r="C356" s="157"/>
      <c r="D356" s="157"/>
      <c r="E356" s="157" t="s">
        <v>563</v>
      </c>
      <c r="F356" s="157" t="s">
        <v>569</v>
      </c>
      <c r="G356" s="157" t="s">
        <v>229</v>
      </c>
      <c r="H356" s="187" t="s">
        <v>373</v>
      </c>
      <c r="I356" s="157">
        <v>1</v>
      </c>
    </row>
    <row r="357" spans="1:9" ht="22.5">
      <c r="A357" s="157" t="s">
        <v>689</v>
      </c>
      <c r="B357" s="157" t="s">
        <v>218</v>
      </c>
      <c r="C357" s="157"/>
      <c r="D357" s="157"/>
      <c r="E357" s="157" t="s">
        <v>563</v>
      </c>
      <c r="F357" s="157" t="s">
        <v>569</v>
      </c>
      <c r="G357" s="157" t="s">
        <v>258</v>
      </c>
      <c r="H357" s="187" t="s">
        <v>373</v>
      </c>
      <c r="I357" s="157">
        <v>1</v>
      </c>
    </row>
    <row r="358" spans="1:9" ht="22.5">
      <c r="A358" s="157" t="s">
        <v>689</v>
      </c>
      <c r="B358" s="157" t="s">
        <v>218</v>
      </c>
      <c r="C358" s="157"/>
      <c r="D358" s="157"/>
      <c r="E358" s="157" t="s">
        <v>563</v>
      </c>
      <c r="F358" s="157" t="s">
        <v>569</v>
      </c>
      <c r="G358" s="157" t="s">
        <v>260</v>
      </c>
      <c r="H358" s="187" t="s">
        <v>373</v>
      </c>
      <c r="I358" s="157">
        <v>1</v>
      </c>
    </row>
    <row r="359" spans="1:9" ht="22.5">
      <c r="A359" s="157" t="s">
        <v>689</v>
      </c>
      <c r="B359" s="157" t="s">
        <v>218</v>
      </c>
      <c r="C359" s="157"/>
      <c r="D359" s="157"/>
      <c r="E359" s="157" t="s">
        <v>563</v>
      </c>
      <c r="F359" s="157" t="s">
        <v>569</v>
      </c>
      <c r="G359" s="157" t="s">
        <v>259</v>
      </c>
      <c r="H359" s="187" t="s">
        <v>373</v>
      </c>
      <c r="I359" s="157">
        <v>1</v>
      </c>
    </row>
    <row r="360" spans="1:9" ht="22.5">
      <c r="A360" s="157" t="s">
        <v>689</v>
      </c>
      <c r="B360" s="157" t="s">
        <v>218</v>
      </c>
      <c r="C360" s="157"/>
      <c r="D360" s="157"/>
      <c r="E360" s="157" t="s">
        <v>563</v>
      </c>
      <c r="F360" s="157" t="s">
        <v>569</v>
      </c>
      <c r="G360" s="157" t="s">
        <v>257</v>
      </c>
      <c r="H360" s="187" t="s">
        <v>373</v>
      </c>
      <c r="I360" s="157">
        <v>1</v>
      </c>
    </row>
    <row r="361" spans="1:9" ht="22.5">
      <c r="A361" s="157" t="s">
        <v>689</v>
      </c>
      <c r="B361" s="157" t="s">
        <v>218</v>
      </c>
      <c r="C361" s="157"/>
      <c r="D361" s="157"/>
      <c r="E361" s="157" t="s">
        <v>563</v>
      </c>
      <c r="F361" s="157" t="s">
        <v>569</v>
      </c>
      <c r="G361" s="157" t="s">
        <v>256</v>
      </c>
      <c r="H361" s="187" t="s">
        <v>373</v>
      </c>
      <c r="I361" s="157">
        <v>1</v>
      </c>
    </row>
    <row r="362" spans="1:9" ht="22.5">
      <c r="A362" s="157" t="s">
        <v>689</v>
      </c>
      <c r="B362" s="157" t="s">
        <v>218</v>
      </c>
      <c r="C362" s="157"/>
      <c r="D362" s="157"/>
      <c r="E362" s="157" t="s">
        <v>563</v>
      </c>
      <c r="F362" s="157" t="s">
        <v>569</v>
      </c>
      <c r="G362" s="157" t="s">
        <v>230</v>
      </c>
      <c r="H362" s="187" t="s">
        <v>373</v>
      </c>
      <c r="I362" s="157">
        <v>1</v>
      </c>
    </row>
    <row r="363" spans="1:9" ht="56.25">
      <c r="A363" s="157" t="s">
        <v>689</v>
      </c>
      <c r="B363" s="157" t="s">
        <v>218</v>
      </c>
      <c r="C363" s="157"/>
      <c r="D363" s="157"/>
      <c r="E363" s="157" t="s">
        <v>563</v>
      </c>
      <c r="F363" s="157" t="s">
        <v>569</v>
      </c>
      <c r="G363" s="157" t="s">
        <v>245</v>
      </c>
      <c r="H363" s="187" t="s">
        <v>379</v>
      </c>
      <c r="I363" s="157">
        <v>1</v>
      </c>
    </row>
    <row r="364" spans="1:9" ht="45">
      <c r="A364" s="157" t="s">
        <v>689</v>
      </c>
      <c r="B364" s="157" t="s">
        <v>218</v>
      </c>
      <c r="C364" s="157"/>
      <c r="D364" s="157"/>
      <c r="E364" s="157" t="s">
        <v>563</v>
      </c>
      <c r="F364" s="157" t="s">
        <v>569</v>
      </c>
      <c r="G364" s="157" t="s">
        <v>232</v>
      </c>
      <c r="H364" s="187" t="s">
        <v>379</v>
      </c>
      <c r="I364" s="157">
        <v>1</v>
      </c>
    </row>
    <row r="365" spans="1:9" ht="33.75">
      <c r="A365" s="157" t="s">
        <v>689</v>
      </c>
      <c r="B365" s="157" t="s">
        <v>218</v>
      </c>
      <c r="C365" s="157"/>
      <c r="D365" s="157"/>
      <c r="E365" s="157" t="s">
        <v>563</v>
      </c>
      <c r="F365" s="157" t="s">
        <v>569</v>
      </c>
      <c r="G365" s="157" t="s">
        <v>261</v>
      </c>
      <c r="H365" s="187" t="s">
        <v>379</v>
      </c>
      <c r="I365" s="157">
        <v>1</v>
      </c>
    </row>
    <row r="366" spans="1:9" ht="56.25">
      <c r="A366" s="157" t="s">
        <v>689</v>
      </c>
      <c r="B366" s="157" t="s">
        <v>218</v>
      </c>
      <c r="C366" s="157"/>
      <c r="D366" s="157"/>
      <c r="E366" s="157" t="s">
        <v>563</v>
      </c>
      <c r="F366" s="157" t="s">
        <v>569</v>
      </c>
      <c r="G366" s="157" t="s">
        <v>111</v>
      </c>
      <c r="H366" s="187" t="s">
        <v>373</v>
      </c>
      <c r="I366" s="157">
        <v>1</v>
      </c>
    </row>
    <row r="367" spans="1:9" ht="33.75">
      <c r="A367" s="157" t="s">
        <v>689</v>
      </c>
      <c r="B367" s="157" t="s">
        <v>218</v>
      </c>
      <c r="C367" s="157"/>
      <c r="D367" s="157"/>
      <c r="E367" s="157" t="s">
        <v>563</v>
      </c>
      <c r="F367" s="157" t="s">
        <v>569</v>
      </c>
      <c r="G367" s="157" t="s">
        <v>112</v>
      </c>
      <c r="H367" s="187" t="s">
        <v>373</v>
      </c>
      <c r="I367" s="157">
        <v>1</v>
      </c>
    </row>
    <row r="368" spans="1:9" ht="22.5">
      <c r="A368" s="157" t="s">
        <v>689</v>
      </c>
      <c r="B368" s="157" t="s">
        <v>218</v>
      </c>
      <c r="C368" s="157"/>
      <c r="D368" s="157"/>
      <c r="E368" s="157" t="s">
        <v>563</v>
      </c>
      <c r="F368" s="157" t="s">
        <v>569</v>
      </c>
      <c r="G368" s="157" t="s">
        <v>231</v>
      </c>
      <c r="H368" s="187" t="s">
        <v>373</v>
      </c>
      <c r="I368" s="157">
        <v>1</v>
      </c>
    </row>
    <row r="369" spans="1:9" ht="33.75">
      <c r="A369" s="157" t="s">
        <v>689</v>
      </c>
      <c r="B369" s="157" t="s">
        <v>278</v>
      </c>
      <c r="C369" s="157"/>
      <c r="D369" s="157"/>
      <c r="E369" s="157" t="s">
        <v>615</v>
      </c>
      <c r="F369" s="157" t="s">
        <v>566</v>
      </c>
      <c r="G369" s="157" t="s">
        <v>281</v>
      </c>
      <c r="H369" s="187"/>
      <c r="I369" s="157">
        <v>1</v>
      </c>
    </row>
    <row r="370" spans="1:9" ht="22.5">
      <c r="A370" s="157" t="s">
        <v>689</v>
      </c>
      <c r="B370" s="157" t="s">
        <v>278</v>
      </c>
      <c r="C370" s="157"/>
      <c r="D370" s="157"/>
      <c r="E370" s="157" t="s">
        <v>615</v>
      </c>
      <c r="F370" s="157" t="s">
        <v>569</v>
      </c>
      <c r="G370" s="157" t="s">
        <v>283</v>
      </c>
      <c r="H370" s="187"/>
      <c r="I370" s="157">
        <v>1</v>
      </c>
    </row>
    <row r="371" spans="1:9" ht="33.75">
      <c r="A371" s="157" t="s">
        <v>689</v>
      </c>
      <c r="B371" s="157" t="s">
        <v>278</v>
      </c>
      <c r="C371" s="157"/>
      <c r="D371" s="157"/>
      <c r="E371" s="157" t="s">
        <v>615</v>
      </c>
      <c r="F371" s="157" t="s">
        <v>569</v>
      </c>
      <c r="G371" s="157" t="s">
        <v>282</v>
      </c>
      <c r="H371" s="187"/>
      <c r="I371" s="157">
        <v>1</v>
      </c>
    </row>
    <row r="372" spans="1:9" ht="67.5">
      <c r="A372" s="157" t="s">
        <v>689</v>
      </c>
      <c r="B372" s="157" t="s">
        <v>278</v>
      </c>
      <c r="C372" s="157"/>
      <c r="D372" s="157"/>
      <c r="E372" s="157" t="s">
        <v>563</v>
      </c>
      <c r="F372" s="157" t="s">
        <v>564</v>
      </c>
      <c r="G372" s="157" t="s">
        <v>113</v>
      </c>
      <c r="H372" s="187" t="s">
        <v>379</v>
      </c>
      <c r="I372" s="157">
        <v>1</v>
      </c>
    </row>
    <row r="373" spans="1:9">
      <c r="A373" s="157" t="s">
        <v>689</v>
      </c>
      <c r="B373" s="157" t="s">
        <v>278</v>
      </c>
      <c r="C373" s="157"/>
      <c r="D373" s="157"/>
      <c r="E373" s="157" t="s">
        <v>563</v>
      </c>
      <c r="F373" s="157" t="s">
        <v>564</v>
      </c>
      <c r="G373" s="157" t="s">
        <v>279</v>
      </c>
      <c r="H373" s="187" t="s">
        <v>379</v>
      </c>
      <c r="I373" s="157">
        <v>1</v>
      </c>
    </row>
    <row r="374" spans="1:9" ht="22.5">
      <c r="A374" s="157" t="s">
        <v>689</v>
      </c>
      <c r="B374" s="157" t="s">
        <v>278</v>
      </c>
      <c r="C374" s="157"/>
      <c r="D374" s="157"/>
      <c r="E374" s="157" t="s">
        <v>563</v>
      </c>
      <c r="F374" s="157" t="s">
        <v>569</v>
      </c>
      <c r="G374" s="157" t="s">
        <v>285</v>
      </c>
      <c r="H374" s="187" t="s">
        <v>373</v>
      </c>
      <c r="I374" s="157">
        <v>1</v>
      </c>
    </row>
    <row r="375" spans="1:9" ht="22.5">
      <c r="A375" s="157" t="s">
        <v>689</v>
      </c>
      <c r="B375" s="157" t="s">
        <v>278</v>
      </c>
      <c r="C375" s="157"/>
      <c r="D375" s="157"/>
      <c r="E375" s="157" t="s">
        <v>563</v>
      </c>
      <c r="F375" s="157" t="s">
        <v>569</v>
      </c>
      <c r="G375" s="157" t="s">
        <v>284</v>
      </c>
      <c r="H375" s="187" t="s">
        <v>379</v>
      </c>
      <c r="I375" s="157">
        <v>1</v>
      </c>
    </row>
    <row r="376" spans="1:9" ht="22.5">
      <c r="A376" s="157" t="s">
        <v>689</v>
      </c>
      <c r="B376" s="157" t="s">
        <v>286</v>
      </c>
      <c r="C376" s="157"/>
      <c r="D376" s="157"/>
      <c r="E376" s="157" t="s">
        <v>615</v>
      </c>
      <c r="F376" s="157" t="s">
        <v>564</v>
      </c>
      <c r="G376" s="157" t="s">
        <v>114</v>
      </c>
      <c r="H376" s="187"/>
      <c r="I376" s="157">
        <v>1</v>
      </c>
    </row>
    <row r="377" spans="1:9" ht="56.25">
      <c r="A377" s="157" t="s">
        <v>689</v>
      </c>
      <c r="B377" s="157" t="s">
        <v>286</v>
      </c>
      <c r="C377" s="157"/>
      <c r="D377" s="157"/>
      <c r="E377" s="157" t="s">
        <v>563</v>
      </c>
      <c r="F377" s="157" t="s">
        <v>564</v>
      </c>
      <c r="G377" s="157" t="s">
        <v>115</v>
      </c>
      <c r="H377" s="187" t="s">
        <v>379</v>
      </c>
      <c r="I377" s="157">
        <v>1</v>
      </c>
    </row>
    <row r="378" spans="1:9" ht="45">
      <c r="A378" s="157" t="s">
        <v>689</v>
      </c>
      <c r="B378" s="157" t="s">
        <v>286</v>
      </c>
      <c r="C378" s="157"/>
      <c r="D378" s="157"/>
      <c r="E378" s="157" t="s">
        <v>563</v>
      </c>
      <c r="F378" s="157" t="s">
        <v>564</v>
      </c>
      <c r="G378" s="157" t="s">
        <v>116</v>
      </c>
      <c r="H378" s="187" t="s">
        <v>373</v>
      </c>
      <c r="I378" s="157">
        <v>1</v>
      </c>
    </row>
    <row r="379" spans="1:9" ht="67.5">
      <c r="A379" s="157" t="s">
        <v>689</v>
      </c>
      <c r="B379" s="157" t="s">
        <v>286</v>
      </c>
      <c r="C379" s="157"/>
      <c r="D379" s="157"/>
      <c r="E379" s="157" t="s">
        <v>563</v>
      </c>
      <c r="F379" s="157" t="s">
        <v>569</v>
      </c>
      <c r="G379" s="157" t="s">
        <v>117</v>
      </c>
      <c r="H379" s="187" t="s">
        <v>379</v>
      </c>
      <c r="I379" s="157">
        <v>1</v>
      </c>
    </row>
    <row r="380" spans="1:9" ht="22.5">
      <c r="A380" s="157" t="s">
        <v>689</v>
      </c>
      <c r="B380" s="157" t="s">
        <v>286</v>
      </c>
      <c r="C380" s="157"/>
      <c r="D380" s="157"/>
      <c r="E380" s="157" t="s">
        <v>563</v>
      </c>
      <c r="F380" s="157" t="s">
        <v>569</v>
      </c>
      <c r="G380" s="157" t="s">
        <v>118</v>
      </c>
      <c r="H380" s="187" t="s">
        <v>379</v>
      </c>
      <c r="I380" s="157">
        <v>1</v>
      </c>
    </row>
    <row r="381" spans="1:9" ht="22.5">
      <c r="A381" s="157" t="s">
        <v>689</v>
      </c>
      <c r="B381" s="157" t="s">
        <v>292</v>
      </c>
      <c r="C381" s="157" t="s">
        <v>299</v>
      </c>
      <c r="D381" s="157"/>
      <c r="E381" s="157" t="s">
        <v>615</v>
      </c>
      <c r="F381" s="157" t="s">
        <v>564</v>
      </c>
      <c r="G381" s="157" t="s">
        <v>310</v>
      </c>
      <c r="H381" s="187"/>
      <c r="I381" s="157">
        <v>1</v>
      </c>
    </row>
    <row r="382" spans="1:9" ht="33.75">
      <c r="A382" s="157" t="s">
        <v>689</v>
      </c>
      <c r="B382" s="157" t="s">
        <v>292</v>
      </c>
      <c r="C382" s="157"/>
      <c r="D382" s="157"/>
      <c r="E382" s="157" t="s">
        <v>615</v>
      </c>
      <c r="F382" s="157" t="s">
        <v>569</v>
      </c>
      <c r="G382" s="157" t="s">
        <v>302</v>
      </c>
      <c r="H382" s="187"/>
      <c r="I382" s="157">
        <v>1</v>
      </c>
    </row>
    <row r="383" spans="1:9" ht="33.75">
      <c r="A383" s="157" t="s">
        <v>689</v>
      </c>
      <c r="B383" s="157" t="s">
        <v>292</v>
      </c>
      <c r="C383" s="157"/>
      <c r="D383" s="157"/>
      <c r="E383" s="157" t="s">
        <v>615</v>
      </c>
      <c r="F383" s="157" t="s">
        <v>569</v>
      </c>
      <c r="G383" s="157" t="s">
        <v>301</v>
      </c>
      <c r="H383" s="187"/>
      <c r="I383" s="157">
        <v>1</v>
      </c>
    </row>
    <row r="384" spans="1:9" ht="22.5">
      <c r="A384" s="157" t="s">
        <v>689</v>
      </c>
      <c r="B384" s="157" t="s">
        <v>292</v>
      </c>
      <c r="C384" s="157"/>
      <c r="D384" s="157"/>
      <c r="E384" s="157" t="s">
        <v>563</v>
      </c>
      <c r="F384" s="157" t="s">
        <v>564</v>
      </c>
      <c r="G384" s="157" t="s">
        <v>304</v>
      </c>
      <c r="H384" s="187" t="s">
        <v>379</v>
      </c>
      <c r="I384" s="157">
        <v>1</v>
      </c>
    </row>
    <row r="385" spans="1:9" ht="22.5">
      <c r="A385" s="157" t="s">
        <v>689</v>
      </c>
      <c r="B385" s="157" t="s">
        <v>292</v>
      </c>
      <c r="C385" s="157"/>
      <c r="D385" s="157"/>
      <c r="E385" s="157" t="s">
        <v>563</v>
      </c>
      <c r="F385" s="157" t="s">
        <v>564</v>
      </c>
      <c r="G385" s="157" t="s">
        <v>303</v>
      </c>
      <c r="H385" s="187" t="s">
        <v>379</v>
      </c>
      <c r="I385" s="157">
        <v>1</v>
      </c>
    </row>
    <row r="386" spans="1:9" ht="33.75">
      <c r="A386" s="157" t="s">
        <v>689</v>
      </c>
      <c r="B386" s="157" t="s">
        <v>292</v>
      </c>
      <c r="C386" s="157"/>
      <c r="D386" s="157"/>
      <c r="E386" s="157" t="s">
        <v>563</v>
      </c>
      <c r="F386" s="157" t="s">
        <v>564</v>
      </c>
      <c r="G386" s="157" t="s">
        <v>315</v>
      </c>
      <c r="H386" s="187" t="s">
        <v>379</v>
      </c>
      <c r="I386" s="157">
        <v>1</v>
      </c>
    </row>
    <row r="387" spans="1:9" ht="45">
      <c r="A387" s="157" t="s">
        <v>689</v>
      </c>
      <c r="B387" s="157" t="s">
        <v>292</v>
      </c>
      <c r="C387" s="157"/>
      <c r="D387" s="157"/>
      <c r="E387" s="157" t="s">
        <v>563</v>
      </c>
      <c r="F387" s="157" t="s">
        <v>564</v>
      </c>
      <c r="G387" s="157" t="s">
        <v>314</v>
      </c>
      <c r="H387" s="187" t="s">
        <v>379</v>
      </c>
      <c r="I387" s="157">
        <v>1</v>
      </c>
    </row>
    <row r="388" spans="1:9" ht="33.75">
      <c r="A388" s="157" t="s">
        <v>689</v>
      </c>
      <c r="B388" s="157" t="s">
        <v>292</v>
      </c>
      <c r="C388" s="157"/>
      <c r="D388" s="157"/>
      <c r="E388" s="157" t="s">
        <v>563</v>
      </c>
      <c r="F388" s="157" t="s">
        <v>564</v>
      </c>
      <c r="G388" s="157" t="s">
        <v>309</v>
      </c>
      <c r="H388" s="187" t="s">
        <v>379</v>
      </c>
      <c r="I388" s="157">
        <v>1</v>
      </c>
    </row>
    <row r="389" spans="1:9" ht="22.5">
      <c r="A389" s="157" t="s">
        <v>689</v>
      </c>
      <c r="B389" s="157" t="s">
        <v>292</v>
      </c>
      <c r="C389" s="157"/>
      <c r="D389" s="157"/>
      <c r="E389" s="157" t="s">
        <v>563</v>
      </c>
      <c r="F389" s="157" t="s">
        <v>564</v>
      </c>
      <c r="G389" s="157" t="s">
        <v>313</v>
      </c>
      <c r="H389" s="187" t="s">
        <v>379</v>
      </c>
      <c r="I389" s="157">
        <v>1</v>
      </c>
    </row>
    <row r="390" spans="1:9" ht="45">
      <c r="A390" s="157" t="s">
        <v>689</v>
      </c>
      <c r="B390" s="157" t="s">
        <v>292</v>
      </c>
      <c r="C390" s="157"/>
      <c r="D390" s="157"/>
      <c r="E390" s="157" t="s">
        <v>563</v>
      </c>
      <c r="F390" s="157" t="s">
        <v>564</v>
      </c>
      <c r="G390" s="157" t="s">
        <v>311</v>
      </c>
      <c r="H390" s="187" t="s">
        <v>379</v>
      </c>
      <c r="I390" s="157">
        <v>1</v>
      </c>
    </row>
    <row r="391" spans="1:9" ht="45">
      <c r="A391" s="157" t="s">
        <v>689</v>
      </c>
      <c r="B391" s="157" t="s">
        <v>292</v>
      </c>
      <c r="C391" s="157"/>
      <c r="D391" s="157"/>
      <c r="E391" s="157" t="s">
        <v>563</v>
      </c>
      <c r="F391" s="157" t="s">
        <v>564</v>
      </c>
      <c r="G391" s="157" t="s">
        <v>308</v>
      </c>
      <c r="H391" s="187" t="s">
        <v>373</v>
      </c>
      <c r="I391" s="157">
        <v>1</v>
      </c>
    </row>
    <row r="392" spans="1:9" ht="33.75">
      <c r="A392" s="157" t="s">
        <v>689</v>
      </c>
      <c r="B392" s="157" t="s">
        <v>292</v>
      </c>
      <c r="C392" s="157"/>
      <c r="D392" s="157"/>
      <c r="E392" s="157" t="s">
        <v>563</v>
      </c>
      <c r="F392" s="157" t="s">
        <v>569</v>
      </c>
      <c r="G392" s="157" t="s">
        <v>300</v>
      </c>
      <c r="H392" s="187" t="s">
        <v>373</v>
      </c>
      <c r="I392" s="157">
        <v>1</v>
      </c>
    </row>
    <row r="393" spans="1:9" ht="22.5">
      <c r="A393" s="157" t="s">
        <v>689</v>
      </c>
      <c r="B393" s="157" t="s">
        <v>292</v>
      </c>
      <c r="C393" s="157"/>
      <c r="D393" s="157"/>
      <c r="E393" s="157" t="s">
        <v>563</v>
      </c>
      <c r="F393" s="157" t="s">
        <v>569</v>
      </c>
      <c r="G393" s="157" t="s">
        <v>305</v>
      </c>
      <c r="H393" s="187" t="s">
        <v>379</v>
      </c>
      <c r="I393" s="157">
        <v>1</v>
      </c>
    </row>
    <row r="394" spans="1:9" ht="22.5">
      <c r="A394" s="157" t="s">
        <v>689</v>
      </c>
      <c r="B394" s="157" t="s">
        <v>292</v>
      </c>
      <c r="C394" s="157"/>
      <c r="D394" s="157"/>
      <c r="E394" s="157" t="s">
        <v>563</v>
      </c>
      <c r="F394" s="157" t="s">
        <v>569</v>
      </c>
      <c r="G394" s="157" t="s">
        <v>306</v>
      </c>
      <c r="H394" s="187" t="s">
        <v>379</v>
      </c>
      <c r="I394" s="157">
        <v>1</v>
      </c>
    </row>
    <row r="395" spans="1:9" ht="22.5">
      <c r="A395" s="157" t="s">
        <v>689</v>
      </c>
      <c r="B395" s="157" t="s">
        <v>292</v>
      </c>
      <c r="C395" s="157"/>
      <c r="D395" s="157"/>
      <c r="E395" s="157" t="s">
        <v>563</v>
      </c>
      <c r="F395" s="157" t="s">
        <v>569</v>
      </c>
      <c r="G395" s="157" t="s">
        <v>119</v>
      </c>
      <c r="H395" s="187" t="s">
        <v>379</v>
      </c>
      <c r="I395" s="157">
        <v>1</v>
      </c>
    </row>
    <row r="396" spans="1:9" ht="22.5">
      <c r="A396" s="157" t="s">
        <v>689</v>
      </c>
      <c r="B396" s="157" t="s">
        <v>292</v>
      </c>
      <c r="C396" s="157"/>
      <c r="D396" s="157"/>
      <c r="E396" s="157" t="s">
        <v>563</v>
      </c>
      <c r="F396" s="157" t="s">
        <v>569</v>
      </c>
      <c r="G396" s="157" t="s">
        <v>312</v>
      </c>
      <c r="H396" s="187" t="s">
        <v>373</v>
      </c>
      <c r="I396" s="157">
        <v>1</v>
      </c>
    </row>
    <row r="397" spans="1:9" ht="22.5">
      <c r="A397" s="157" t="s">
        <v>689</v>
      </c>
      <c r="B397" s="157" t="s">
        <v>292</v>
      </c>
      <c r="C397" s="157" t="s">
        <v>316</v>
      </c>
      <c r="D397" s="157"/>
      <c r="E397" s="157" t="s">
        <v>615</v>
      </c>
      <c r="F397" s="157" t="s">
        <v>564</v>
      </c>
      <c r="G397" s="157" t="s">
        <v>317</v>
      </c>
      <c r="H397" s="187"/>
      <c r="I397" s="157">
        <v>1</v>
      </c>
    </row>
    <row r="398" spans="1:9" ht="33.75">
      <c r="A398" s="157" t="s">
        <v>689</v>
      </c>
      <c r="B398" s="157" t="s">
        <v>292</v>
      </c>
      <c r="C398" s="157"/>
      <c r="D398" s="157"/>
      <c r="E398" s="157" t="s">
        <v>563</v>
      </c>
      <c r="F398" s="157" t="s">
        <v>564</v>
      </c>
      <c r="G398" s="157" t="s">
        <v>120</v>
      </c>
      <c r="H398" s="187" t="s">
        <v>373</v>
      </c>
      <c r="I398" s="157">
        <v>1</v>
      </c>
    </row>
    <row r="399" spans="1:9" ht="33.75">
      <c r="A399" s="157" t="s">
        <v>689</v>
      </c>
      <c r="B399" s="157" t="s">
        <v>292</v>
      </c>
      <c r="C399" s="157"/>
      <c r="D399" s="157"/>
      <c r="E399" s="157" t="s">
        <v>563</v>
      </c>
      <c r="F399" s="157" t="s">
        <v>564</v>
      </c>
      <c r="G399" s="157" t="s">
        <v>121</v>
      </c>
      <c r="H399" s="187" t="s">
        <v>373</v>
      </c>
      <c r="I399" s="157">
        <v>1</v>
      </c>
    </row>
    <row r="400" spans="1:9" ht="45">
      <c r="A400" s="157" t="s">
        <v>689</v>
      </c>
      <c r="B400" s="157" t="s">
        <v>292</v>
      </c>
      <c r="C400" s="157"/>
      <c r="D400" s="157"/>
      <c r="E400" s="157" t="s">
        <v>563</v>
      </c>
      <c r="F400" s="157" t="s">
        <v>564</v>
      </c>
      <c r="G400" s="157" t="s">
        <v>318</v>
      </c>
      <c r="H400" s="187" t="s">
        <v>373</v>
      </c>
      <c r="I400" s="157">
        <v>1</v>
      </c>
    </row>
    <row r="401" spans="1:9" ht="33.75">
      <c r="A401" s="157" t="s">
        <v>689</v>
      </c>
      <c r="B401" s="157" t="s">
        <v>292</v>
      </c>
      <c r="C401" s="157"/>
      <c r="D401" s="157"/>
      <c r="E401" s="157" t="s">
        <v>563</v>
      </c>
      <c r="F401" s="157" t="s">
        <v>564</v>
      </c>
      <c r="G401" s="157" t="s">
        <v>296</v>
      </c>
      <c r="H401" s="187" t="s">
        <v>379</v>
      </c>
      <c r="I401" s="157">
        <v>1</v>
      </c>
    </row>
    <row r="402" spans="1:9" ht="22.5">
      <c r="A402" s="157" t="s">
        <v>689</v>
      </c>
      <c r="B402" s="157" t="s">
        <v>292</v>
      </c>
      <c r="C402" s="157"/>
      <c r="D402" s="157"/>
      <c r="E402" s="157" t="s">
        <v>563</v>
      </c>
      <c r="F402" s="157" t="s">
        <v>564</v>
      </c>
      <c r="G402" s="157" t="s">
        <v>293</v>
      </c>
      <c r="H402" s="187" t="s">
        <v>379</v>
      </c>
      <c r="I402" s="157">
        <v>1</v>
      </c>
    </row>
    <row r="403" spans="1:9" ht="56.25">
      <c r="A403" s="157" t="s">
        <v>689</v>
      </c>
      <c r="B403" s="157" t="s">
        <v>292</v>
      </c>
      <c r="C403" s="157"/>
      <c r="D403" s="157"/>
      <c r="E403" s="157" t="s">
        <v>563</v>
      </c>
      <c r="F403" s="157" t="s">
        <v>564</v>
      </c>
      <c r="G403" s="157" t="s">
        <v>294</v>
      </c>
      <c r="H403" s="187" t="s">
        <v>379</v>
      </c>
      <c r="I403" s="157">
        <v>1</v>
      </c>
    </row>
    <row r="404" spans="1:9" ht="33.75">
      <c r="A404" s="157" t="s">
        <v>689</v>
      </c>
      <c r="B404" s="157" t="s">
        <v>292</v>
      </c>
      <c r="C404" s="157"/>
      <c r="D404" s="157"/>
      <c r="E404" s="157" t="s">
        <v>563</v>
      </c>
      <c r="F404" s="157" t="s">
        <v>566</v>
      </c>
      <c r="G404" s="157" t="s">
        <v>295</v>
      </c>
      <c r="H404" s="187" t="s">
        <v>379</v>
      </c>
      <c r="I404" s="157">
        <v>1</v>
      </c>
    </row>
    <row r="405" spans="1:9" ht="56.25">
      <c r="A405" s="157" t="s">
        <v>689</v>
      </c>
      <c r="B405" s="157" t="s">
        <v>292</v>
      </c>
      <c r="C405" s="157"/>
      <c r="D405" s="157"/>
      <c r="E405" s="157" t="s">
        <v>563</v>
      </c>
      <c r="F405" s="157" t="s">
        <v>569</v>
      </c>
      <c r="G405" s="157" t="s">
        <v>122</v>
      </c>
      <c r="H405" s="187" t="s">
        <v>379</v>
      </c>
      <c r="I405" s="157">
        <v>1</v>
      </c>
    </row>
    <row r="406" spans="1:9" ht="22.5">
      <c r="A406" s="157" t="s">
        <v>689</v>
      </c>
      <c r="B406" s="157" t="s">
        <v>292</v>
      </c>
      <c r="C406" s="157"/>
      <c r="D406" s="157"/>
      <c r="E406" s="157" t="s">
        <v>563</v>
      </c>
      <c r="F406" s="157" t="s">
        <v>569</v>
      </c>
      <c r="G406" s="157" t="s">
        <v>298</v>
      </c>
      <c r="H406" s="187" t="s">
        <v>379</v>
      </c>
      <c r="I406" s="157">
        <v>1</v>
      </c>
    </row>
    <row r="407" spans="1:9">
      <c r="A407" s="157" t="s">
        <v>321</v>
      </c>
      <c r="B407" s="157" t="s">
        <v>322</v>
      </c>
      <c r="C407" s="157"/>
      <c r="D407" s="157"/>
      <c r="E407" s="157" t="s">
        <v>615</v>
      </c>
      <c r="F407" s="157" t="s">
        <v>564</v>
      </c>
      <c r="G407" s="157" t="s">
        <v>325</v>
      </c>
      <c r="H407" s="187"/>
      <c r="I407" s="157">
        <v>1</v>
      </c>
    </row>
    <row r="408" spans="1:9" ht="22.5">
      <c r="A408" s="157" t="s">
        <v>321</v>
      </c>
      <c r="B408" s="157" t="s">
        <v>322</v>
      </c>
      <c r="C408" s="157"/>
      <c r="D408" s="157"/>
      <c r="E408" s="157" t="s">
        <v>615</v>
      </c>
      <c r="F408" s="157" t="s">
        <v>564</v>
      </c>
      <c r="G408" s="157" t="s">
        <v>123</v>
      </c>
      <c r="H408" s="187"/>
      <c r="I408" s="157">
        <v>1</v>
      </c>
    </row>
    <row r="409" spans="1:9">
      <c r="A409" s="157" t="s">
        <v>321</v>
      </c>
      <c r="B409" s="157" t="s">
        <v>322</v>
      </c>
      <c r="C409" s="157"/>
      <c r="D409" s="157"/>
      <c r="E409" s="157" t="s">
        <v>615</v>
      </c>
      <c r="F409" s="157" t="s">
        <v>564</v>
      </c>
      <c r="G409" s="157" t="s">
        <v>326</v>
      </c>
      <c r="H409" s="187"/>
      <c r="I409" s="157">
        <v>1</v>
      </c>
    </row>
    <row r="410" spans="1:9" ht="22.5">
      <c r="A410" s="157" t="s">
        <v>321</v>
      </c>
      <c r="B410" s="157" t="s">
        <v>322</v>
      </c>
      <c r="C410" s="157"/>
      <c r="D410" s="157"/>
      <c r="E410" s="157" t="s">
        <v>615</v>
      </c>
      <c r="F410" s="157" t="s">
        <v>564</v>
      </c>
      <c r="G410" s="157" t="s">
        <v>124</v>
      </c>
      <c r="H410" s="187"/>
      <c r="I410" s="157">
        <v>1</v>
      </c>
    </row>
    <row r="411" spans="1:9" ht="22.5">
      <c r="A411" s="157" t="s">
        <v>321</v>
      </c>
      <c r="B411" s="157" t="s">
        <v>322</v>
      </c>
      <c r="C411" s="157"/>
      <c r="D411" s="157"/>
      <c r="E411" s="157" t="s">
        <v>615</v>
      </c>
      <c r="F411" s="157" t="s">
        <v>564</v>
      </c>
      <c r="G411" s="157" t="s">
        <v>329</v>
      </c>
      <c r="H411" s="187"/>
      <c r="I411" s="157">
        <v>1</v>
      </c>
    </row>
    <row r="412" spans="1:9" ht="22.5">
      <c r="A412" s="157" t="s">
        <v>321</v>
      </c>
      <c r="B412" s="157" t="s">
        <v>322</v>
      </c>
      <c r="C412" s="157"/>
      <c r="D412" s="157"/>
      <c r="E412" s="157" t="s">
        <v>615</v>
      </c>
      <c r="F412" s="157" t="s">
        <v>564</v>
      </c>
      <c r="G412" s="157" t="s">
        <v>335</v>
      </c>
      <c r="H412" s="187"/>
      <c r="I412" s="157">
        <v>1</v>
      </c>
    </row>
    <row r="413" spans="1:9" ht="22.5">
      <c r="A413" s="157" t="s">
        <v>321</v>
      </c>
      <c r="B413" s="157" t="s">
        <v>322</v>
      </c>
      <c r="C413" s="157"/>
      <c r="D413" s="157"/>
      <c r="E413" s="157" t="s">
        <v>615</v>
      </c>
      <c r="F413" s="157" t="s">
        <v>564</v>
      </c>
      <c r="G413" s="157" t="s">
        <v>336</v>
      </c>
      <c r="H413" s="187"/>
      <c r="I413" s="157">
        <v>1</v>
      </c>
    </row>
    <row r="414" spans="1:9" ht="22.5">
      <c r="A414" s="157" t="s">
        <v>321</v>
      </c>
      <c r="B414" s="157" t="s">
        <v>322</v>
      </c>
      <c r="C414" s="157"/>
      <c r="D414" s="157"/>
      <c r="E414" s="157" t="s">
        <v>615</v>
      </c>
      <c r="F414" s="157" t="s">
        <v>564</v>
      </c>
      <c r="G414" s="157" t="s">
        <v>324</v>
      </c>
      <c r="H414" s="187"/>
      <c r="I414" s="157">
        <v>1</v>
      </c>
    </row>
    <row r="415" spans="1:9" ht="22.5">
      <c r="A415" s="157" t="s">
        <v>321</v>
      </c>
      <c r="B415" s="157" t="s">
        <v>322</v>
      </c>
      <c r="C415" s="157"/>
      <c r="D415" s="157"/>
      <c r="E415" s="157" t="s">
        <v>615</v>
      </c>
      <c r="F415" s="157" t="s">
        <v>564</v>
      </c>
      <c r="G415" s="157" t="s">
        <v>331</v>
      </c>
      <c r="H415" s="187"/>
      <c r="I415" s="157">
        <v>1</v>
      </c>
    </row>
    <row r="416" spans="1:9" ht="22.5">
      <c r="A416" s="157" t="s">
        <v>321</v>
      </c>
      <c r="B416" s="157" t="s">
        <v>322</v>
      </c>
      <c r="C416" s="157"/>
      <c r="D416" s="157"/>
      <c r="E416" s="157" t="s">
        <v>615</v>
      </c>
      <c r="F416" s="157" t="s">
        <v>564</v>
      </c>
      <c r="G416" s="157" t="s">
        <v>334</v>
      </c>
      <c r="H416" s="187"/>
      <c r="I416" s="157">
        <v>1</v>
      </c>
    </row>
    <row r="417" spans="1:9">
      <c r="A417" s="157" t="s">
        <v>321</v>
      </c>
      <c r="B417" s="157" t="s">
        <v>322</v>
      </c>
      <c r="C417" s="157"/>
      <c r="D417" s="157"/>
      <c r="E417" s="157" t="s">
        <v>615</v>
      </c>
      <c r="F417" s="157" t="s">
        <v>566</v>
      </c>
      <c r="G417" s="157" t="s">
        <v>328</v>
      </c>
      <c r="H417" s="187"/>
      <c r="I417" s="157">
        <v>1</v>
      </c>
    </row>
    <row r="418" spans="1:9">
      <c r="A418" s="157" t="s">
        <v>321</v>
      </c>
      <c r="B418" s="157" t="s">
        <v>322</v>
      </c>
      <c r="C418" s="157"/>
      <c r="D418" s="157"/>
      <c r="E418" s="157" t="s">
        <v>615</v>
      </c>
      <c r="F418" s="157" t="s">
        <v>569</v>
      </c>
      <c r="G418" s="157" t="s">
        <v>330</v>
      </c>
      <c r="H418" s="187"/>
      <c r="I418" s="157">
        <v>1</v>
      </c>
    </row>
    <row r="419" spans="1:9" ht="22.5">
      <c r="A419" s="157" t="s">
        <v>321</v>
      </c>
      <c r="B419" s="157" t="s">
        <v>322</v>
      </c>
      <c r="C419" s="157"/>
      <c r="D419" s="157"/>
      <c r="E419" s="157" t="s">
        <v>615</v>
      </c>
      <c r="F419" s="157" t="s">
        <v>569</v>
      </c>
      <c r="G419" s="157" t="s">
        <v>125</v>
      </c>
      <c r="H419" s="187"/>
      <c r="I419" s="157">
        <v>1</v>
      </c>
    </row>
    <row r="420" spans="1:9">
      <c r="A420" s="157" t="s">
        <v>321</v>
      </c>
      <c r="B420" s="157" t="s">
        <v>322</v>
      </c>
      <c r="C420" s="157"/>
      <c r="D420" s="157"/>
      <c r="E420" s="157" t="s">
        <v>615</v>
      </c>
      <c r="F420" s="157" t="s">
        <v>569</v>
      </c>
      <c r="G420" s="157" t="s">
        <v>327</v>
      </c>
      <c r="H420" s="187"/>
      <c r="I420" s="157">
        <v>1</v>
      </c>
    </row>
    <row r="421" spans="1:9" ht="33.75">
      <c r="A421" s="157" t="s">
        <v>321</v>
      </c>
      <c r="B421" s="157" t="s">
        <v>337</v>
      </c>
      <c r="C421" s="157" t="s">
        <v>352</v>
      </c>
      <c r="D421" s="157" t="s">
        <v>358</v>
      </c>
      <c r="E421" s="157" t="s">
        <v>563</v>
      </c>
      <c r="F421" s="157" t="s">
        <v>564</v>
      </c>
      <c r="G421" s="157" t="s">
        <v>127</v>
      </c>
      <c r="H421" s="187" t="s">
        <v>379</v>
      </c>
      <c r="I421" s="157">
        <v>1</v>
      </c>
    </row>
    <row r="422" spans="1:9" ht="33.75">
      <c r="A422" s="157" t="s">
        <v>321</v>
      </c>
      <c r="B422" s="157" t="s">
        <v>337</v>
      </c>
      <c r="C422" s="157"/>
      <c r="D422" s="157"/>
      <c r="E422" s="157" t="s">
        <v>563</v>
      </c>
      <c r="F422" s="157" t="s">
        <v>564</v>
      </c>
      <c r="G422" s="157" t="s">
        <v>128</v>
      </c>
      <c r="H422" s="187" t="s">
        <v>379</v>
      </c>
      <c r="I422" s="157">
        <v>1</v>
      </c>
    </row>
    <row r="423" spans="1:9" ht="67.5">
      <c r="A423" s="157" t="s">
        <v>321</v>
      </c>
      <c r="B423" s="157" t="s">
        <v>337</v>
      </c>
      <c r="C423" s="157"/>
      <c r="D423" s="157"/>
      <c r="E423" s="157" t="s">
        <v>563</v>
      </c>
      <c r="F423" s="157" t="s">
        <v>564</v>
      </c>
      <c r="G423" s="157" t="s">
        <v>129</v>
      </c>
      <c r="H423" s="187" t="s">
        <v>379</v>
      </c>
      <c r="I423" s="157">
        <v>1</v>
      </c>
    </row>
    <row r="424" spans="1:9" ht="22.5">
      <c r="A424" s="157" t="s">
        <v>321</v>
      </c>
      <c r="B424" s="157" t="s">
        <v>337</v>
      </c>
      <c r="C424" s="157"/>
      <c r="D424" s="157"/>
      <c r="E424" s="157" t="s">
        <v>563</v>
      </c>
      <c r="F424" s="157" t="s">
        <v>569</v>
      </c>
      <c r="G424" s="157" t="s">
        <v>362</v>
      </c>
      <c r="H424" s="187" t="s">
        <v>379</v>
      </c>
      <c r="I424" s="157">
        <v>1</v>
      </c>
    </row>
    <row r="425" spans="1:9" ht="45">
      <c r="A425" s="157" t="s">
        <v>321</v>
      </c>
      <c r="B425" s="157" t="s">
        <v>337</v>
      </c>
      <c r="C425" s="157"/>
      <c r="D425" s="157"/>
      <c r="E425" s="157" t="s">
        <v>563</v>
      </c>
      <c r="F425" s="157" t="s">
        <v>564</v>
      </c>
      <c r="G425" s="157" t="s">
        <v>356</v>
      </c>
      <c r="H425" s="187" t="s">
        <v>379</v>
      </c>
      <c r="I425" s="157">
        <v>1</v>
      </c>
    </row>
    <row r="426" spans="1:9" ht="22.5">
      <c r="A426" s="157" t="s">
        <v>321</v>
      </c>
      <c r="B426" s="157" t="s">
        <v>337</v>
      </c>
      <c r="C426" s="157"/>
      <c r="D426" s="157"/>
      <c r="E426" s="157" t="s">
        <v>563</v>
      </c>
      <c r="F426" s="157" t="s">
        <v>564</v>
      </c>
      <c r="G426" s="157" t="s">
        <v>357</v>
      </c>
      <c r="H426" s="187" t="s">
        <v>373</v>
      </c>
      <c r="I426" s="157">
        <v>1</v>
      </c>
    </row>
    <row r="427" spans="1:9" ht="56.25">
      <c r="A427" s="157" t="s">
        <v>321</v>
      </c>
      <c r="B427" s="157" t="s">
        <v>337</v>
      </c>
      <c r="C427" s="157"/>
      <c r="D427" s="157"/>
      <c r="E427" s="157" t="s">
        <v>563</v>
      </c>
      <c r="F427" s="157" t="s">
        <v>564</v>
      </c>
      <c r="G427" s="157" t="s">
        <v>355</v>
      </c>
      <c r="H427" s="187" t="s">
        <v>379</v>
      </c>
      <c r="I427" s="157">
        <v>1</v>
      </c>
    </row>
    <row r="428" spans="1:9" ht="45">
      <c r="A428" s="157" t="s">
        <v>321</v>
      </c>
      <c r="B428" s="157" t="s">
        <v>337</v>
      </c>
      <c r="C428" s="157"/>
      <c r="D428" s="157"/>
      <c r="E428" s="157" t="s">
        <v>563</v>
      </c>
      <c r="F428" s="157" t="s">
        <v>564</v>
      </c>
      <c r="G428" s="157" t="s">
        <v>130</v>
      </c>
      <c r="H428" s="187" t="s">
        <v>379</v>
      </c>
      <c r="I428" s="157">
        <v>1</v>
      </c>
    </row>
    <row r="429" spans="1:9" ht="33.75">
      <c r="A429" s="157" t="s">
        <v>321</v>
      </c>
      <c r="B429" s="157" t="s">
        <v>337</v>
      </c>
      <c r="C429" s="157"/>
      <c r="D429" s="157"/>
      <c r="E429" s="157" t="s">
        <v>563</v>
      </c>
      <c r="F429" s="157" t="s">
        <v>566</v>
      </c>
      <c r="G429" s="157" t="s">
        <v>354</v>
      </c>
      <c r="H429" s="187" t="s">
        <v>379</v>
      </c>
      <c r="I429" s="157">
        <v>1</v>
      </c>
    </row>
    <row r="430" spans="1:9" ht="45">
      <c r="A430" s="157" t="s">
        <v>321</v>
      </c>
      <c r="B430" s="157" t="s">
        <v>337</v>
      </c>
      <c r="C430" s="157" t="s">
        <v>363</v>
      </c>
      <c r="D430" s="157" t="s">
        <v>440</v>
      </c>
      <c r="E430" s="157" t="s">
        <v>615</v>
      </c>
      <c r="F430" s="157" t="s">
        <v>564</v>
      </c>
      <c r="G430" s="157" t="s">
        <v>584</v>
      </c>
      <c r="H430" s="187"/>
      <c r="I430" s="157">
        <v>1</v>
      </c>
    </row>
    <row r="431" spans="1:9" ht="67.5">
      <c r="A431" s="157" t="s">
        <v>321</v>
      </c>
      <c r="B431" s="157" t="s">
        <v>337</v>
      </c>
      <c r="C431" s="157"/>
      <c r="D431" s="157"/>
      <c r="E431" s="157" t="s">
        <v>563</v>
      </c>
      <c r="F431" s="157" t="s">
        <v>564</v>
      </c>
      <c r="G431" s="157" t="s">
        <v>126</v>
      </c>
      <c r="H431" s="187" t="s">
        <v>379</v>
      </c>
      <c r="I431" s="157">
        <v>1</v>
      </c>
    </row>
    <row r="432" spans="1:9" ht="33.75">
      <c r="A432" s="157" t="s">
        <v>321</v>
      </c>
      <c r="B432" s="157" t="s">
        <v>337</v>
      </c>
      <c r="C432" s="157"/>
      <c r="D432" s="157" t="s">
        <v>586</v>
      </c>
      <c r="E432" s="157" t="s">
        <v>563</v>
      </c>
      <c r="F432" s="157" t="s">
        <v>564</v>
      </c>
      <c r="G432" s="157" t="s">
        <v>589</v>
      </c>
      <c r="H432" s="187" t="s">
        <v>379</v>
      </c>
      <c r="I432" s="157">
        <v>1</v>
      </c>
    </row>
    <row r="433" spans="1:9" ht="22.5">
      <c r="A433" s="157" t="s">
        <v>321</v>
      </c>
      <c r="B433" s="157" t="s">
        <v>337</v>
      </c>
      <c r="C433" s="157"/>
      <c r="D433" s="157"/>
      <c r="E433" s="157" t="s">
        <v>563</v>
      </c>
      <c r="F433" s="157" t="s">
        <v>564</v>
      </c>
      <c r="G433" s="157" t="s">
        <v>588</v>
      </c>
      <c r="H433" s="187" t="s">
        <v>379</v>
      </c>
      <c r="I433" s="157">
        <v>1</v>
      </c>
    </row>
    <row r="434" spans="1:9" ht="22.5">
      <c r="A434" s="157" t="s">
        <v>321</v>
      </c>
      <c r="B434" s="157" t="s">
        <v>337</v>
      </c>
      <c r="C434" s="157"/>
      <c r="D434" s="157"/>
      <c r="E434" s="157" t="s">
        <v>563</v>
      </c>
      <c r="F434" s="157" t="s">
        <v>564</v>
      </c>
      <c r="G434" s="157" t="s">
        <v>587</v>
      </c>
      <c r="H434" s="187" t="s">
        <v>379</v>
      </c>
      <c r="I434" s="157">
        <v>1</v>
      </c>
    </row>
    <row r="435" spans="1:9" ht="33.75">
      <c r="A435" s="157" t="s">
        <v>321</v>
      </c>
      <c r="B435" s="157" t="s">
        <v>337</v>
      </c>
      <c r="C435" s="157"/>
      <c r="D435" s="157" t="s">
        <v>590</v>
      </c>
      <c r="E435" s="157" t="s">
        <v>563</v>
      </c>
      <c r="F435" s="157" t="s">
        <v>564</v>
      </c>
      <c r="G435" s="157" t="s">
        <v>591</v>
      </c>
      <c r="H435" s="187" t="s">
        <v>379</v>
      </c>
      <c r="I435" s="157">
        <v>1</v>
      </c>
    </row>
    <row r="436" spans="1:9" ht="22.5">
      <c r="A436" s="157" t="s">
        <v>321</v>
      </c>
      <c r="B436" s="157" t="s">
        <v>337</v>
      </c>
      <c r="C436" s="157"/>
      <c r="D436" s="157"/>
      <c r="E436" s="157" t="s">
        <v>563</v>
      </c>
      <c r="F436" s="157" t="s">
        <v>564</v>
      </c>
      <c r="G436" s="157" t="s">
        <v>368</v>
      </c>
      <c r="H436" s="187" t="s">
        <v>379</v>
      </c>
      <c r="I436" s="157">
        <v>1</v>
      </c>
    </row>
    <row r="437" spans="1:9" ht="22.5">
      <c r="A437" s="157" t="s">
        <v>321</v>
      </c>
      <c r="B437" s="157" t="s">
        <v>337</v>
      </c>
      <c r="C437" s="157"/>
      <c r="D437" s="157"/>
      <c r="E437" s="157" t="s">
        <v>563</v>
      </c>
      <c r="F437" s="157" t="s">
        <v>564</v>
      </c>
      <c r="G437" s="157" t="s">
        <v>369</v>
      </c>
      <c r="H437" s="187" t="s">
        <v>379</v>
      </c>
      <c r="I437" s="157">
        <v>1</v>
      </c>
    </row>
    <row r="438" spans="1:9" ht="22.5">
      <c r="A438" s="157" t="s">
        <v>321</v>
      </c>
      <c r="B438" s="157" t="s">
        <v>337</v>
      </c>
      <c r="C438" s="157"/>
      <c r="D438" s="157"/>
      <c r="E438" s="157" t="s">
        <v>563</v>
      </c>
      <c r="F438" s="157" t="s">
        <v>564</v>
      </c>
      <c r="G438" s="157" t="s">
        <v>366</v>
      </c>
      <c r="H438" s="187" t="s">
        <v>379</v>
      </c>
      <c r="I438" s="157">
        <v>1</v>
      </c>
    </row>
    <row r="439" spans="1:9" ht="22.5">
      <c r="A439" s="157" t="s">
        <v>321</v>
      </c>
      <c r="B439" s="157" t="s">
        <v>337</v>
      </c>
      <c r="C439" s="157"/>
      <c r="D439" s="157"/>
      <c r="E439" s="157" t="s">
        <v>563</v>
      </c>
      <c r="F439" s="157" t="s">
        <v>564</v>
      </c>
      <c r="G439" s="157" t="s">
        <v>367</v>
      </c>
      <c r="H439" s="187" t="s">
        <v>379</v>
      </c>
      <c r="I439" s="157">
        <v>1</v>
      </c>
    </row>
    <row r="440" spans="1:9" ht="22.5">
      <c r="A440" s="157" t="s">
        <v>321</v>
      </c>
      <c r="B440" s="157" t="s">
        <v>337</v>
      </c>
      <c r="C440" s="157"/>
      <c r="D440" s="157"/>
      <c r="E440" s="157" t="s">
        <v>563</v>
      </c>
      <c r="F440" s="157" t="s">
        <v>564</v>
      </c>
      <c r="G440" s="178" t="s">
        <v>582</v>
      </c>
      <c r="H440" s="187"/>
      <c r="I440" s="157"/>
    </row>
    <row r="441" spans="1:9" ht="22.5">
      <c r="A441" s="157" t="s">
        <v>321</v>
      </c>
      <c r="B441" s="157" t="s">
        <v>337</v>
      </c>
      <c r="C441" s="157"/>
      <c r="D441" s="157"/>
      <c r="E441" s="157" t="s">
        <v>563</v>
      </c>
      <c r="F441" s="157" t="s">
        <v>564</v>
      </c>
      <c r="G441" s="178" t="s">
        <v>581</v>
      </c>
      <c r="H441" s="187"/>
      <c r="I441" s="157"/>
    </row>
    <row r="442" spans="1:9" ht="22.5">
      <c r="A442" s="157" t="s">
        <v>321</v>
      </c>
      <c r="B442" s="157" t="s">
        <v>337</v>
      </c>
      <c r="C442" s="157"/>
      <c r="D442" s="157"/>
      <c r="E442" s="157" t="s">
        <v>563</v>
      </c>
      <c r="F442" s="157" t="s">
        <v>564</v>
      </c>
      <c r="G442" s="178" t="s">
        <v>579</v>
      </c>
      <c r="H442" s="187"/>
      <c r="I442" s="157"/>
    </row>
    <row r="443" spans="1:9" ht="22.5">
      <c r="A443" s="157" t="s">
        <v>321</v>
      </c>
      <c r="B443" s="157" t="s">
        <v>337</v>
      </c>
      <c r="C443" s="157"/>
      <c r="D443" s="157"/>
      <c r="E443" s="157" t="s">
        <v>563</v>
      </c>
      <c r="F443" s="157" t="s">
        <v>564</v>
      </c>
      <c r="G443" s="178" t="s">
        <v>580</v>
      </c>
      <c r="H443" s="187"/>
      <c r="I443" s="157"/>
    </row>
    <row r="444" spans="1:9" ht="33.75">
      <c r="A444" s="157" t="s">
        <v>321</v>
      </c>
      <c r="B444" s="157" t="s">
        <v>337</v>
      </c>
      <c r="C444" s="157"/>
      <c r="D444" s="157"/>
      <c r="E444" s="157" t="s">
        <v>563</v>
      </c>
      <c r="F444" s="157" t="s">
        <v>564</v>
      </c>
      <c r="G444" s="178" t="s">
        <v>583</v>
      </c>
      <c r="H444" s="187"/>
      <c r="I444" s="157"/>
    </row>
    <row r="445" spans="1:9" ht="45">
      <c r="A445" s="157" t="s">
        <v>321</v>
      </c>
      <c r="B445" s="157" t="s">
        <v>337</v>
      </c>
      <c r="C445" s="157"/>
      <c r="D445" s="157"/>
      <c r="E445" s="157" t="s">
        <v>563</v>
      </c>
      <c r="F445" s="157" t="s">
        <v>564</v>
      </c>
      <c r="G445" s="157" t="s">
        <v>131</v>
      </c>
      <c r="H445" s="187" t="s">
        <v>373</v>
      </c>
      <c r="I445" s="157">
        <v>1</v>
      </c>
    </row>
    <row r="446" spans="1:9" ht="67.5">
      <c r="A446" s="157" t="s">
        <v>321</v>
      </c>
      <c r="B446" s="157" t="s">
        <v>337</v>
      </c>
      <c r="C446" s="157"/>
      <c r="D446" s="157"/>
      <c r="E446" s="157" t="s">
        <v>563</v>
      </c>
      <c r="F446" s="157" t="s">
        <v>564</v>
      </c>
      <c r="G446" s="157" t="s">
        <v>132</v>
      </c>
      <c r="H446" s="187" t="s">
        <v>373</v>
      </c>
      <c r="I446" s="157">
        <v>1</v>
      </c>
    </row>
    <row r="447" spans="1:9" ht="67.5">
      <c r="A447" s="157" t="s">
        <v>321</v>
      </c>
      <c r="B447" s="157" t="s">
        <v>337</v>
      </c>
      <c r="C447" s="157"/>
      <c r="D447" s="157"/>
      <c r="E447" s="157" t="s">
        <v>563</v>
      </c>
      <c r="F447" s="157" t="s">
        <v>564</v>
      </c>
      <c r="G447" s="157" t="s">
        <v>133</v>
      </c>
      <c r="H447" s="187" t="s">
        <v>373</v>
      </c>
      <c r="I447" s="157">
        <v>1</v>
      </c>
    </row>
    <row r="448" spans="1:9" ht="67.5">
      <c r="A448" s="157" t="s">
        <v>321</v>
      </c>
      <c r="B448" s="157" t="s">
        <v>337</v>
      </c>
      <c r="C448" s="157"/>
      <c r="D448" s="157"/>
      <c r="E448" s="157" t="s">
        <v>563</v>
      </c>
      <c r="F448" s="157" t="s">
        <v>564</v>
      </c>
      <c r="G448" s="157" t="s">
        <v>134</v>
      </c>
      <c r="H448" s="187" t="s">
        <v>373</v>
      </c>
      <c r="I448" s="157">
        <v>1</v>
      </c>
    </row>
    <row r="449" spans="1:9" ht="67.5">
      <c r="A449" s="157" t="s">
        <v>321</v>
      </c>
      <c r="B449" s="157" t="s">
        <v>337</v>
      </c>
      <c r="C449" s="157"/>
      <c r="D449" s="157"/>
      <c r="E449" s="157" t="s">
        <v>563</v>
      </c>
      <c r="F449" s="157" t="s">
        <v>564</v>
      </c>
      <c r="G449" s="157" t="s">
        <v>135</v>
      </c>
      <c r="H449" s="187" t="s">
        <v>373</v>
      </c>
      <c r="I449" s="157">
        <v>1</v>
      </c>
    </row>
    <row r="450" spans="1:9" ht="22.5">
      <c r="A450" s="157" t="s">
        <v>321</v>
      </c>
      <c r="B450" s="157" t="s">
        <v>337</v>
      </c>
      <c r="C450" s="157"/>
      <c r="D450" s="157"/>
      <c r="E450" s="157" t="s">
        <v>563</v>
      </c>
      <c r="F450" s="157" t="s">
        <v>569</v>
      </c>
      <c r="G450" s="157" t="s">
        <v>365</v>
      </c>
      <c r="H450" s="187" t="s">
        <v>373</v>
      </c>
      <c r="I450" s="157">
        <v>1</v>
      </c>
    </row>
    <row r="451" spans="1:9" ht="45">
      <c r="A451" s="157" t="s">
        <v>321</v>
      </c>
      <c r="B451" s="157" t="s">
        <v>337</v>
      </c>
      <c r="C451" s="157"/>
      <c r="D451" s="157"/>
      <c r="E451" s="157" t="s">
        <v>563</v>
      </c>
      <c r="F451" s="157" t="s">
        <v>569</v>
      </c>
      <c r="G451" s="157" t="s">
        <v>364</v>
      </c>
      <c r="H451" s="187" t="s">
        <v>373</v>
      </c>
      <c r="I451" s="157">
        <v>1</v>
      </c>
    </row>
    <row r="452" spans="1:9" ht="22.5">
      <c r="A452" s="157" t="s">
        <v>321</v>
      </c>
      <c r="B452" s="157" t="s">
        <v>337</v>
      </c>
      <c r="C452" s="157"/>
      <c r="D452" s="157"/>
      <c r="E452" s="157" t="s">
        <v>615</v>
      </c>
      <c r="F452" s="157" t="s">
        <v>564</v>
      </c>
      <c r="G452" s="157" t="s">
        <v>346</v>
      </c>
      <c r="H452" s="187"/>
      <c r="I452" s="157">
        <v>1</v>
      </c>
    </row>
    <row r="453" spans="1:9" ht="22.5">
      <c r="A453" s="157" t="s">
        <v>321</v>
      </c>
      <c r="B453" s="157" t="s">
        <v>337</v>
      </c>
      <c r="C453" s="157"/>
      <c r="D453" s="157"/>
      <c r="E453" s="157" t="s">
        <v>615</v>
      </c>
      <c r="F453" s="157" t="s">
        <v>564</v>
      </c>
      <c r="G453" s="157" t="s">
        <v>340</v>
      </c>
      <c r="H453" s="187"/>
      <c r="I453" s="157">
        <v>1</v>
      </c>
    </row>
    <row r="454" spans="1:9" ht="45">
      <c r="A454" s="157" t="s">
        <v>321</v>
      </c>
      <c r="B454" s="157" t="s">
        <v>337</v>
      </c>
      <c r="C454" s="157"/>
      <c r="D454" s="157"/>
      <c r="E454" s="157" t="s">
        <v>615</v>
      </c>
      <c r="F454" s="157" t="s">
        <v>564</v>
      </c>
      <c r="G454" s="157" t="s">
        <v>339</v>
      </c>
      <c r="H454" s="187"/>
      <c r="I454" s="157">
        <v>1</v>
      </c>
    </row>
    <row r="455" spans="1:9" ht="22.5">
      <c r="A455" s="157" t="s">
        <v>321</v>
      </c>
      <c r="B455" s="157" t="s">
        <v>337</v>
      </c>
      <c r="C455" s="157"/>
      <c r="D455" s="157"/>
      <c r="E455" s="157" t="s">
        <v>615</v>
      </c>
      <c r="F455" s="157" t="s">
        <v>564</v>
      </c>
      <c r="G455" s="157" t="s">
        <v>338</v>
      </c>
      <c r="H455" s="187"/>
      <c r="I455" s="157">
        <v>1</v>
      </c>
    </row>
    <row r="456" spans="1:9" ht="22.5">
      <c r="A456" s="157" t="s">
        <v>321</v>
      </c>
      <c r="B456" s="157" t="s">
        <v>337</v>
      </c>
      <c r="C456" s="157"/>
      <c r="D456" s="157"/>
      <c r="E456" s="157" t="s">
        <v>615</v>
      </c>
      <c r="F456" s="157" t="s">
        <v>564</v>
      </c>
      <c r="G456" s="157" t="s">
        <v>344</v>
      </c>
      <c r="H456" s="187"/>
      <c r="I456" s="157">
        <v>1</v>
      </c>
    </row>
    <row r="457" spans="1:9" ht="22.5">
      <c r="A457" s="157" t="s">
        <v>321</v>
      </c>
      <c r="B457" s="157" t="s">
        <v>337</v>
      </c>
      <c r="C457" s="157"/>
      <c r="D457" s="157"/>
      <c r="E457" s="157" t="s">
        <v>615</v>
      </c>
      <c r="F457" s="157" t="s">
        <v>564</v>
      </c>
      <c r="G457" s="157" t="s">
        <v>348</v>
      </c>
      <c r="H457" s="187"/>
      <c r="I457" s="157">
        <v>1</v>
      </c>
    </row>
    <row r="458" spans="1:9" ht="22.5">
      <c r="A458" s="157" t="s">
        <v>321</v>
      </c>
      <c r="B458" s="157" t="s">
        <v>337</v>
      </c>
      <c r="C458" s="157"/>
      <c r="D458" s="157"/>
      <c r="E458" s="157" t="s">
        <v>615</v>
      </c>
      <c r="F458" s="157" t="s">
        <v>566</v>
      </c>
      <c r="G458" s="157" t="s">
        <v>349</v>
      </c>
      <c r="H458" s="187"/>
      <c r="I458" s="157">
        <v>1</v>
      </c>
    </row>
    <row r="459" spans="1:9" ht="22.5">
      <c r="A459" s="157" t="s">
        <v>321</v>
      </c>
      <c r="B459" s="157" t="s">
        <v>337</v>
      </c>
      <c r="C459" s="157"/>
      <c r="D459" s="157"/>
      <c r="E459" s="157" t="s">
        <v>615</v>
      </c>
      <c r="F459" s="157" t="s">
        <v>566</v>
      </c>
      <c r="G459" s="157" t="s">
        <v>345</v>
      </c>
      <c r="H459" s="187"/>
      <c r="I459" s="157">
        <v>1</v>
      </c>
    </row>
    <row r="460" spans="1:9" ht="22.5">
      <c r="A460" s="157" t="s">
        <v>321</v>
      </c>
      <c r="B460" s="157" t="s">
        <v>337</v>
      </c>
      <c r="C460" s="157"/>
      <c r="D460" s="157"/>
      <c r="E460" s="157" t="s">
        <v>615</v>
      </c>
      <c r="F460" s="157" t="s">
        <v>569</v>
      </c>
      <c r="G460" s="157" t="s">
        <v>350</v>
      </c>
      <c r="H460" s="187"/>
      <c r="I460" s="157">
        <v>1</v>
      </c>
    </row>
    <row r="461" spans="1:9" ht="33.75">
      <c r="A461" s="157" t="s">
        <v>321</v>
      </c>
      <c r="B461" s="157" t="s">
        <v>337</v>
      </c>
      <c r="C461" s="157"/>
      <c r="D461" s="157"/>
      <c r="E461" s="157" t="s">
        <v>615</v>
      </c>
      <c r="F461" s="157" t="s">
        <v>569</v>
      </c>
      <c r="G461" s="157" t="s">
        <v>341</v>
      </c>
      <c r="H461" s="187"/>
      <c r="I461" s="157">
        <v>1</v>
      </c>
    </row>
    <row r="462" spans="1:9" ht="33.75">
      <c r="A462" s="157" t="s">
        <v>321</v>
      </c>
      <c r="B462" s="157" t="s">
        <v>337</v>
      </c>
      <c r="C462" s="157"/>
      <c r="D462" s="157"/>
      <c r="E462" s="157" t="s">
        <v>615</v>
      </c>
      <c r="F462" s="157" t="s">
        <v>569</v>
      </c>
      <c r="G462" s="157" t="s">
        <v>342</v>
      </c>
      <c r="H462" s="187"/>
      <c r="I462" s="157">
        <v>1</v>
      </c>
    </row>
    <row r="463" spans="1:9" ht="33.75">
      <c r="A463" s="157" t="s">
        <v>321</v>
      </c>
      <c r="B463" s="157" t="s">
        <v>337</v>
      </c>
      <c r="C463" s="157"/>
      <c r="D463" s="157"/>
      <c r="E463" s="157" t="s">
        <v>615</v>
      </c>
      <c r="F463" s="157" t="s">
        <v>569</v>
      </c>
      <c r="G463" s="157" t="s">
        <v>347</v>
      </c>
      <c r="H463" s="187"/>
      <c r="I463" s="157">
        <v>1</v>
      </c>
    </row>
    <row r="464" spans="1:9" ht="33.75">
      <c r="A464" s="157" t="s">
        <v>321</v>
      </c>
      <c r="B464" s="157" t="s">
        <v>337</v>
      </c>
      <c r="C464" s="157"/>
      <c r="D464" s="157"/>
      <c r="E464" s="157" t="s">
        <v>615</v>
      </c>
      <c r="F464" s="157" t="s">
        <v>569</v>
      </c>
      <c r="G464" s="157" t="s">
        <v>351</v>
      </c>
      <c r="H464" s="187"/>
      <c r="I464" s="157">
        <v>1</v>
      </c>
    </row>
    <row r="465" spans="1:9" ht="33.75">
      <c r="A465" s="157" t="s">
        <v>321</v>
      </c>
      <c r="B465" s="157" t="s">
        <v>337</v>
      </c>
      <c r="C465" s="157"/>
      <c r="D465" s="157"/>
      <c r="E465" s="157" t="s">
        <v>615</v>
      </c>
      <c r="F465" s="157" t="s">
        <v>569</v>
      </c>
      <c r="G465" s="157" t="s">
        <v>343</v>
      </c>
      <c r="H465" s="187"/>
      <c r="I465" s="157">
        <v>1</v>
      </c>
    </row>
    <row r="466" spans="1:9" ht="67.5">
      <c r="A466" s="157" t="s">
        <v>321</v>
      </c>
      <c r="B466" s="157" t="s">
        <v>592</v>
      </c>
      <c r="C466" s="157"/>
      <c r="D466" s="157"/>
      <c r="E466" s="157" t="s">
        <v>563</v>
      </c>
      <c r="F466" s="157" t="s">
        <v>564</v>
      </c>
      <c r="G466" s="157" t="s">
        <v>136</v>
      </c>
      <c r="H466" s="187" t="s">
        <v>379</v>
      </c>
      <c r="I466" s="157">
        <v>1</v>
      </c>
    </row>
    <row r="467" spans="1:9" ht="22.5">
      <c r="A467" s="157" t="s">
        <v>321</v>
      </c>
      <c r="B467" s="157" t="s">
        <v>592</v>
      </c>
      <c r="C467" s="157"/>
      <c r="D467" s="157"/>
      <c r="E467" s="157" t="s">
        <v>563</v>
      </c>
      <c r="F467" s="157" t="s">
        <v>564</v>
      </c>
      <c r="G467" s="157" t="s">
        <v>595</v>
      </c>
      <c r="H467" s="187" t="s">
        <v>379</v>
      </c>
      <c r="I467" s="157">
        <v>1</v>
      </c>
    </row>
    <row r="468" spans="1:9" ht="67.5">
      <c r="A468" s="157" t="s">
        <v>321</v>
      </c>
      <c r="B468" s="157" t="s">
        <v>592</v>
      </c>
      <c r="C468" s="157"/>
      <c r="D468" s="157"/>
      <c r="E468" s="157" t="s">
        <v>563</v>
      </c>
      <c r="F468" s="157" t="s">
        <v>566</v>
      </c>
      <c r="G468" s="157" t="s">
        <v>137</v>
      </c>
      <c r="H468" s="187" t="s">
        <v>379</v>
      </c>
      <c r="I468" s="157">
        <v>1</v>
      </c>
    </row>
    <row r="469" spans="1:9" ht="22.5">
      <c r="A469" s="157" t="s">
        <v>321</v>
      </c>
      <c r="B469" s="157" t="s">
        <v>592</v>
      </c>
      <c r="C469" s="157"/>
      <c r="D469" s="157"/>
      <c r="E469" s="157" t="s">
        <v>563</v>
      </c>
      <c r="F469" s="157" t="s">
        <v>569</v>
      </c>
      <c r="G469" s="157" t="s">
        <v>596</v>
      </c>
      <c r="H469" s="187" t="s">
        <v>379</v>
      </c>
      <c r="I469" s="157">
        <v>1</v>
      </c>
    </row>
    <row r="470" spans="1:9" ht="33.75">
      <c r="A470" s="157" t="s">
        <v>321</v>
      </c>
      <c r="B470" s="157" t="s">
        <v>597</v>
      </c>
      <c r="C470" s="157"/>
      <c r="D470" s="157"/>
      <c r="E470" s="157" t="s">
        <v>563</v>
      </c>
      <c r="F470" s="157" t="s">
        <v>564</v>
      </c>
      <c r="G470" s="157" t="s">
        <v>598</v>
      </c>
      <c r="H470" s="187" t="s">
        <v>379</v>
      </c>
      <c r="I470" s="157">
        <v>1</v>
      </c>
    </row>
    <row r="471" spans="1:9" ht="33.75">
      <c r="A471" s="157" t="s">
        <v>321</v>
      </c>
      <c r="B471" s="157" t="s">
        <v>597</v>
      </c>
      <c r="C471" s="157"/>
      <c r="D471" s="157"/>
      <c r="E471" s="157" t="s">
        <v>563</v>
      </c>
      <c r="F471" s="157" t="s">
        <v>566</v>
      </c>
      <c r="G471" s="157" t="s">
        <v>5</v>
      </c>
      <c r="H471" s="187" t="s">
        <v>379</v>
      </c>
      <c r="I471" s="157">
        <v>1</v>
      </c>
    </row>
    <row r="472" spans="1:9" ht="22.5">
      <c r="A472" s="157" t="s">
        <v>321</v>
      </c>
      <c r="B472" s="157" t="s">
        <v>597</v>
      </c>
      <c r="C472" s="157"/>
      <c r="D472" s="157"/>
      <c r="E472" s="157" t="s">
        <v>563</v>
      </c>
      <c r="F472" s="157" t="s">
        <v>569</v>
      </c>
      <c r="G472" s="157" t="s">
        <v>670</v>
      </c>
      <c r="H472" s="187" t="s">
        <v>379</v>
      </c>
      <c r="I472" s="157">
        <v>1</v>
      </c>
    </row>
    <row r="473" spans="1:9">
      <c r="A473" s="157" t="s">
        <v>321</v>
      </c>
      <c r="B473" s="157" t="s">
        <v>597</v>
      </c>
      <c r="C473" s="157"/>
      <c r="D473" s="157"/>
      <c r="E473" s="157" t="s">
        <v>563</v>
      </c>
      <c r="F473" s="157" t="s">
        <v>569</v>
      </c>
      <c r="G473" s="157" t="s">
        <v>671</v>
      </c>
      <c r="H473" s="187" t="s">
        <v>379</v>
      </c>
      <c r="I473" s="157">
        <v>1</v>
      </c>
    </row>
    <row r="474" spans="1:9" ht="45">
      <c r="A474" s="157" t="s">
        <v>321</v>
      </c>
      <c r="B474" s="157" t="s">
        <v>597</v>
      </c>
      <c r="C474" s="157"/>
      <c r="D474" s="157"/>
      <c r="E474" s="157" t="s">
        <v>563</v>
      </c>
      <c r="F474" s="157" t="s">
        <v>569</v>
      </c>
      <c r="G474" s="157" t="s">
        <v>846</v>
      </c>
      <c r="H474" s="187" t="s">
        <v>379</v>
      </c>
      <c r="I474" s="157">
        <v>1</v>
      </c>
    </row>
    <row r="475" spans="1:9">
      <c r="A475" s="157" t="s">
        <v>321</v>
      </c>
      <c r="B475" s="157" t="s">
        <v>599</v>
      </c>
      <c r="C475" s="157"/>
      <c r="D475" s="157"/>
      <c r="E475" s="157" t="s">
        <v>615</v>
      </c>
      <c r="F475" s="157" t="s">
        <v>564</v>
      </c>
      <c r="G475" s="157" t="s">
        <v>601</v>
      </c>
      <c r="H475" s="187"/>
      <c r="I475" s="157">
        <v>1</v>
      </c>
    </row>
    <row r="476" spans="1:9">
      <c r="A476" s="157" t="s">
        <v>321</v>
      </c>
      <c r="B476" s="157" t="s">
        <v>599</v>
      </c>
      <c r="C476" s="157"/>
      <c r="D476" s="157"/>
      <c r="E476" s="157" t="s">
        <v>615</v>
      </c>
      <c r="F476" s="157" t="s">
        <v>566</v>
      </c>
      <c r="G476" s="157" t="s">
        <v>600</v>
      </c>
      <c r="H476" s="187"/>
      <c r="I476" s="157">
        <v>1</v>
      </c>
    </row>
    <row r="477" spans="1:9">
      <c r="A477" s="157" t="s">
        <v>321</v>
      </c>
      <c r="B477" s="157" t="s">
        <v>599</v>
      </c>
      <c r="C477" s="157"/>
      <c r="D477" s="157"/>
      <c r="E477" s="157" t="s">
        <v>615</v>
      </c>
      <c r="F477" s="157" t="s">
        <v>569</v>
      </c>
      <c r="G477" s="157" t="s">
        <v>603</v>
      </c>
      <c r="H477" s="187"/>
      <c r="I477" s="157">
        <v>1</v>
      </c>
    </row>
    <row r="478" spans="1:9">
      <c r="A478" s="157" t="s">
        <v>321</v>
      </c>
      <c r="B478" s="157" t="s">
        <v>599</v>
      </c>
      <c r="C478" s="157"/>
      <c r="D478" s="157"/>
      <c r="E478" s="157" t="s">
        <v>615</v>
      </c>
      <c r="F478" s="157" t="s">
        <v>569</v>
      </c>
      <c r="G478" s="157" t="s">
        <v>602</v>
      </c>
      <c r="H478" s="187"/>
      <c r="I478" s="157">
        <v>1</v>
      </c>
    </row>
    <row r="479" spans="1:9">
      <c r="A479" s="157" t="s">
        <v>321</v>
      </c>
      <c r="B479" s="157" t="s">
        <v>599</v>
      </c>
      <c r="C479" s="157"/>
      <c r="D479" s="157"/>
      <c r="E479" s="157" t="s">
        <v>563</v>
      </c>
      <c r="F479" s="157" t="s">
        <v>569</v>
      </c>
      <c r="G479" s="157" t="s">
        <v>604</v>
      </c>
      <c r="H479" s="187" t="s">
        <v>379</v>
      </c>
      <c r="I479" s="157">
        <v>1</v>
      </c>
    </row>
    <row r="480" spans="1:9" ht="22.5">
      <c r="A480" s="157" t="s">
        <v>321</v>
      </c>
      <c r="B480" s="157" t="s">
        <v>605</v>
      </c>
      <c r="C480" s="157"/>
      <c r="D480" s="157"/>
      <c r="E480" s="157" t="s">
        <v>563</v>
      </c>
      <c r="F480" s="157" t="s">
        <v>569</v>
      </c>
      <c r="G480" s="157" t="s">
        <v>606</v>
      </c>
      <c r="H480" s="187" t="s">
        <v>379</v>
      </c>
      <c r="I480" s="157">
        <v>1</v>
      </c>
    </row>
    <row r="481" spans="1:9" ht="33.75">
      <c r="A481" s="157" t="s">
        <v>321</v>
      </c>
      <c r="B481" s="157" t="s">
        <v>607</v>
      </c>
      <c r="C481" s="157"/>
      <c r="D481" s="157"/>
      <c r="E481" s="157" t="s">
        <v>563</v>
      </c>
      <c r="F481" s="157" t="s">
        <v>564</v>
      </c>
      <c r="G481" s="157" t="s">
        <v>608</v>
      </c>
      <c r="H481" s="187" t="s">
        <v>379</v>
      </c>
      <c r="I481" s="157">
        <v>1</v>
      </c>
    </row>
    <row r="482" spans="1:9">
      <c r="A482" s="205" t="s">
        <v>561</v>
      </c>
      <c r="B482" s="34" t="s">
        <v>870</v>
      </c>
      <c r="C482" s="30"/>
      <c r="D482" s="30"/>
      <c r="E482" s="30" t="s">
        <v>563</v>
      </c>
      <c r="F482" s="30"/>
      <c r="G482" s="30"/>
      <c r="H482" s="31" t="s">
        <v>380</v>
      </c>
      <c r="I482" s="30">
        <v>1</v>
      </c>
    </row>
    <row r="483" spans="1:9">
      <c r="A483" s="205" t="s">
        <v>561</v>
      </c>
      <c r="B483" s="34" t="s">
        <v>852</v>
      </c>
      <c r="C483" s="30"/>
      <c r="D483" s="30"/>
      <c r="E483" s="30" t="s">
        <v>563</v>
      </c>
      <c r="F483" s="30"/>
      <c r="G483" s="30"/>
      <c r="H483" s="31" t="s">
        <v>380</v>
      </c>
      <c r="I483" s="30">
        <v>1</v>
      </c>
    </row>
    <row r="484" spans="1:9">
      <c r="A484" s="205" t="s">
        <v>561</v>
      </c>
      <c r="B484" s="34" t="s">
        <v>862</v>
      </c>
      <c r="C484" s="30"/>
      <c r="D484" s="30"/>
      <c r="E484" s="30" t="s">
        <v>563</v>
      </c>
      <c r="F484" s="30"/>
      <c r="G484" s="30"/>
      <c r="H484" s="31" t="s">
        <v>380</v>
      </c>
      <c r="I484" s="30">
        <v>1</v>
      </c>
    </row>
    <row r="485" spans="1:9">
      <c r="A485" s="205" t="s">
        <v>561</v>
      </c>
      <c r="B485" s="34" t="s">
        <v>856</v>
      </c>
      <c r="C485" s="30"/>
      <c r="D485" s="30"/>
      <c r="E485" s="30" t="s">
        <v>563</v>
      </c>
      <c r="F485" s="30"/>
      <c r="G485" s="30"/>
      <c r="H485" s="31" t="s">
        <v>380</v>
      </c>
      <c r="I485" s="30">
        <v>1</v>
      </c>
    </row>
    <row r="486" spans="1:9">
      <c r="A486" s="205" t="s">
        <v>561</v>
      </c>
      <c r="B486" s="34" t="s">
        <v>858</v>
      </c>
      <c r="C486" s="30"/>
      <c r="D486" s="30"/>
      <c r="E486" s="30" t="s">
        <v>563</v>
      </c>
      <c r="F486" s="30"/>
      <c r="G486" s="30"/>
      <c r="H486" s="31" t="s">
        <v>380</v>
      </c>
      <c r="I486" s="30">
        <v>1</v>
      </c>
    </row>
    <row r="487" spans="1:9">
      <c r="A487" s="205" t="s">
        <v>561</v>
      </c>
      <c r="B487" s="34" t="s">
        <v>861</v>
      </c>
      <c r="C487" s="30"/>
      <c r="D487" s="30"/>
      <c r="E487" s="30" t="s">
        <v>563</v>
      </c>
      <c r="F487" s="30"/>
      <c r="G487" s="30"/>
      <c r="H487" s="31" t="s">
        <v>380</v>
      </c>
      <c r="I487" s="30">
        <v>1</v>
      </c>
    </row>
    <row r="488" spans="1:9">
      <c r="A488" s="205" t="s">
        <v>561</v>
      </c>
      <c r="B488" s="34" t="s">
        <v>860</v>
      </c>
      <c r="C488" s="30"/>
      <c r="D488" s="30"/>
      <c r="E488" s="30" t="s">
        <v>563</v>
      </c>
      <c r="F488" s="30"/>
      <c r="G488" s="30"/>
      <c r="H488" s="31" t="s">
        <v>380</v>
      </c>
      <c r="I488" s="30">
        <v>1</v>
      </c>
    </row>
    <row r="489" spans="1:9">
      <c r="A489" s="205" t="s">
        <v>561</v>
      </c>
      <c r="B489" s="34" t="s">
        <v>872</v>
      </c>
      <c r="C489" s="30"/>
      <c r="D489" s="30"/>
      <c r="E489" s="30" t="s">
        <v>563</v>
      </c>
      <c r="F489" s="30"/>
      <c r="G489" s="30"/>
      <c r="H489" s="31" t="s">
        <v>380</v>
      </c>
      <c r="I489" s="30">
        <v>1</v>
      </c>
    </row>
    <row r="490" spans="1:9">
      <c r="A490" s="205" t="s">
        <v>561</v>
      </c>
      <c r="B490" s="34" t="s">
        <v>853</v>
      </c>
      <c r="C490" s="30"/>
      <c r="D490" s="30"/>
      <c r="E490" s="30" t="s">
        <v>563</v>
      </c>
      <c r="F490" s="30"/>
      <c r="G490" s="30"/>
      <c r="H490" s="31" t="s">
        <v>380</v>
      </c>
      <c r="I490" s="30">
        <v>1</v>
      </c>
    </row>
    <row r="491" spans="1:9">
      <c r="A491" s="205" t="s">
        <v>561</v>
      </c>
      <c r="B491" s="34" t="s">
        <v>867</v>
      </c>
      <c r="C491" s="30"/>
      <c r="D491" s="30"/>
      <c r="E491" s="30" t="s">
        <v>563</v>
      </c>
      <c r="F491" s="30"/>
      <c r="G491" s="30"/>
      <c r="H491" s="31" t="s">
        <v>380</v>
      </c>
      <c r="I491" s="30">
        <v>1</v>
      </c>
    </row>
    <row r="492" spans="1:9">
      <c r="A492" s="30" t="s">
        <v>689</v>
      </c>
      <c r="B492" s="34" t="s">
        <v>869</v>
      </c>
      <c r="C492" s="30"/>
      <c r="D492" s="30"/>
      <c r="E492" s="30" t="s">
        <v>563</v>
      </c>
      <c r="F492" s="30"/>
      <c r="G492" s="30"/>
      <c r="H492" s="31" t="s">
        <v>380</v>
      </c>
      <c r="I492" s="30">
        <v>1</v>
      </c>
    </row>
    <row r="493" spans="1:9">
      <c r="A493" s="30" t="s">
        <v>689</v>
      </c>
      <c r="B493" s="34" t="s">
        <v>855</v>
      </c>
      <c r="C493" s="30"/>
      <c r="D493" s="30"/>
      <c r="E493" s="30" t="s">
        <v>563</v>
      </c>
      <c r="F493" s="30"/>
      <c r="G493" s="30"/>
      <c r="H493" s="31" t="s">
        <v>380</v>
      </c>
      <c r="I493" s="30">
        <v>1</v>
      </c>
    </row>
    <row r="494" spans="1:9">
      <c r="A494" s="30" t="s">
        <v>689</v>
      </c>
      <c r="B494" s="34" t="s">
        <v>278</v>
      </c>
      <c r="C494" s="30"/>
      <c r="D494" s="30"/>
      <c r="E494" s="30" t="s">
        <v>563</v>
      </c>
      <c r="F494" s="30"/>
      <c r="G494" s="30"/>
      <c r="H494" s="31" t="s">
        <v>380</v>
      </c>
      <c r="I494" s="30">
        <v>1</v>
      </c>
    </row>
    <row r="495" spans="1:9">
      <c r="A495" s="30" t="s">
        <v>689</v>
      </c>
      <c r="B495" s="34" t="s">
        <v>866</v>
      </c>
      <c r="C495" s="30"/>
      <c r="D495" s="30"/>
      <c r="E495" s="30" t="s">
        <v>563</v>
      </c>
      <c r="F495" s="30"/>
      <c r="G495" s="30"/>
      <c r="H495" s="31" t="s">
        <v>380</v>
      </c>
      <c r="I495" s="30">
        <v>1</v>
      </c>
    </row>
    <row r="496" spans="1:9">
      <c r="A496" s="30" t="s">
        <v>689</v>
      </c>
      <c r="B496" s="34" t="s">
        <v>863</v>
      </c>
      <c r="C496" s="30"/>
      <c r="D496" s="30"/>
      <c r="E496" s="30" t="s">
        <v>563</v>
      </c>
      <c r="F496" s="30"/>
      <c r="G496" s="30"/>
      <c r="H496" s="31" t="s">
        <v>380</v>
      </c>
      <c r="I496" s="30">
        <v>1</v>
      </c>
    </row>
    <row r="497" spans="1:9">
      <c r="A497" s="30" t="s">
        <v>689</v>
      </c>
      <c r="B497" s="34" t="s">
        <v>868</v>
      </c>
      <c r="C497" s="30"/>
      <c r="D497" s="30"/>
      <c r="E497" s="30" t="s">
        <v>563</v>
      </c>
      <c r="F497" s="30"/>
      <c r="G497" s="30"/>
      <c r="H497" s="31" t="s">
        <v>380</v>
      </c>
      <c r="I497" s="30">
        <v>1</v>
      </c>
    </row>
    <row r="498" spans="1:9">
      <c r="A498" s="30" t="s">
        <v>689</v>
      </c>
      <c r="B498" s="34" t="s">
        <v>864</v>
      </c>
      <c r="C498" s="30"/>
      <c r="D498" s="30"/>
      <c r="E498" s="30" t="s">
        <v>563</v>
      </c>
      <c r="F498" s="30"/>
      <c r="G498" s="30"/>
      <c r="H498" s="31" t="s">
        <v>380</v>
      </c>
      <c r="I498" s="30">
        <v>1</v>
      </c>
    </row>
    <row r="499" spans="1:9">
      <c r="A499" s="30" t="s">
        <v>321</v>
      </c>
      <c r="B499" s="34" t="s">
        <v>873</v>
      </c>
      <c r="C499" s="30"/>
      <c r="D499" s="30"/>
      <c r="E499" s="30" t="s">
        <v>563</v>
      </c>
      <c r="F499" s="30"/>
      <c r="G499" s="30"/>
      <c r="H499" s="31" t="s">
        <v>380</v>
      </c>
      <c r="I499" s="30">
        <v>1</v>
      </c>
    </row>
    <row r="500" spans="1:9">
      <c r="A500" s="30" t="s">
        <v>321</v>
      </c>
      <c r="B500" s="34" t="s">
        <v>874</v>
      </c>
      <c r="C500" s="30"/>
      <c r="D500" s="30"/>
      <c r="E500" s="30" t="s">
        <v>563</v>
      </c>
      <c r="F500" s="30"/>
      <c r="G500" s="30"/>
      <c r="H500" s="31" t="s">
        <v>380</v>
      </c>
      <c r="I500" s="30">
        <v>1</v>
      </c>
    </row>
    <row r="501" spans="1:9">
      <c r="A501" s="30" t="s">
        <v>689</v>
      </c>
      <c r="B501" s="34" t="s">
        <v>859</v>
      </c>
      <c r="C501" s="30"/>
      <c r="D501" s="30"/>
      <c r="E501" s="30" t="s">
        <v>563</v>
      </c>
      <c r="F501" s="30"/>
      <c r="G501" s="30"/>
      <c r="H501" s="31" t="s">
        <v>380</v>
      </c>
      <c r="I501" s="30">
        <v>1</v>
      </c>
    </row>
    <row r="502" spans="1:9">
      <c r="A502" s="30" t="s">
        <v>689</v>
      </c>
      <c r="B502" s="34" t="s">
        <v>854</v>
      </c>
      <c r="C502" s="30"/>
      <c r="D502" s="30"/>
      <c r="E502" s="30" t="s">
        <v>563</v>
      </c>
      <c r="F502" s="30"/>
      <c r="G502" s="30"/>
      <c r="H502" s="31" t="s">
        <v>380</v>
      </c>
      <c r="I502" s="30">
        <v>1</v>
      </c>
    </row>
  </sheetData>
  <phoneticPr fontId="2" type="noConversion"/>
  <conditionalFormatting sqref="B491 B495:B502">
    <cfRule type="expression" dxfId="4" priority="1" stopIfTrue="1">
      <formula>$E9="N"</formula>
    </cfRule>
  </conditionalFormatting>
  <conditionalFormatting sqref="B492:B494">
    <cfRule type="expression" dxfId="3" priority="2" stopIfTrue="1">
      <formula>$E12="N"</formula>
    </cfRule>
  </conditionalFormatting>
  <conditionalFormatting sqref="B483:B490 H482:H490">
    <cfRule type="expression" dxfId="2" priority="3" stopIfTrue="1">
      <formula>$E1="N"</formula>
    </cfRule>
  </conditionalFormatting>
  <conditionalFormatting sqref="H491:H502">
    <cfRule type="expression" dxfId="1" priority="4" stopIfTrue="1">
      <formula>$E12="N"</formula>
    </cfRule>
  </conditionalFormatting>
  <conditionalFormatting sqref="A2:I481 A482:A491">
    <cfRule type="expression" dxfId="0" priority="5" stopIfTrue="1">
      <formula>#REF!="N"</formula>
    </cfRule>
  </conditionalFormatting>
  <dataValidations count="2">
    <dataValidation type="list" allowBlank="1" showInputMessage="1" showErrorMessage="1" sqref="H13:H30 H2:H10">
      <formula1>$X$2:$X$3</formula1>
    </dataValidation>
    <dataValidation type="list" allowBlank="1" showInputMessage="1" showErrorMessage="1" sqref="H482:H502">
      <formula1>#REF!</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TitleSheet</vt:lpstr>
      <vt:lpstr>Scope</vt:lpstr>
      <vt:lpstr>ScopeGrid</vt:lpstr>
      <vt:lpstr>Tables</vt:lpstr>
      <vt:lpstr>Input</vt:lpstr>
      <vt:lpstr>NonSDLC</vt:lpstr>
      <vt:lpstr>Efforts</vt:lpstr>
      <vt:lpstr>ResourceDistribution</vt:lpstr>
      <vt:lpstr>MergedInput</vt:lpstr>
      <vt:lpstr>Eff-Modulewise</vt:lpstr>
      <vt:lpstr>Eff-ModuleReqTypewise</vt:lpstr>
    </vt:vector>
  </TitlesOfParts>
  <Company>IBM CUSTOMER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FPA-Estimations</dc:title>
  <dc:creator>hari.prasad</dc:creator>
  <cp:lastModifiedBy>Hari Thapliyal</cp:lastModifiedBy>
  <dcterms:created xsi:type="dcterms:W3CDTF">2008-01-31T06:13:09Z</dcterms:created>
  <dcterms:modified xsi:type="dcterms:W3CDTF">2016-04-06T14:56:55Z</dcterms:modified>
</cp:coreProperties>
</file>