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\Documents\"/>
    </mc:Choice>
  </mc:AlternateContent>
  <bookViews>
    <workbookView xWindow="0" yWindow="900" windowWidth="20490" windowHeight="7890" activeTab="2"/>
  </bookViews>
  <sheets>
    <sheet name="Sheet1" sheetId="2" r:id="rId1"/>
    <sheet name="Sheet2" sheetId="4" r:id="rId2"/>
    <sheet name="Sheet3" sheetId="6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 s="1"/>
  <c r="J3" i="2"/>
  <c r="L3" i="2" s="1"/>
  <c r="H4" i="2"/>
  <c r="I4" i="2" s="1"/>
  <c r="J4" i="2"/>
  <c r="H5" i="2"/>
  <c r="I5" i="2" s="1"/>
  <c r="J5" i="2"/>
  <c r="K5" i="2" s="1"/>
  <c r="H6" i="2"/>
  <c r="I6" i="2" s="1"/>
  <c r="J6" i="2"/>
  <c r="K6" i="2" s="1"/>
  <c r="H7" i="2"/>
  <c r="I7" i="2" s="1"/>
  <c r="T7" i="2" s="1"/>
  <c r="J7" i="2"/>
  <c r="L7" i="2" s="1"/>
  <c r="H8" i="2"/>
  <c r="I8" i="2" s="1"/>
  <c r="T8" i="2" s="1"/>
  <c r="J8" i="2"/>
  <c r="H9" i="2"/>
  <c r="I9" i="2" s="1"/>
  <c r="J9" i="2"/>
  <c r="K9" i="2" s="1"/>
  <c r="H10" i="2"/>
  <c r="I10" i="2" s="1"/>
  <c r="T10" i="2" s="1"/>
  <c r="J10" i="2"/>
  <c r="K10" i="2" s="1"/>
  <c r="H11" i="2"/>
  <c r="I11" i="2" s="1"/>
  <c r="T11" i="2" s="1"/>
  <c r="J11" i="2"/>
  <c r="L11" i="2" s="1"/>
  <c r="H12" i="2"/>
  <c r="I12" i="2" s="1"/>
  <c r="J12" i="2"/>
  <c r="H13" i="2"/>
  <c r="I13" i="2" s="1"/>
  <c r="J13" i="2"/>
  <c r="K13" i="2" s="1"/>
  <c r="H14" i="2"/>
  <c r="I14" i="2" s="1"/>
  <c r="T14" i="2" s="1"/>
  <c r="J14" i="2"/>
  <c r="K14" i="2" s="1"/>
  <c r="H15" i="2"/>
  <c r="I15" i="2" s="1"/>
  <c r="T15" i="2" s="1"/>
  <c r="J15" i="2"/>
  <c r="L15" i="2" s="1"/>
  <c r="H16" i="2"/>
  <c r="I16" i="2" s="1"/>
  <c r="T16" i="2" s="1"/>
  <c r="J16" i="2"/>
  <c r="H17" i="2"/>
  <c r="I17" i="2" s="1"/>
  <c r="J17" i="2"/>
  <c r="K17" i="2" s="1"/>
  <c r="H18" i="2"/>
  <c r="I18" i="2" s="1"/>
  <c r="T18" i="2" s="1"/>
  <c r="J18" i="2"/>
  <c r="L18" i="2" s="1"/>
  <c r="H19" i="2"/>
  <c r="I19" i="2" s="1"/>
  <c r="J19" i="2"/>
  <c r="L19" i="2" s="1"/>
  <c r="H20" i="2"/>
  <c r="I20" i="2" s="1"/>
  <c r="T20" i="2" s="1"/>
  <c r="J20" i="2"/>
  <c r="H21" i="2"/>
  <c r="I21" i="2" s="1"/>
  <c r="J21" i="2"/>
  <c r="K21" i="2" s="1"/>
  <c r="H22" i="2"/>
  <c r="I22" i="2" s="1"/>
  <c r="T22" i="2" s="1"/>
  <c r="J22" i="2"/>
  <c r="L22" i="2" s="1"/>
  <c r="H23" i="2"/>
  <c r="I23" i="2" s="1"/>
  <c r="T23" i="2" s="1"/>
  <c r="J23" i="2"/>
  <c r="L23" i="2" s="1"/>
  <c r="H24" i="2"/>
  <c r="I24" i="2" s="1"/>
  <c r="T24" i="2" s="1"/>
  <c r="J24" i="2"/>
  <c r="H2" i="2"/>
  <c r="I2" i="2" s="1"/>
  <c r="T2" i="2" s="1"/>
  <c r="J2" i="2"/>
  <c r="L2" i="2" s="1"/>
  <c r="K15" i="2" l="1"/>
  <c r="Q15" i="2" s="1"/>
  <c r="R15" i="2" s="1"/>
  <c r="S15" i="2" s="1"/>
  <c r="L13" i="2"/>
  <c r="Q13" i="2" s="1"/>
  <c r="R13" i="2" s="1"/>
  <c r="S13" i="2" s="1"/>
  <c r="L17" i="2"/>
  <c r="Q17" i="2" s="1"/>
  <c r="R17" i="2" s="1"/>
  <c r="S17" i="2" s="1"/>
  <c r="K18" i="2"/>
  <c r="M18" i="2" s="1"/>
  <c r="L5" i="2"/>
  <c r="Q5" i="2" s="1"/>
  <c r="R5" i="2" s="1"/>
  <c r="S5" i="2" s="1"/>
  <c r="L14" i="2"/>
  <c r="M14" i="2" s="1"/>
  <c r="L6" i="2"/>
  <c r="M6" i="2" s="1"/>
  <c r="K11" i="2"/>
  <c r="L10" i="2"/>
  <c r="M10" i="2" s="1"/>
  <c r="K7" i="2"/>
  <c r="M7" i="2" s="1"/>
  <c r="K3" i="2"/>
  <c r="M3" i="2" s="1"/>
  <c r="K22" i="2"/>
  <c r="Q22" i="2" s="1"/>
  <c r="R22" i="2" s="1"/>
  <c r="S22" i="2" s="1"/>
  <c r="O7" i="2"/>
  <c r="L9" i="2"/>
  <c r="M9" i="2" s="1"/>
  <c r="N20" i="2"/>
  <c r="O15" i="2"/>
  <c r="T12" i="2"/>
  <c r="O12" i="2" s="1"/>
  <c r="N12" i="2"/>
  <c r="T4" i="2"/>
  <c r="O4" i="2" s="1"/>
  <c r="N4" i="2"/>
  <c r="O23" i="2"/>
  <c r="M13" i="2"/>
  <c r="N8" i="2"/>
  <c r="K23" i="2"/>
  <c r="M23" i="2" s="1"/>
  <c r="L21" i="2"/>
  <c r="K19" i="2"/>
  <c r="M19" i="2" s="1"/>
  <c r="K24" i="2"/>
  <c r="O24" i="2"/>
  <c r="L24" i="2"/>
  <c r="N17" i="2"/>
  <c r="T17" i="2"/>
  <c r="O17" i="2" s="1"/>
  <c r="K16" i="2"/>
  <c r="O16" i="2"/>
  <c r="L16" i="2"/>
  <c r="O22" i="2"/>
  <c r="N22" i="2"/>
  <c r="P22" i="2" s="1"/>
  <c r="T19" i="2"/>
  <c r="O19" i="2" s="1"/>
  <c r="N19" i="2"/>
  <c r="P19" i="2" s="1"/>
  <c r="O14" i="2"/>
  <c r="N14" i="2"/>
  <c r="N6" i="2"/>
  <c r="N21" i="2"/>
  <c r="T21" i="2"/>
  <c r="O21" i="2" s="1"/>
  <c r="K20" i="2"/>
  <c r="O20" i="2"/>
  <c r="L20" i="2"/>
  <c r="N13" i="2"/>
  <c r="T13" i="2"/>
  <c r="O13" i="2" s="1"/>
  <c r="K12" i="2"/>
  <c r="L12" i="2"/>
  <c r="O11" i="2"/>
  <c r="N5" i="2"/>
  <c r="T5" i="2"/>
  <c r="O5" i="2" s="1"/>
  <c r="K4" i="2"/>
  <c r="L4" i="2"/>
  <c r="N24" i="2"/>
  <c r="O18" i="2"/>
  <c r="N18" i="2"/>
  <c r="P18" i="2" s="1"/>
  <c r="N16" i="2"/>
  <c r="N10" i="2"/>
  <c r="O10" i="2"/>
  <c r="N9" i="2"/>
  <c r="T9" i="2"/>
  <c r="O9" i="2" s="1"/>
  <c r="K8" i="2"/>
  <c r="O8" i="2"/>
  <c r="L8" i="2"/>
  <c r="T6" i="2"/>
  <c r="O6" i="2" s="1"/>
  <c r="T3" i="2"/>
  <c r="O3" i="2" s="1"/>
  <c r="N3" i="2"/>
  <c r="P3" i="2" s="1"/>
  <c r="N15" i="2"/>
  <c r="P15" i="2" s="1"/>
  <c r="N11" i="2"/>
  <c r="P11" i="2" s="1"/>
  <c r="N7" i="2"/>
  <c r="P7" i="2" s="1"/>
  <c r="N23" i="2"/>
  <c r="P23" i="2" s="1"/>
  <c r="N2" i="2"/>
  <c r="P2" i="2" s="1"/>
  <c r="O2" i="2"/>
  <c r="K2" i="2"/>
  <c r="M2" i="2" s="1"/>
  <c r="M15" i="2" l="1"/>
  <c r="Q11" i="2"/>
  <c r="R11" i="2" s="1"/>
  <c r="S11" i="2" s="1"/>
  <c r="M21" i="2"/>
  <c r="Q21" i="2"/>
  <c r="R21" i="2" s="1"/>
  <c r="S21" i="2" s="1"/>
  <c r="P13" i="2"/>
  <c r="P17" i="2"/>
  <c r="M11" i="2"/>
  <c r="Q18" i="2"/>
  <c r="R18" i="2" s="1"/>
  <c r="S18" i="2" s="1"/>
  <c r="M5" i="2"/>
  <c r="M17" i="2"/>
  <c r="Q14" i="2"/>
  <c r="R14" i="2" s="1"/>
  <c r="S14" i="2" s="1"/>
  <c r="P10" i="2"/>
  <c r="P5" i="2"/>
  <c r="M22" i="2"/>
  <c r="Q3" i="2"/>
  <c r="R3" i="2" s="1"/>
  <c r="S3" i="2" s="1"/>
  <c r="Q7" i="2"/>
  <c r="R7" i="2" s="1"/>
  <c r="S7" i="2" s="1"/>
  <c r="Q10" i="2"/>
  <c r="R10" i="2" s="1"/>
  <c r="S10" i="2" s="1"/>
  <c r="Q6" i="2"/>
  <c r="R6" i="2" s="1"/>
  <c r="S6" i="2" s="1"/>
  <c r="P6" i="2"/>
  <c r="P14" i="2"/>
  <c r="P9" i="2"/>
  <c r="P21" i="2"/>
  <c r="Q9" i="2"/>
  <c r="R9" i="2" s="1"/>
  <c r="S9" i="2" s="1"/>
  <c r="Q23" i="2"/>
  <c r="R23" i="2" s="1"/>
  <c r="S23" i="2" s="1"/>
  <c r="Q19" i="2"/>
  <c r="R19" i="2" s="1"/>
  <c r="S19" i="2" s="1"/>
  <c r="M12" i="2"/>
  <c r="P12" i="2"/>
  <c r="Q12" i="2"/>
  <c r="R12" i="2" s="1"/>
  <c r="S12" i="2" s="1"/>
  <c r="M16" i="2"/>
  <c r="P16" i="2"/>
  <c r="Q16" i="2"/>
  <c r="R16" i="2" s="1"/>
  <c r="S16" i="2" s="1"/>
  <c r="M24" i="2"/>
  <c r="P24" i="2"/>
  <c r="Q24" i="2"/>
  <c r="R24" i="2" s="1"/>
  <c r="S24" i="2" s="1"/>
  <c r="P8" i="2"/>
  <c r="M8" i="2"/>
  <c r="Q8" i="2"/>
  <c r="R8" i="2" s="1"/>
  <c r="S8" i="2" s="1"/>
  <c r="Q4" i="2"/>
  <c r="R4" i="2" s="1"/>
  <c r="S4" i="2" s="1"/>
  <c r="P4" i="2"/>
  <c r="M4" i="2"/>
  <c r="P20" i="2"/>
  <c r="M20" i="2"/>
  <c r="Q20" i="2"/>
  <c r="R20" i="2" s="1"/>
  <c r="S20" i="2" s="1"/>
  <c r="Q2" i="2"/>
  <c r="R2" i="2" s="1"/>
  <c r="S2" i="2" s="1"/>
</calcChain>
</file>

<file path=xl/sharedStrings.xml><?xml version="1.0" encoding="utf-8"?>
<sst xmlns="http://schemas.openxmlformats.org/spreadsheetml/2006/main" count="350" uniqueCount="86">
  <si>
    <t>Project Name</t>
  </si>
  <si>
    <t>Location</t>
  </si>
  <si>
    <t>Department</t>
  </si>
  <si>
    <t>Project Manager</t>
  </si>
  <si>
    <t>Sponsor</t>
  </si>
  <si>
    <t>Start Date</t>
  </si>
  <si>
    <t>Finish Date</t>
  </si>
  <si>
    <t>CV%</t>
  </si>
  <si>
    <t>SV%</t>
  </si>
  <si>
    <t>SPI</t>
  </si>
  <si>
    <t>CPI</t>
  </si>
  <si>
    <t>EAC</t>
  </si>
  <si>
    <t>VAC</t>
  </si>
  <si>
    <t>Pithoragarh</t>
  </si>
  <si>
    <t>Dehradun</t>
  </si>
  <si>
    <t>Haldwani</t>
  </si>
  <si>
    <t>Almora</t>
  </si>
  <si>
    <t>Health</t>
  </si>
  <si>
    <t>Construction of Base Hospital</t>
  </si>
  <si>
    <t>Upgradation and strengthening of Naini Saini Air strip</t>
  </si>
  <si>
    <t>Aviation</t>
  </si>
  <si>
    <t>New Delhi</t>
  </si>
  <si>
    <t>PWD</t>
  </si>
  <si>
    <t>Resident Commissioner's office Building</t>
  </si>
  <si>
    <t>Education</t>
  </si>
  <si>
    <t>Pauri</t>
  </si>
  <si>
    <t>Bharsar</t>
  </si>
  <si>
    <t>Construction of Degree College Thalisain</t>
  </si>
  <si>
    <t>Assembly</t>
  </si>
  <si>
    <t>Construction of Annexy Building at Vidhan Sabha</t>
  </si>
  <si>
    <t>State Information Commission Building</t>
  </si>
  <si>
    <t>Information</t>
  </si>
  <si>
    <t>US Nagar</t>
  </si>
  <si>
    <t>Police</t>
  </si>
  <si>
    <t>Construction of Juvenile/Minor Jail at Sitargang</t>
  </si>
  <si>
    <t>Expansion of Rajkiya Ayurvedic Chikitsalaya</t>
  </si>
  <si>
    <t>District</t>
  </si>
  <si>
    <t>Sitargang</t>
  </si>
  <si>
    <t>Thalisain</t>
  </si>
  <si>
    <t>IHM</t>
  </si>
  <si>
    <t>Girls Hostel and Type-II Qtrs.</t>
  </si>
  <si>
    <t>Rudraprayag</t>
  </si>
  <si>
    <t>Selaqui</t>
  </si>
  <si>
    <t>Construction of Research Centre at Central Hope Town</t>
  </si>
  <si>
    <t>Champawat</t>
  </si>
  <si>
    <t>Food</t>
  </si>
  <si>
    <t>Forest</t>
  </si>
  <si>
    <t>Ramngar</t>
  </si>
  <si>
    <t>Bazpur</t>
  </si>
  <si>
    <t>Administrative Building of Directorate Higher Education</t>
  </si>
  <si>
    <t>Construction of Degree College</t>
  </si>
  <si>
    <t>Rikhanikhal</t>
  </si>
  <si>
    <t>Construction of Auditorium at Govt. Degree College Augustyamuni</t>
  </si>
  <si>
    <t>Construction of Food Craft Institute</t>
  </si>
  <si>
    <t>Renovation work of Semant Institute of Technology College</t>
  </si>
  <si>
    <t>Construction of Distt. Jail</t>
  </si>
  <si>
    <t>Construction of Women jail</t>
  </si>
  <si>
    <t>Construction of Grain Store, Sitarganj Jail</t>
  </si>
  <si>
    <t>Construction of Govt. Degree College, Sitarganj</t>
  </si>
  <si>
    <t>Construction of IHM</t>
  </si>
  <si>
    <t>Duration</t>
  </si>
  <si>
    <t>Construction of Administrative and Academic Building for UOU</t>
  </si>
  <si>
    <t>Construction of Science building at Govt. Degree College</t>
  </si>
  <si>
    <t>Uttarakhand University of Horticulture and Forestry</t>
  </si>
  <si>
    <t>Ram</t>
  </si>
  <si>
    <t>Abdul</t>
  </si>
  <si>
    <t>Mohan</t>
  </si>
  <si>
    <t>Rangaswami</t>
  </si>
  <si>
    <t>Kadir</t>
  </si>
  <si>
    <t>Gulab</t>
  </si>
  <si>
    <t>Kavita</t>
  </si>
  <si>
    <t>George</t>
  </si>
  <si>
    <t>Jim</t>
  </si>
  <si>
    <t>Krishna</t>
  </si>
  <si>
    <t>Rajiv</t>
  </si>
  <si>
    <t>Ranjan</t>
  </si>
  <si>
    <t>Venkat</t>
  </si>
  <si>
    <t>Seetaram</t>
  </si>
  <si>
    <t>Actual Cost</t>
  </si>
  <si>
    <t>BAC (Cr)</t>
  </si>
  <si>
    <t>EV</t>
  </si>
  <si>
    <t>PV</t>
  </si>
  <si>
    <t>Row Labels</t>
  </si>
  <si>
    <t>Grand Total</t>
  </si>
  <si>
    <t>Average of CPI</t>
  </si>
  <si>
    <t>Average of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</si>
</sst>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5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2"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" refreshedDate="41654.773905671296" createdVersion="5" refreshedVersion="5" minRefreshableVersion="3" recordCount="23">
  <cacheSource type="worksheet">
    <worksheetSource ref="A1:S24" sheet="Sheet2"/>
  </cacheSource>
  <cacheFields count="19">
    <cacheField name="Project Name" numFmtId="0">
      <sharedItems count="23">
        <s v="Construction of Base Hospital"/>
        <s v="Upgradation and strengthening of Naini Saini Air strip"/>
        <s v="Resident Commissioner's office Building"/>
        <s v="Girls Hostel and Type-II Qtrs."/>
        <s v="Construction of Degree College Thalisain"/>
        <s v="Construction of Annexy Building at Vidhan Sabha"/>
        <s v="State Information Commission Building"/>
        <s v="Construction of Juvenile/Minor Jail at Sitargang"/>
        <s v="Expansion of Rajkiya Ayurvedic Chikitsalaya"/>
        <s v="Administrative Building of Directorate Higher Education"/>
        <s v="Construction of Degree College"/>
        <s v="Construction of Administrative and Academic Building for UOU"/>
        <s v="Construction of Auditorium at Govt. Degree College Augustyamuni"/>
        <s v="Construction of Food Craft Institute"/>
        <s v="Renovation work of Semant Institute of Technology College"/>
        <s v="Construction of Research Centre at Central Hope Town"/>
        <s v="Construction of Distt. Jail"/>
        <s v="Construction of Women jail"/>
        <s v="Construction of Grain Store, Sitarganj Jail"/>
        <s v="Construction of Govt. Degree College, Sitarganj"/>
        <s v="Construction of Science building at Govt. Degree College"/>
        <s v="Uttarakhand University of Horticulture and Forestry"/>
        <s v="Construction of IHM"/>
      </sharedItems>
    </cacheField>
    <cacheField name="Department" numFmtId="0">
      <sharedItems count="9">
        <s v="Health"/>
        <s v="Aviation"/>
        <s v="PWD"/>
        <s v="Education"/>
        <s v="Assembly"/>
        <s v="Information"/>
        <s v="Police"/>
        <s v="Food"/>
        <s v="Forest"/>
      </sharedItems>
    </cacheField>
    <cacheField name="Location" numFmtId="0">
      <sharedItems/>
    </cacheField>
    <cacheField name="District" numFmtId="0">
      <sharedItems/>
    </cacheField>
    <cacheField name="Project Manager" numFmtId="0">
      <sharedItems/>
    </cacheField>
    <cacheField name="Sponsor" numFmtId="0">
      <sharedItems/>
    </cacheField>
    <cacheField name="Start Date" numFmtId="15">
      <sharedItems containsSemiMixedTypes="0" containsNonDate="0" containsDate="1" containsString="0" minDate="2011-06-01T00:00:00" maxDate="2011-06-24T00:00:00"/>
    </cacheField>
    <cacheField name="Finish Date" numFmtId="15">
      <sharedItems containsSemiMixedTypes="0" containsNonDate="0" containsDate="1" containsString="0" minDate="2011-06-18T00:00:00" maxDate="2016-04-06T00:00:00"/>
    </cacheField>
    <cacheField name="Duration" numFmtId="0">
      <sharedItems containsSemiMixedTypes="0" containsString="0" containsNumber="1" containsInteger="1" minValue="12" maxValue="1764"/>
    </cacheField>
    <cacheField name="BAC (Cr)" numFmtId="0">
      <sharedItems containsSemiMixedTypes="0" containsString="0" containsNumber="1" containsInteger="1" minValue="6" maxValue="99"/>
    </cacheField>
    <cacheField name="Actual Cost" numFmtId="0">
      <sharedItems containsSemiMixedTypes="0" containsString="0" containsNumber="1" containsInteger="1" minValue="0" maxValue="91"/>
    </cacheField>
    <cacheField name="EV" numFmtId="0">
      <sharedItems containsSemiMixedTypes="0" containsString="0" containsNumber="1" containsInteger="1" minValue="0" maxValue="53"/>
    </cacheField>
    <cacheField name="CV%" numFmtId="9">
      <sharedItems containsMixedTypes="1" containsNumber="1" minValue="-8" maxValue="1"/>
    </cacheField>
    <cacheField name="PV" numFmtId="0">
      <sharedItems containsSemiMixedTypes="0" containsString="0" containsNumber="1" containsInteger="1" minValue="7" maxValue="5804"/>
    </cacheField>
    <cacheField name="SV%" numFmtId="0">
      <sharedItems containsSemiMixedTypes="0" containsString="0" containsNumber="1" containsInteger="1" minValue="6" maxValue="88"/>
    </cacheField>
    <cacheField name="SPI" numFmtId="0">
      <sharedItems containsSemiMixedTypes="0" containsString="0" containsNumber="1" minValue="0" maxValue="1.29"/>
    </cacheField>
    <cacheField name="CPI" numFmtId="0">
      <sharedItems containsMixedTypes="1" containsNumber="1" minValue="0" maxValue="6.8" count="21">
        <n v="0.33"/>
        <e v="#DIV/0!"/>
        <n v="0.86"/>
        <n v="0.5"/>
        <n v="0"/>
        <n v="0.11"/>
        <n v="1.48"/>
        <n v="1.5"/>
        <n v="0.2"/>
        <n v="3.4"/>
        <n v="2.94"/>
        <n v="0.66"/>
        <n v="0.25"/>
        <n v="1.72"/>
        <n v="2.57"/>
        <n v="0.55000000000000004"/>
        <n v="2.44"/>
        <n v="6.8"/>
        <n v="1.57"/>
        <n v="0.14000000000000001"/>
        <n v="0.51"/>
      </sharedItems>
    </cacheField>
    <cacheField name="EAC" numFmtId="0">
      <sharedItems containsMixedTypes="1" containsNumber="1" containsInteger="1" minValue="7" maxValue="664"/>
    </cacheField>
    <cacheField name="VAC" numFmtId="9">
      <sharedItems containsMixedTypes="1" containsNumber="1" minValue="-8.0958904109589049" maxValue="0.857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s v="Pithoragarh"/>
    <s v="Pithoragarh"/>
    <s v="Ram"/>
    <s v="Rajiv"/>
    <d v="2011-06-01T00:00:00"/>
    <d v="2012-04-13T00:00:00"/>
    <n v="317"/>
    <n v="26"/>
    <n v="18"/>
    <n v="6"/>
    <n v="-2"/>
    <n v="79"/>
    <n v="26"/>
    <n v="0.08"/>
    <x v="0"/>
    <n v="79"/>
    <n v="-2.0384615384615383"/>
  </r>
  <r>
    <x v="1"/>
    <x v="1"/>
    <s v="Pithoragarh"/>
    <s v="Pithoragarh"/>
    <s v="Abdul"/>
    <s v="Ranjan"/>
    <d v="2011-06-02T00:00:00"/>
    <d v="2014-08-08T00:00:00"/>
    <n v="1163"/>
    <n v="87"/>
    <n v="0"/>
    <n v="41"/>
    <n v="1"/>
    <n v="72"/>
    <n v="72"/>
    <n v="0.56999999999999995"/>
    <x v="1"/>
    <e v="#DIV/0!"/>
    <e v="#DIV/0!"/>
  </r>
  <r>
    <x v="2"/>
    <x v="2"/>
    <s v="New Delhi"/>
    <s v="New Delhi"/>
    <s v="Mohan"/>
    <s v="Venkat"/>
    <d v="2011-06-03T00:00:00"/>
    <d v="2014-08-27T00:00:00"/>
    <n v="1181"/>
    <n v="24"/>
    <n v="7"/>
    <n v="6"/>
    <n v="-0.2"/>
    <n v="19"/>
    <n v="19"/>
    <n v="0.32"/>
    <x v="2"/>
    <n v="28"/>
    <n v="-0.16666666666666666"/>
  </r>
  <r>
    <x v="3"/>
    <x v="3"/>
    <s v="IHM"/>
    <s v="Dehradun"/>
    <s v="Rangaswami"/>
    <s v="Seetaram"/>
    <d v="2011-06-04T00:00:00"/>
    <d v="2013-08-31T00:00:00"/>
    <n v="819"/>
    <n v="6"/>
    <n v="4"/>
    <n v="2"/>
    <n v="-1"/>
    <n v="7"/>
    <n v="6"/>
    <n v="0.28999999999999998"/>
    <x v="3"/>
    <n v="12"/>
    <n v="-1"/>
  </r>
  <r>
    <x v="4"/>
    <x v="3"/>
    <s v="Thalisain"/>
    <s v="Pauri"/>
    <s v="Kadir"/>
    <s v="Rajiv"/>
    <d v="2011-06-05T00:00:00"/>
    <d v="2013-08-25T00:00:00"/>
    <n v="812"/>
    <n v="72"/>
    <n v="45"/>
    <n v="0"/>
    <e v="#DIV/0!"/>
    <n v="85"/>
    <n v="72"/>
    <n v="0"/>
    <x v="4"/>
    <e v="#DIV/0!"/>
    <e v="#DIV/0!"/>
  </r>
  <r>
    <x v="5"/>
    <x v="4"/>
    <s v="Dehradun"/>
    <s v="Dehradun"/>
    <s v="Gulab"/>
    <s v="Ranjan"/>
    <d v="2011-06-06T00:00:00"/>
    <d v="2011-06-18T00:00:00"/>
    <n v="12"/>
    <n v="73"/>
    <n v="61"/>
    <n v="7"/>
    <n v="-7.7"/>
    <n v="5804"/>
    <n v="73"/>
    <n v="0"/>
    <x v="5"/>
    <n v="664"/>
    <n v="-8.0958904109589049"/>
  </r>
  <r>
    <x v="6"/>
    <x v="5"/>
    <s v="Dehradun"/>
    <s v="Dehradun"/>
    <s v="Kavita"/>
    <s v="Venkat"/>
    <d v="2011-06-07T00:00:00"/>
    <d v="2016-04-05T00:00:00"/>
    <n v="1764"/>
    <n v="73"/>
    <n v="29"/>
    <n v="43"/>
    <n v="0.3"/>
    <n v="39"/>
    <n v="39"/>
    <n v="1.1000000000000001"/>
    <x v="6"/>
    <n v="49"/>
    <n v="0.32876712328767121"/>
  </r>
  <r>
    <x v="7"/>
    <x v="6"/>
    <s v="Sitargang"/>
    <s v="US Nagar"/>
    <s v="George"/>
    <s v="Seetaram"/>
    <d v="2011-06-08T00:00:00"/>
    <d v="2014-06-06T00:00:00"/>
    <n v="1094"/>
    <n v="27"/>
    <n v="4"/>
    <n v="6"/>
    <n v="0.3"/>
    <n v="23"/>
    <n v="23"/>
    <n v="0.26"/>
    <x v="7"/>
    <n v="18"/>
    <n v="0.33333333333333331"/>
  </r>
  <r>
    <x v="8"/>
    <x v="0"/>
    <s v="Dehradun"/>
    <s v="Dehradun"/>
    <s v="Jim"/>
    <s v="Rajiv"/>
    <d v="2011-06-09T00:00:00"/>
    <d v="2015-01-14T00:00:00"/>
    <n v="1315"/>
    <n v="99"/>
    <n v="91"/>
    <n v="18"/>
    <n v="-4.0999999999999996"/>
    <n v="72"/>
    <n v="72"/>
    <n v="0.25"/>
    <x v="8"/>
    <n v="495"/>
    <n v="-4"/>
  </r>
  <r>
    <x v="9"/>
    <x v="3"/>
    <s v="Haldwani"/>
    <s v="Haldwani"/>
    <s v="Krishna"/>
    <s v="Ranjan"/>
    <d v="2011-06-10T00:00:00"/>
    <d v="2015-06-17T00:00:00"/>
    <n v="1468"/>
    <n v="23"/>
    <n v="5"/>
    <n v="17"/>
    <n v="0.7"/>
    <n v="15"/>
    <n v="15"/>
    <n v="1.1299999999999999"/>
    <x v="9"/>
    <n v="7"/>
    <n v="0.69565217391304346"/>
  </r>
  <r>
    <x v="10"/>
    <x v="3"/>
    <s v="Rikhanikhal"/>
    <s v="Pauri"/>
    <s v="Ram"/>
    <s v="Venkat"/>
    <d v="2011-06-11T00:00:00"/>
    <d v="2014-01-16T00:00:00"/>
    <n v="950"/>
    <n v="55"/>
    <n v="9"/>
    <n v="1"/>
    <n v="-8"/>
    <n v="55"/>
    <n v="55"/>
    <n v="0.02"/>
    <x v="5"/>
    <n v="500"/>
    <n v="-8.0909090909090917"/>
  </r>
  <r>
    <x v="11"/>
    <x v="3"/>
    <s v="Haldwani"/>
    <s v="Haldwani"/>
    <s v="Abdul"/>
    <s v="Seetaram"/>
    <d v="2011-06-12T00:00:00"/>
    <d v="2012-12-07T00:00:00"/>
    <n v="544"/>
    <n v="65"/>
    <n v="18"/>
    <n v="53"/>
    <n v="0.7"/>
    <n v="113"/>
    <n v="65"/>
    <n v="0.47"/>
    <x v="10"/>
    <n v="22"/>
    <n v="0.66153846153846152"/>
  </r>
  <r>
    <x v="12"/>
    <x v="3"/>
    <s v="Rudraprayag"/>
    <s v="Rudraprayag"/>
    <s v="Mohan"/>
    <s v="Rajiv"/>
    <d v="2011-06-13T00:00:00"/>
    <d v="2013-11-27T00:00:00"/>
    <n v="898"/>
    <n v="82"/>
    <n v="44"/>
    <n v="29"/>
    <n v="-0.5"/>
    <n v="86"/>
    <n v="82"/>
    <n v="0.34"/>
    <x v="11"/>
    <n v="124"/>
    <n v="-0.51219512195121952"/>
  </r>
  <r>
    <x v="13"/>
    <x v="7"/>
    <s v="Almora"/>
    <s v="Almora"/>
    <s v="Rangaswami"/>
    <s v="Ranjan"/>
    <d v="2011-06-14T00:00:00"/>
    <d v="2012-10-06T00:00:00"/>
    <n v="480"/>
    <n v="12"/>
    <n v="12"/>
    <n v="3"/>
    <n v="-3"/>
    <n v="24"/>
    <n v="12"/>
    <n v="0.13"/>
    <x v="12"/>
    <n v="48"/>
    <n v="-3"/>
  </r>
  <r>
    <x v="14"/>
    <x v="3"/>
    <s v="Pithoragarh"/>
    <s v="Pithoragarh"/>
    <s v="Kadir"/>
    <s v="Venkat"/>
    <d v="2011-06-15T00:00:00"/>
    <d v="2015-03-07T00:00:00"/>
    <n v="1361"/>
    <n v="34"/>
    <n v="18"/>
    <n v="31"/>
    <n v="0.4"/>
    <n v="24"/>
    <n v="24"/>
    <n v="1.29"/>
    <x v="13"/>
    <n v="20"/>
    <n v="0.41176470588235292"/>
  </r>
  <r>
    <x v="15"/>
    <x v="0"/>
    <s v="Selaqui"/>
    <s v="Dehradun"/>
    <s v="Gulab"/>
    <s v="Seetaram"/>
    <d v="2011-06-16T00:00:00"/>
    <d v="2012-11-11T00:00:00"/>
    <n v="514"/>
    <n v="52"/>
    <n v="7"/>
    <n v="18"/>
    <n v="0.6"/>
    <n v="96"/>
    <n v="52"/>
    <n v="0.19"/>
    <x v="14"/>
    <n v="20"/>
    <n v="0.61538461538461542"/>
  </r>
  <r>
    <x v="16"/>
    <x v="6"/>
    <s v="Champawat"/>
    <s v="Champawat"/>
    <s v="Kavita"/>
    <s v="Rajiv"/>
    <d v="2011-06-17T00:00:00"/>
    <d v="2012-09-09T00:00:00"/>
    <n v="450"/>
    <n v="19"/>
    <n v="11"/>
    <n v="6"/>
    <n v="-0.8"/>
    <n v="40"/>
    <n v="19"/>
    <n v="0.15"/>
    <x v="15"/>
    <n v="35"/>
    <n v="-0.84210526315789469"/>
  </r>
  <r>
    <x v="17"/>
    <x v="6"/>
    <s v="Sitargang"/>
    <s v="Sitargang"/>
    <s v="George"/>
    <s v="Ranjan"/>
    <d v="2011-06-18T00:00:00"/>
    <d v="2013-11-08T00:00:00"/>
    <n v="874"/>
    <n v="33"/>
    <n v="9"/>
    <n v="22"/>
    <n v="0.6"/>
    <n v="36"/>
    <n v="33"/>
    <n v="0.61"/>
    <x v="16"/>
    <n v="14"/>
    <n v="0.5757575757575758"/>
  </r>
  <r>
    <x v="18"/>
    <x v="6"/>
    <s v="Sitargang"/>
    <s v="Sitargang"/>
    <s v="Jim"/>
    <s v="Venkat"/>
    <d v="2011-06-19T00:00:00"/>
    <d v="2012-02-07T00:00:00"/>
    <n v="233"/>
    <n v="77"/>
    <n v="5"/>
    <n v="34"/>
    <n v="0.9"/>
    <n v="311"/>
    <n v="77"/>
    <n v="0.11"/>
    <x v="17"/>
    <n v="11"/>
    <n v="0.8571428571428571"/>
  </r>
  <r>
    <x v="19"/>
    <x v="3"/>
    <s v="Sitargang"/>
    <s v="Sitargang"/>
    <s v="Krishna"/>
    <s v="Seetaram"/>
    <d v="2011-06-20T00:00:00"/>
    <d v="2013-05-26T00:00:00"/>
    <n v="706"/>
    <n v="49"/>
    <n v="7"/>
    <n v="11"/>
    <n v="0.4"/>
    <n v="65"/>
    <n v="49"/>
    <n v="0.17"/>
    <x v="18"/>
    <n v="31"/>
    <n v="0.36734693877551022"/>
  </r>
  <r>
    <x v="20"/>
    <x v="3"/>
    <s v="Bazpur"/>
    <s v="Bazpur"/>
    <s v="Rangaswami"/>
    <s v="Rajiv"/>
    <d v="2011-06-21T00:00:00"/>
    <d v="2015-10-24T00:00:00"/>
    <n v="1586"/>
    <n v="24"/>
    <n v="7"/>
    <n v="1"/>
    <n v="-6"/>
    <n v="14"/>
    <n v="14"/>
    <n v="7.0000000000000007E-2"/>
    <x v="19"/>
    <n v="171"/>
    <n v="-6.125"/>
  </r>
  <r>
    <x v="21"/>
    <x v="8"/>
    <s v="Bharsar"/>
    <s v="Bharsar"/>
    <s v="Kadir"/>
    <s v="Ranjan"/>
    <d v="2011-06-22T00:00:00"/>
    <d v="2012-06-25T00:00:00"/>
    <n v="369"/>
    <n v="88"/>
    <n v="86"/>
    <n v="44"/>
    <n v="-1"/>
    <n v="224"/>
    <n v="88"/>
    <n v="0.2"/>
    <x v="20"/>
    <n v="173"/>
    <n v="-0.96590909090909094"/>
  </r>
  <r>
    <x v="22"/>
    <x v="0"/>
    <s v="Ramngar"/>
    <s v="Ramngar"/>
    <s v="Ram"/>
    <s v="Venkat"/>
    <d v="2011-06-23T00:00:00"/>
    <d v="2015-02-15T00:00:00"/>
    <n v="1333"/>
    <n v="87"/>
    <n v="0"/>
    <n v="31"/>
    <n v="1"/>
    <n v="61"/>
    <n v="61"/>
    <n v="0.51"/>
    <x v="1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" firstHeaderRow="0" firstDataRow="1" firstDataCol="1"/>
  <pivotFields count="19">
    <pivotField axis="axisRow" showAll="0">
      <items count="24">
        <item x="9"/>
        <item x="11"/>
        <item x="5"/>
        <item x="12"/>
        <item x="0"/>
        <item x="10"/>
        <item x="4"/>
        <item x="16"/>
        <item x="13"/>
        <item x="19"/>
        <item x="18"/>
        <item x="22"/>
        <item x="7"/>
        <item x="15"/>
        <item x="20"/>
        <item x="17"/>
        <item x="8"/>
        <item x="3"/>
        <item x="14"/>
        <item x="2"/>
        <item x="6"/>
        <item x="1"/>
        <item x="21"/>
        <item t="default"/>
      </items>
    </pivotField>
    <pivotField axis="axisRow" showAll="0">
      <items count="10">
        <item x="4"/>
        <item x="1"/>
        <item x="3"/>
        <item x="7"/>
        <item x="8"/>
        <item x="0"/>
        <item x="5"/>
        <item x="6"/>
        <item x="2"/>
        <item t="default"/>
      </items>
    </pivotField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22">
        <item x="4"/>
        <item x="5"/>
        <item x="19"/>
        <item x="8"/>
        <item x="12"/>
        <item x="0"/>
        <item x="3"/>
        <item x="20"/>
        <item x="15"/>
        <item x="11"/>
        <item x="2"/>
        <item x="6"/>
        <item x="7"/>
        <item x="18"/>
        <item x="13"/>
        <item x="16"/>
        <item x="14"/>
        <item x="10"/>
        <item x="9"/>
        <item x="17"/>
        <item x="1"/>
        <item t="default"/>
      </items>
    </pivotField>
    <pivotField showAll="0"/>
    <pivotField showAll="0"/>
  </pivotFields>
  <rowFields count="2">
    <field x="1"/>
    <field x="0"/>
  </rowFields>
  <rowItems count="33">
    <i>
      <x/>
    </i>
    <i r="1">
      <x v="2"/>
    </i>
    <i>
      <x v="1"/>
    </i>
    <i r="1">
      <x v="21"/>
    </i>
    <i>
      <x v="2"/>
    </i>
    <i r="1">
      <x/>
    </i>
    <i r="1">
      <x v="1"/>
    </i>
    <i r="1">
      <x v="3"/>
    </i>
    <i r="1">
      <x v="5"/>
    </i>
    <i r="1">
      <x v="6"/>
    </i>
    <i r="1">
      <x v="9"/>
    </i>
    <i r="1">
      <x v="14"/>
    </i>
    <i r="1">
      <x v="17"/>
    </i>
    <i r="1">
      <x v="18"/>
    </i>
    <i>
      <x v="3"/>
    </i>
    <i r="1">
      <x v="8"/>
    </i>
    <i>
      <x v="4"/>
    </i>
    <i r="1">
      <x v="22"/>
    </i>
    <i>
      <x v="5"/>
    </i>
    <i r="1">
      <x v="4"/>
    </i>
    <i r="1">
      <x v="11"/>
    </i>
    <i r="1">
      <x v="13"/>
    </i>
    <i r="1">
      <x v="16"/>
    </i>
    <i>
      <x v="6"/>
    </i>
    <i r="1">
      <x v="20"/>
    </i>
    <i>
      <x v="7"/>
    </i>
    <i r="1">
      <x v="7"/>
    </i>
    <i r="1">
      <x v="10"/>
    </i>
    <i r="1">
      <x v="12"/>
    </i>
    <i r="1">
      <x v="15"/>
    </i>
    <i>
      <x v="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I" fld="15" subtotal="average" baseField="1" baseItem="0"/>
    <dataField name="Average of CPI" fld="16" subtotal="average" baseField="1" baseItem="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T24" sqref="A1:T24"/>
    </sheetView>
  </sheetViews>
  <sheetFormatPr defaultRowHeight="15" x14ac:dyDescent="0.25"/>
  <cols>
    <col min="1" max="1" width="67.140625" bestFit="1" customWidth="1"/>
    <col min="2" max="2" width="12.140625" bestFit="1" customWidth="1"/>
    <col min="3" max="4" width="12.5703125" bestFit="1" customWidth="1"/>
    <col min="5" max="5" width="16" bestFit="1" customWidth="1"/>
    <col min="6" max="6" width="9.85546875" bestFit="1" customWidth="1"/>
    <col min="7" max="7" width="10.28515625" bestFit="1" customWidth="1"/>
    <col min="8" max="8" width="11.7109375" bestFit="1" customWidth="1"/>
    <col min="9" max="9" width="9.28515625" bestFit="1" customWidth="1"/>
    <col min="10" max="10" width="8.28515625" bestFit="1" customWidth="1"/>
    <col min="11" max="11" width="11.28515625" bestFit="1" customWidth="1"/>
    <col min="12" max="12" width="3.28515625" bestFit="1" customWidth="1"/>
    <col min="13" max="13" width="7.85546875" bestFit="1" customWidth="1"/>
    <col min="14" max="14" width="4.140625" bestFit="1" customWidth="1"/>
    <col min="15" max="15" width="4.85546875" bestFit="1" customWidth="1"/>
    <col min="16" max="16" width="5.140625" bestFit="1" customWidth="1"/>
    <col min="17" max="19" width="7.85546875" bestFit="1" customWidth="1"/>
    <col min="20" max="20" width="4.140625" bestFit="1" customWidth="1"/>
  </cols>
  <sheetData>
    <row r="1" spans="1:20" x14ac:dyDescent="0.25">
      <c r="A1" t="s">
        <v>0</v>
      </c>
      <c r="B1" t="s">
        <v>2</v>
      </c>
      <c r="C1" t="s">
        <v>1</v>
      </c>
      <c r="D1" t="s">
        <v>36</v>
      </c>
      <c r="E1" t="s">
        <v>3</v>
      </c>
      <c r="F1" t="s">
        <v>4</v>
      </c>
      <c r="G1" t="s">
        <v>5</v>
      </c>
      <c r="H1" t="s">
        <v>6</v>
      </c>
      <c r="I1" t="s">
        <v>60</v>
      </c>
      <c r="J1" t="s">
        <v>79</v>
      </c>
      <c r="K1" t="s">
        <v>78</v>
      </c>
      <c r="L1" t="s">
        <v>80</v>
      </c>
      <c r="M1" t="s">
        <v>7</v>
      </c>
      <c r="N1" t="s">
        <v>81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20" ht="15.75" x14ac:dyDescent="0.25">
      <c r="A2" s="2" t="s">
        <v>18</v>
      </c>
      <c r="B2" t="s">
        <v>17</v>
      </c>
      <c r="C2" t="s">
        <v>13</v>
      </c>
      <c r="D2" t="s">
        <v>13</v>
      </c>
      <c r="E2" t="s">
        <v>64</v>
      </c>
      <c r="F2" t="s">
        <v>74</v>
      </c>
      <c r="G2" s="3">
        <v>40695</v>
      </c>
      <c r="H2" s="3">
        <f ca="1">G2+ROUND(RAND()*2000,0)</f>
        <v>41178</v>
      </c>
      <c r="I2">
        <f ca="1">H2-G2</f>
        <v>483</v>
      </c>
      <c r="J2">
        <f ca="1">ROUND(100*RAND(),0)</f>
        <v>9</v>
      </c>
      <c r="K2">
        <f ca="1">ROUND(J2*RAND(),0)</f>
        <v>7</v>
      </c>
      <c r="L2">
        <f ca="1">ROUND(J2*RAND(),0)</f>
        <v>4</v>
      </c>
      <c r="M2" s="4">
        <f ca="1">ROUND((L2-K2)/L2,1)</f>
        <v>-0.8</v>
      </c>
      <c r="N2">
        <f ca="1">ROUND((TODAY()-G2)*J2/I2,0)</f>
        <v>18</v>
      </c>
      <c r="O2">
        <f ca="1">ROUND(J2/I2*T2,0)</f>
        <v>9</v>
      </c>
      <c r="P2">
        <f ca="1">ROUND(L2/N2,2)</f>
        <v>0.22</v>
      </c>
      <c r="Q2">
        <f ca="1">ROUND(L2/K2,2)</f>
        <v>0.56999999999999995</v>
      </c>
      <c r="R2">
        <f ca="1">ROUND(J2/Q2,0)</f>
        <v>16</v>
      </c>
      <c r="S2" s="4">
        <f ca="1">(J2-R2)/J2</f>
        <v>-0.77777777777777779</v>
      </c>
      <c r="T2">
        <f ca="1">IF((TODAY()-G2)&gt;I2,I2,(TODAY()-G2))</f>
        <v>483</v>
      </c>
    </row>
    <row r="3" spans="1:20" ht="15.75" x14ac:dyDescent="0.25">
      <c r="A3" s="2" t="s">
        <v>19</v>
      </c>
      <c r="B3" t="s">
        <v>20</v>
      </c>
      <c r="C3" t="s">
        <v>13</v>
      </c>
      <c r="D3" t="s">
        <v>13</v>
      </c>
      <c r="E3" t="s">
        <v>65</v>
      </c>
      <c r="F3" t="s">
        <v>75</v>
      </c>
      <c r="G3" s="3">
        <v>40696</v>
      </c>
      <c r="H3" s="3">
        <f t="shared" ref="H3:H24" ca="1" si="0">G3+ROUND(RAND()*2000,0)</f>
        <v>41624</v>
      </c>
      <c r="I3">
        <f t="shared" ref="I3:I24" ca="1" si="1">H3-G3</f>
        <v>928</v>
      </c>
      <c r="J3">
        <f t="shared" ref="J3:J24" ca="1" si="2">ROUND(100*RAND(),0)</f>
        <v>94</v>
      </c>
      <c r="K3">
        <f t="shared" ref="K3:K24" ca="1" si="3">ROUND(J3*RAND(),0)</f>
        <v>46</v>
      </c>
      <c r="L3">
        <f t="shared" ref="L3:L24" ca="1" si="4">ROUND(J3*RAND(),0)</f>
        <v>11</v>
      </c>
      <c r="M3" s="4">
        <f t="shared" ref="M3:M24" ca="1" si="5">ROUND((L3-K3)/L3,1)</f>
        <v>-3.2</v>
      </c>
      <c r="N3">
        <f t="shared" ref="N3:N24" ca="1" si="6">ROUND((TODAY()-G3)*J3/I3,0)</f>
        <v>97</v>
      </c>
      <c r="O3">
        <f t="shared" ref="O3:O24" ca="1" si="7">ROUND(J3/I3*T3,0)</f>
        <v>94</v>
      </c>
      <c r="P3">
        <f t="shared" ref="P3:P24" ca="1" si="8">ROUND(L3/N3,2)</f>
        <v>0.11</v>
      </c>
      <c r="Q3">
        <f t="shared" ref="Q3:Q24" ca="1" si="9">ROUND(L3/K3,2)</f>
        <v>0.24</v>
      </c>
      <c r="R3">
        <f t="shared" ref="R3:R24" ca="1" si="10">ROUND(J3/Q3,0)</f>
        <v>392</v>
      </c>
      <c r="S3" s="4">
        <f t="shared" ref="S3:S24" ca="1" si="11">(J3-R3)/J3</f>
        <v>-3.1702127659574466</v>
      </c>
      <c r="T3">
        <f t="shared" ref="T3:T24" ca="1" si="12">IF((TODAY()-G3)&gt;I3,I3,(TODAY()-G3))</f>
        <v>928</v>
      </c>
    </row>
    <row r="4" spans="1:20" ht="15.75" x14ac:dyDescent="0.25">
      <c r="A4" s="2" t="s">
        <v>23</v>
      </c>
      <c r="B4" t="s">
        <v>22</v>
      </c>
      <c r="C4" t="s">
        <v>21</v>
      </c>
      <c r="D4" t="s">
        <v>21</v>
      </c>
      <c r="E4" t="s">
        <v>66</v>
      </c>
      <c r="F4" t="s">
        <v>76</v>
      </c>
      <c r="G4" s="3">
        <v>40697</v>
      </c>
      <c r="H4" s="3">
        <f t="shared" ca="1" si="0"/>
        <v>41521</v>
      </c>
      <c r="I4">
        <f t="shared" ca="1" si="1"/>
        <v>824</v>
      </c>
      <c r="J4">
        <f t="shared" ca="1" si="2"/>
        <v>8</v>
      </c>
      <c r="K4">
        <f t="shared" ca="1" si="3"/>
        <v>2</v>
      </c>
      <c r="L4">
        <f t="shared" ca="1" si="4"/>
        <v>5</v>
      </c>
      <c r="M4" s="4">
        <f t="shared" ca="1" si="5"/>
        <v>0.6</v>
      </c>
      <c r="N4">
        <f t="shared" ca="1" si="6"/>
        <v>9</v>
      </c>
      <c r="O4">
        <f t="shared" ca="1" si="7"/>
        <v>8</v>
      </c>
      <c r="P4">
        <f t="shared" ca="1" si="8"/>
        <v>0.56000000000000005</v>
      </c>
      <c r="Q4">
        <f t="shared" ca="1" si="9"/>
        <v>2.5</v>
      </c>
      <c r="R4">
        <f t="shared" ca="1" si="10"/>
        <v>3</v>
      </c>
      <c r="S4" s="4">
        <f t="shared" ca="1" si="11"/>
        <v>0.625</v>
      </c>
      <c r="T4">
        <f t="shared" ca="1" si="12"/>
        <v>824</v>
      </c>
    </row>
    <row r="5" spans="1:20" ht="15.75" x14ac:dyDescent="0.25">
      <c r="A5" s="2" t="s">
        <v>40</v>
      </c>
      <c r="B5" t="s">
        <v>24</v>
      </c>
      <c r="C5" t="s">
        <v>39</v>
      </c>
      <c r="D5" t="s">
        <v>14</v>
      </c>
      <c r="E5" t="s">
        <v>67</v>
      </c>
      <c r="F5" t="s">
        <v>77</v>
      </c>
      <c r="G5" s="3">
        <v>40698</v>
      </c>
      <c r="H5" s="3">
        <f t="shared" ca="1" si="0"/>
        <v>41167</v>
      </c>
      <c r="I5">
        <f t="shared" ca="1" si="1"/>
        <v>469</v>
      </c>
      <c r="J5">
        <f t="shared" ca="1" si="2"/>
        <v>8</v>
      </c>
      <c r="K5">
        <f t="shared" ca="1" si="3"/>
        <v>7</v>
      </c>
      <c r="L5">
        <f t="shared" ca="1" si="4"/>
        <v>1</v>
      </c>
      <c r="M5" s="4">
        <f t="shared" ca="1" si="5"/>
        <v>-6</v>
      </c>
      <c r="N5">
        <f t="shared" ca="1" si="6"/>
        <v>16</v>
      </c>
      <c r="O5">
        <f t="shared" ca="1" si="7"/>
        <v>8</v>
      </c>
      <c r="P5">
        <f t="shared" ca="1" si="8"/>
        <v>0.06</v>
      </c>
      <c r="Q5">
        <f t="shared" ca="1" si="9"/>
        <v>0.14000000000000001</v>
      </c>
      <c r="R5">
        <f t="shared" ca="1" si="10"/>
        <v>57</v>
      </c>
      <c r="S5" s="4">
        <f t="shared" ca="1" si="11"/>
        <v>-6.125</v>
      </c>
      <c r="T5">
        <f t="shared" ca="1" si="12"/>
        <v>469</v>
      </c>
    </row>
    <row r="6" spans="1:20" ht="15.75" x14ac:dyDescent="0.25">
      <c r="A6" s="2" t="s">
        <v>27</v>
      </c>
      <c r="B6" t="s">
        <v>24</v>
      </c>
      <c r="C6" t="s">
        <v>38</v>
      </c>
      <c r="D6" t="s">
        <v>25</v>
      </c>
      <c r="E6" t="s">
        <v>68</v>
      </c>
      <c r="F6" t="s">
        <v>74</v>
      </c>
      <c r="G6" s="3">
        <v>40699</v>
      </c>
      <c r="H6" s="3">
        <f t="shared" ca="1" si="0"/>
        <v>40957</v>
      </c>
      <c r="I6">
        <f t="shared" ca="1" si="1"/>
        <v>258</v>
      </c>
      <c r="J6">
        <f t="shared" ca="1" si="2"/>
        <v>1</v>
      </c>
      <c r="K6">
        <f t="shared" ca="1" si="3"/>
        <v>1</v>
      </c>
      <c r="L6">
        <f t="shared" ca="1" si="4"/>
        <v>1</v>
      </c>
      <c r="M6" s="4">
        <f t="shared" ca="1" si="5"/>
        <v>0</v>
      </c>
      <c r="N6">
        <f t="shared" ca="1" si="6"/>
        <v>4</v>
      </c>
      <c r="O6">
        <f t="shared" ca="1" si="7"/>
        <v>1</v>
      </c>
      <c r="P6">
        <f t="shared" ca="1" si="8"/>
        <v>0.25</v>
      </c>
      <c r="Q6">
        <f t="shared" ca="1" si="9"/>
        <v>1</v>
      </c>
      <c r="R6">
        <f t="shared" ca="1" si="10"/>
        <v>1</v>
      </c>
      <c r="S6" s="4">
        <f t="shared" ca="1" si="11"/>
        <v>0</v>
      </c>
      <c r="T6">
        <f t="shared" ca="1" si="12"/>
        <v>258</v>
      </c>
    </row>
    <row r="7" spans="1:20" ht="15.75" x14ac:dyDescent="0.25">
      <c r="A7" s="2" t="s">
        <v>29</v>
      </c>
      <c r="B7" t="s">
        <v>28</v>
      </c>
      <c r="C7" t="s">
        <v>14</v>
      </c>
      <c r="D7" t="s">
        <v>14</v>
      </c>
      <c r="E7" t="s">
        <v>69</v>
      </c>
      <c r="F7" t="s">
        <v>75</v>
      </c>
      <c r="G7" s="3">
        <v>40700</v>
      </c>
      <c r="H7" s="3">
        <f t="shared" ca="1" si="0"/>
        <v>41572</v>
      </c>
      <c r="I7">
        <f t="shared" ca="1" si="1"/>
        <v>872</v>
      </c>
      <c r="J7">
        <f t="shared" ca="1" si="2"/>
        <v>9</v>
      </c>
      <c r="K7">
        <f t="shared" ca="1" si="3"/>
        <v>4</v>
      </c>
      <c r="L7">
        <f t="shared" ca="1" si="4"/>
        <v>4</v>
      </c>
      <c r="M7" s="4">
        <f t="shared" ca="1" si="5"/>
        <v>0</v>
      </c>
      <c r="N7">
        <f t="shared" ca="1" si="6"/>
        <v>10</v>
      </c>
      <c r="O7">
        <f t="shared" ca="1" si="7"/>
        <v>9</v>
      </c>
      <c r="P7">
        <f t="shared" ca="1" si="8"/>
        <v>0.4</v>
      </c>
      <c r="Q7">
        <f t="shared" ca="1" si="9"/>
        <v>1</v>
      </c>
      <c r="R7">
        <f t="shared" ca="1" si="10"/>
        <v>9</v>
      </c>
      <c r="S7" s="4">
        <f t="shared" ca="1" si="11"/>
        <v>0</v>
      </c>
      <c r="T7">
        <f t="shared" ca="1" si="12"/>
        <v>872</v>
      </c>
    </row>
    <row r="8" spans="1:20" ht="15.75" x14ac:dyDescent="0.25">
      <c r="A8" s="2" t="s">
        <v>30</v>
      </c>
      <c r="B8" t="s">
        <v>31</v>
      </c>
      <c r="C8" t="s">
        <v>14</v>
      </c>
      <c r="D8" t="s">
        <v>14</v>
      </c>
      <c r="E8" t="s">
        <v>70</v>
      </c>
      <c r="F8" t="s">
        <v>76</v>
      </c>
      <c r="G8" s="3">
        <v>40701</v>
      </c>
      <c r="H8" s="3">
        <f t="shared" ca="1" si="0"/>
        <v>41196</v>
      </c>
      <c r="I8">
        <f t="shared" ca="1" si="1"/>
        <v>495</v>
      </c>
      <c r="J8">
        <f t="shared" ca="1" si="2"/>
        <v>49</v>
      </c>
      <c r="K8">
        <f t="shared" ca="1" si="3"/>
        <v>38</v>
      </c>
      <c r="L8">
        <f t="shared" ca="1" si="4"/>
        <v>41</v>
      </c>
      <c r="M8" s="4">
        <f t="shared" ca="1" si="5"/>
        <v>0.1</v>
      </c>
      <c r="N8">
        <f t="shared" ca="1" si="6"/>
        <v>94</v>
      </c>
      <c r="O8">
        <f t="shared" ca="1" si="7"/>
        <v>49</v>
      </c>
      <c r="P8">
        <f t="shared" ca="1" si="8"/>
        <v>0.44</v>
      </c>
      <c r="Q8">
        <f t="shared" ca="1" si="9"/>
        <v>1.08</v>
      </c>
      <c r="R8">
        <f t="shared" ca="1" si="10"/>
        <v>45</v>
      </c>
      <c r="S8" s="4">
        <f t="shared" ca="1" si="11"/>
        <v>8.1632653061224483E-2</v>
      </c>
      <c r="T8">
        <f t="shared" ca="1" si="12"/>
        <v>495</v>
      </c>
    </row>
    <row r="9" spans="1:20" ht="15.75" x14ac:dyDescent="0.25">
      <c r="A9" s="2" t="s">
        <v>34</v>
      </c>
      <c r="B9" t="s">
        <v>33</v>
      </c>
      <c r="C9" t="s">
        <v>37</v>
      </c>
      <c r="D9" t="s">
        <v>32</v>
      </c>
      <c r="E9" t="s">
        <v>71</v>
      </c>
      <c r="F9" t="s">
        <v>77</v>
      </c>
      <c r="G9" s="3">
        <v>40702</v>
      </c>
      <c r="H9" s="3">
        <f t="shared" ca="1" si="0"/>
        <v>40857</v>
      </c>
      <c r="I9">
        <f t="shared" ca="1" si="1"/>
        <v>155</v>
      </c>
      <c r="J9">
        <f t="shared" ca="1" si="2"/>
        <v>84</v>
      </c>
      <c r="K9">
        <f t="shared" ca="1" si="3"/>
        <v>23</v>
      </c>
      <c r="L9">
        <f t="shared" ca="1" si="4"/>
        <v>75</v>
      </c>
      <c r="M9" s="4">
        <f t="shared" ca="1" si="5"/>
        <v>0.7</v>
      </c>
      <c r="N9">
        <f t="shared" ca="1" si="6"/>
        <v>516</v>
      </c>
      <c r="O9">
        <f t="shared" ca="1" si="7"/>
        <v>84</v>
      </c>
      <c r="P9">
        <f t="shared" ca="1" si="8"/>
        <v>0.15</v>
      </c>
      <c r="Q9">
        <f t="shared" ca="1" si="9"/>
        <v>3.26</v>
      </c>
      <c r="R9">
        <f t="shared" ca="1" si="10"/>
        <v>26</v>
      </c>
      <c r="S9" s="4">
        <f t="shared" ca="1" si="11"/>
        <v>0.69047619047619047</v>
      </c>
      <c r="T9">
        <f t="shared" ca="1" si="12"/>
        <v>155</v>
      </c>
    </row>
    <row r="10" spans="1:20" ht="15.75" x14ac:dyDescent="0.25">
      <c r="A10" s="2" t="s">
        <v>35</v>
      </c>
      <c r="B10" t="s">
        <v>17</v>
      </c>
      <c r="C10" t="s">
        <v>14</v>
      </c>
      <c r="D10" t="s">
        <v>14</v>
      </c>
      <c r="E10" t="s">
        <v>72</v>
      </c>
      <c r="F10" t="s">
        <v>74</v>
      </c>
      <c r="G10" s="3">
        <v>40703</v>
      </c>
      <c r="H10" s="3">
        <f t="shared" ca="1" si="0"/>
        <v>40923</v>
      </c>
      <c r="I10">
        <f t="shared" ca="1" si="1"/>
        <v>220</v>
      </c>
      <c r="J10">
        <f t="shared" ca="1" si="2"/>
        <v>63</v>
      </c>
      <c r="K10">
        <f t="shared" ca="1" si="3"/>
        <v>2</v>
      </c>
      <c r="L10">
        <f t="shared" ca="1" si="4"/>
        <v>32</v>
      </c>
      <c r="M10" s="4">
        <f t="shared" ca="1" si="5"/>
        <v>0.9</v>
      </c>
      <c r="N10">
        <f t="shared" ca="1" si="6"/>
        <v>272</v>
      </c>
      <c r="O10">
        <f t="shared" ca="1" si="7"/>
        <v>63</v>
      </c>
      <c r="P10">
        <f t="shared" ca="1" si="8"/>
        <v>0.12</v>
      </c>
      <c r="Q10">
        <f t="shared" ca="1" si="9"/>
        <v>16</v>
      </c>
      <c r="R10">
        <f t="shared" ca="1" si="10"/>
        <v>4</v>
      </c>
      <c r="S10" s="4">
        <f t="shared" ca="1" si="11"/>
        <v>0.93650793650793651</v>
      </c>
      <c r="T10">
        <f t="shared" ca="1" si="12"/>
        <v>220</v>
      </c>
    </row>
    <row r="11" spans="1:20" ht="15.75" x14ac:dyDescent="0.25">
      <c r="A11" s="2" t="s">
        <v>49</v>
      </c>
      <c r="B11" t="s">
        <v>24</v>
      </c>
      <c r="C11" t="s">
        <v>15</v>
      </c>
      <c r="D11" t="s">
        <v>15</v>
      </c>
      <c r="E11" t="s">
        <v>73</v>
      </c>
      <c r="F11" t="s">
        <v>75</v>
      </c>
      <c r="G11" s="3">
        <v>40704</v>
      </c>
      <c r="H11" s="3">
        <f t="shared" ca="1" si="0"/>
        <v>41752</v>
      </c>
      <c r="I11">
        <f t="shared" ca="1" si="1"/>
        <v>1048</v>
      </c>
      <c r="J11">
        <f t="shared" ca="1" si="2"/>
        <v>49</v>
      </c>
      <c r="K11">
        <f t="shared" ca="1" si="3"/>
        <v>48</v>
      </c>
      <c r="L11">
        <f t="shared" ca="1" si="4"/>
        <v>48</v>
      </c>
      <c r="M11" s="4">
        <f t="shared" ca="1" si="5"/>
        <v>0</v>
      </c>
      <c r="N11">
        <f t="shared" ca="1" si="6"/>
        <v>44</v>
      </c>
      <c r="O11">
        <f t="shared" ca="1" si="7"/>
        <v>44</v>
      </c>
      <c r="P11">
        <f t="shared" ca="1" si="8"/>
        <v>1.0900000000000001</v>
      </c>
      <c r="Q11">
        <f ca="1">ROUND(L11/K11,2)</f>
        <v>1</v>
      </c>
      <c r="R11">
        <f t="shared" ca="1" si="10"/>
        <v>49</v>
      </c>
      <c r="S11" s="4">
        <f t="shared" ca="1" si="11"/>
        <v>0</v>
      </c>
      <c r="T11">
        <f t="shared" ca="1" si="12"/>
        <v>950</v>
      </c>
    </row>
    <row r="12" spans="1:20" ht="15.75" x14ac:dyDescent="0.25">
      <c r="A12" s="2" t="s">
        <v>50</v>
      </c>
      <c r="B12" t="s">
        <v>24</v>
      </c>
      <c r="C12" t="s">
        <v>51</v>
      </c>
      <c r="D12" t="s">
        <v>25</v>
      </c>
      <c r="E12" t="s">
        <v>64</v>
      </c>
      <c r="F12" t="s">
        <v>76</v>
      </c>
      <c r="G12" s="3">
        <v>40705</v>
      </c>
      <c r="H12" s="3">
        <f t="shared" ca="1" si="0"/>
        <v>41387</v>
      </c>
      <c r="I12">
        <f t="shared" ca="1" si="1"/>
        <v>682</v>
      </c>
      <c r="J12">
        <f t="shared" ca="1" si="2"/>
        <v>16</v>
      </c>
      <c r="K12">
        <f t="shared" ca="1" si="3"/>
        <v>14</v>
      </c>
      <c r="L12">
        <f t="shared" ca="1" si="4"/>
        <v>9</v>
      </c>
      <c r="M12" s="4">
        <f t="shared" ca="1" si="5"/>
        <v>-0.6</v>
      </c>
      <c r="N12">
        <f t="shared" ca="1" si="6"/>
        <v>22</v>
      </c>
      <c r="O12">
        <f t="shared" ca="1" si="7"/>
        <v>16</v>
      </c>
      <c r="P12">
        <f t="shared" ca="1" si="8"/>
        <v>0.41</v>
      </c>
      <c r="Q12">
        <f t="shared" ca="1" si="9"/>
        <v>0.64</v>
      </c>
      <c r="R12">
        <f t="shared" ca="1" si="10"/>
        <v>25</v>
      </c>
      <c r="S12" s="4">
        <f t="shared" ca="1" si="11"/>
        <v>-0.5625</v>
      </c>
      <c r="T12">
        <f t="shared" ca="1" si="12"/>
        <v>682</v>
      </c>
    </row>
    <row r="13" spans="1:20" ht="15.75" x14ac:dyDescent="0.25">
      <c r="A13" s="2" t="s">
        <v>61</v>
      </c>
      <c r="B13" t="s">
        <v>24</v>
      </c>
      <c r="C13" t="s">
        <v>15</v>
      </c>
      <c r="D13" t="s">
        <v>15</v>
      </c>
      <c r="E13" t="s">
        <v>65</v>
      </c>
      <c r="F13" t="s">
        <v>77</v>
      </c>
      <c r="G13" s="3">
        <v>40706</v>
      </c>
      <c r="H13" s="3">
        <f t="shared" ca="1" si="0"/>
        <v>41611</v>
      </c>
      <c r="I13">
        <f t="shared" ca="1" si="1"/>
        <v>905</v>
      </c>
      <c r="J13">
        <f t="shared" ca="1" si="2"/>
        <v>92</v>
      </c>
      <c r="K13">
        <f t="shared" ca="1" si="3"/>
        <v>31</v>
      </c>
      <c r="L13">
        <f t="shared" ca="1" si="4"/>
        <v>79</v>
      </c>
      <c r="M13" s="4">
        <f t="shared" ca="1" si="5"/>
        <v>0.6</v>
      </c>
      <c r="N13">
        <f t="shared" ca="1" si="6"/>
        <v>96</v>
      </c>
      <c r="O13">
        <f t="shared" ca="1" si="7"/>
        <v>92</v>
      </c>
      <c r="P13">
        <f t="shared" ca="1" si="8"/>
        <v>0.82</v>
      </c>
      <c r="Q13">
        <f t="shared" ca="1" si="9"/>
        <v>2.5499999999999998</v>
      </c>
      <c r="R13">
        <f t="shared" ca="1" si="10"/>
        <v>36</v>
      </c>
      <c r="S13" s="4">
        <f t="shared" ca="1" si="11"/>
        <v>0.60869565217391308</v>
      </c>
      <c r="T13">
        <f t="shared" ca="1" si="12"/>
        <v>905</v>
      </c>
    </row>
    <row r="14" spans="1:20" ht="15.75" x14ac:dyDescent="0.25">
      <c r="A14" s="2" t="s">
        <v>52</v>
      </c>
      <c r="B14" t="s">
        <v>24</v>
      </c>
      <c r="C14" t="s">
        <v>41</v>
      </c>
      <c r="D14" t="s">
        <v>41</v>
      </c>
      <c r="E14" t="s">
        <v>66</v>
      </c>
      <c r="F14" t="s">
        <v>74</v>
      </c>
      <c r="G14" s="3">
        <v>40707</v>
      </c>
      <c r="H14" s="3">
        <f t="shared" ca="1" si="0"/>
        <v>41290</v>
      </c>
      <c r="I14">
        <f t="shared" ca="1" si="1"/>
        <v>583</v>
      </c>
      <c r="J14">
        <f t="shared" ca="1" si="2"/>
        <v>39</v>
      </c>
      <c r="K14">
        <f t="shared" ca="1" si="3"/>
        <v>23</v>
      </c>
      <c r="L14">
        <f t="shared" ca="1" si="4"/>
        <v>34</v>
      </c>
      <c r="M14" s="4">
        <f t="shared" ca="1" si="5"/>
        <v>0.3</v>
      </c>
      <c r="N14">
        <f t="shared" ca="1" si="6"/>
        <v>63</v>
      </c>
      <c r="O14">
        <f t="shared" ca="1" si="7"/>
        <v>39</v>
      </c>
      <c r="P14">
        <f t="shared" ca="1" si="8"/>
        <v>0.54</v>
      </c>
      <c r="Q14">
        <f t="shared" ca="1" si="9"/>
        <v>1.48</v>
      </c>
      <c r="R14">
        <f t="shared" ca="1" si="10"/>
        <v>26</v>
      </c>
      <c r="S14" s="4">
        <f t="shared" ca="1" si="11"/>
        <v>0.33333333333333331</v>
      </c>
      <c r="T14">
        <f t="shared" ca="1" si="12"/>
        <v>583</v>
      </c>
    </row>
    <row r="15" spans="1:20" ht="15.75" x14ac:dyDescent="0.25">
      <c r="A15" s="2" t="s">
        <v>53</v>
      </c>
      <c r="B15" t="s">
        <v>45</v>
      </c>
      <c r="C15" t="s">
        <v>16</v>
      </c>
      <c r="D15" t="s">
        <v>16</v>
      </c>
      <c r="E15" t="s">
        <v>67</v>
      </c>
      <c r="F15" t="s">
        <v>75</v>
      </c>
      <c r="G15" s="3">
        <v>40708</v>
      </c>
      <c r="H15" s="3">
        <f t="shared" ca="1" si="0"/>
        <v>42042</v>
      </c>
      <c r="I15">
        <f t="shared" ca="1" si="1"/>
        <v>1334</v>
      </c>
      <c r="J15">
        <f t="shared" ca="1" si="2"/>
        <v>63</v>
      </c>
      <c r="K15">
        <f t="shared" ca="1" si="3"/>
        <v>15</v>
      </c>
      <c r="L15">
        <f t="shared" ca="1" si="4"/>
        <v>16</v>
      </c>
      <c r="M15" s="4">
        <f t="shared" ca="1" si="5"/>
        <v>0.1</v>
      </c>
      <c r="N15">
        <f t="shared" ca="1" si="6"/>
        <v>45</v>
      </c>
      <c r="O15">
        <f t="shared" ca="1" si="7"/>
        <v>45</v>
      </c>
      <c r="P15">
        <f t="shared" ca="1" si="8"/>
        <v>0.36</v>
      </c>
      <c r="Q15">
        <f t="shared" ca="1" si="9"/>
        <v>1.07</v>
      </c>
      <c r="R15">
        <f t="shared" ca="1" si="10"/>
        <v>59</v>
      </c>
      <c r="S15" s="4">
        <f t="shared" ca="1" si="11"/>
        <v>6.3492063492063489E-2</v>
      </c>
      <c r="T15">
        <f t="shared" ca="1" si="12"/>
        <v>946</v>
      </c>
    </row>
    <row r="16" spans="1:20" ht="15.75" x14ac:dyDescent="0.25">
      <c r="A16" s="2" t="s">
        <v>54</v>
      </c>
      <c r="B16" t="s">
        <v>24</v>
      </c>
      <c r="C16" t="s">
        <v>13</v>
      </c>
      <c r="D16" t="s">
        <v>13</v>
      </c>
      <c r="E16" t="s">
        <v>68</v>
      </c>
      <c r="F16" t="s">
        <v>76</v>
      </c>
      <c r="G16" s="3">
        <v>40709</v>
      </c>
      <c r="H16" s="3">
        <f t="shared" ca="1" si="0"/>
        <v>41801</v>
      </c>
      <c r="I16">
        <f t="shared" ca="1" si="1"/>
        <v>1092</v>
      </c>
      <c r="J16">
        <f t="shared" ca="1" si="2"/>
        <v>8</v>
      </c>
      <c r="K16">
        <f t="shared" ca="1" si="3"/>
        <v>1</v>
      </c>
      <c r="L16">
        <f t="shared" ca="1" si="4"/>
        <v>2</v>
      </c>
      <c r="M16" s="4">
        <f t="shared" ca="1" si="5"/>
        <v>0.5</v>
      </c>
      <c r="N16">
        <f t="shared" ca="1" si="6"/>
        <v>7</v>
      </c>
      <c r="O16">
        <f t="shared" ca="1" si="7"/>
        <v>7</v>
      </c>
      <c r="P16">
        <f t="shared" ca="1" si="8"/>
        <v>0.28999999999999998</v>
      </c>
      <c r="Q16">
        <f t="shared" ca="1" si="9"/>
        <v>2</v>
      </c>
      <c r="R16">
        <f t="shared" ca="1" si="10"/>
        <v>4</v>
      </c>
      <c r="S16" s="4">
        <f t="shared" ca="1" si="11"/>
        <v>0.5</v>
      </c>
      <c r="T16">
        <f t="shared" ca="1" si="12"/>
        <v>945</v>
      </c>
    </row>
    <row r="17" spans="1:20" ht="15.75" x14ac:dyDescent="0.25">
      <c r="A17" s="2" t="s">
        <v>43</v>
      </c>
      <c r="B17" t="s">
        <v>17</v>
      </c>
      <c r="C17" t="s">
        <v>42</v>
      </c>
      <c r="D17" t="s">
        <v>14</v>
      </c>
      <c r="E17" t="s">
        <v>69</v>
      </c>
      <c r="F17" t="s">
        <v>77</v>
      </c>
      <c r="G17" s="3">
        <v>40710</v>
      </c>
      <c r="H17" s="3">
        <f t="shared" ca="1" si="0"/>
        <v>41137</v>
      </c>
      <c r="I17">
        <f t="shared" ca="1" si="1"/>
        <v>427</v>
      </c>
      <c r="J17">
        <f t="shared" ca="1" si="2"/>
        <v>45</v>
      </c>
      <c r="K17">
        <f t="shared" ca="1" si="3"/>
        <v>21</v>
      </c>
      <c r="L17">
        <f t="shared" ca="1" si="4"/>
        <v>10</v>
      </c>
      <c r="M17" s="4">
        <f t="shared" ca="1" si="5"/>
        <v>-1.1000000000000001</v>
      </c>
      <c r="N17">
        <f t="shared" ca="1" si="6"/>
        <v>99</v>
      </c>
      <c r="O17">
        <f t="shared" ca="1" si="7"/>
        <v>45</v>
      </c>
      <c r="P17">
        <f t="shared" ca="1" si="8"/>
        <v>0.1</v>
      </c>
      <c r="Q17">
        <f t="shared" ca="1" si="9"/>
        <v>0.48</v>
      </c>
      <c r="R17">
        <f t="shared" ca="1" si="10"/>
        <v>94</v>
      </c>
      <c r="S17" s="4">
        <f t="shared" ca="1" si="11"/>
        <v>-1.0888888888888888</v>
      </c>
      <c r="T17">
        <f t="shared" ca="1" si="12"/>
        <v>427</v>
      </c>
    </row>
    <row r="18" spans="1:20" ht="15.75" x14ac:dyDescent="0.25">
      <c r="A18" s="2" t="s">
        <v>55</v>
      </c>
      <c r="B18" t="s">
        <v>33</v>
      </c>
      <c r="C18" t="s">
        <v>44</v>
      </c>
      <c r="D18" t="s">
        <v>44</v>
      </c>
      <c r="E18" t="s">
        <v>70</v>
      </c>
      <c r="F18" t="s">
        <v>74</v>
      </c>
      <c r="G18" s="3">
        <v>40711</v>
      </c>
      <c r="H18" s="3">
        <f t="shared" ca="1" si="0"/>
        <v>42632</v>
      </c>
      <c r="I18">
        <f t="shared" ca="1" si="1"/>
        <v>1921</v>
      </c>
      <c r="J18">
        <f t="shared" ca="1" si="2"/>
        <v>50</v>
      </c>
      <c r="K18">
        <f t="shared" ca="1" si="3"/>
        <v>25</v>
      </c>
      <c r="L18">
        <f t="shared" ca="1" si="4"/>
        <v>26</v>
      </c>
      <c r="M18" s="4">
        <f t="shared" ca="1" si="5"/>
        <v>0</v>
      </c>
      <c r="N18">
        <f t="shared" ca="1" si="6"/>
        <v>25</v>
      </c>
      <c r="O18">
        <f t="shared" ca="1" si="7"/>
        <v>25</v>
      </c>
      <c r="P18">
        <f t="shared" ca="1" si="8"/>
        <v>1.04</v>
      </c>
      <c r="Q18">
        <f t="shared" ca="1" si="9"/>
        <v>1.04</v>
      </c>
      <c r="R18">
        <f t="shared" ca="1" si="10"/>
        <v>48</v>
      </c>
      <c r="S18" s="4">
        <f t="shared" ca="1" si="11"/>
        <v>0.04</v>
      </c>
      <c r="T18">
        <f t="shared" ca="1" si="12"/>
        <v>943</v>
      </c>
    </row>
    <row r="19" spans="1:20" ht="15.75" x14ac:dyDescent="0.25">
      <c r="A19" s="2" t="s">
        <v>56</v>
      </c>
      <c r="B19" t="s">
        <v>33</v>
      </c>
      <c r="C19" t="s">
        <v>37</v>
      </c>
      <c r="D19" t="s">
        <v>37</v>
      </c>
      <c r="E19" t="s">
        <v>71</v>
      </c>
      <c r="F19" t="s">
        <v>75</v>
      </c>
      <c r="G19" s="3">
        <v>40712</v>
      </c>
      <c r="H19" s="3">
        <f t="shared" ca="1" si="0"/>
        <v>42118</v>
      </c>
      <c r="I19">
        <f t="shared" ca="1" si="1"/>
        <v>1406</v>
      </c>
      <c r="J19">
        <f t="shared" ca="1" si="2"/>
        <v>10</v>
      </c>
      <c r="K19">
        <f t="shared" ca="1" si="3"/>
        <v>2</v>
      </c>
      <c r="L19">
        <f t="shared" ca="1" si="4"/>
        <v>6</v>
      </c>
      <c r="M19" s="4">
        <f t="shared" ca="1" si="5"/>
        <v>0.7</v>
      </c>
      <c r="N19">
        <f t="shared" ca="1" si="6"/>
        <v>7</v>
      </c>
      <c r="O19">
        <f t="shared" ca="1" si="7"/>
        <v>7</v>
      </c>
      <c r="P19">
        <f t="shared" ca="1" si="8"/>
        <v>0.86</v>
      </c>
      <c r="Q19">
        <f t="shared" ca="1" si="9"/>
        <v>3</v>
      </c>
      <c r="R19">
        <f t="shared" ca="1" si="10"/>
        <v>3</v>
      </c>
      <c r="S19" s="4">
        <f t="shared" ca="1" si="11"/>
        <v>0.7</v>
      </c>
      <c r="T19">
        <f t="shared" ca="1" si="12"/>
        <v>942</v>
      </c>
    </row>
    <row r="20" spans="1:20" ht="15.75" x14ac:dyDescent="0.25">
      <c r="A20" s="2" t="s">
        <v>57</v>
      </c>
      <c r="B20" t="s">
        <v>33</v>
      </c>
      <c r="C20" t="s">
        <v>37</v>
      </c>
      <c r="D20" t="s">
        <v>37</v>
      </c>
      <c r="E20" t="s">
        <v>72</v>
      </c>
      <c r="F20" t="s">
        <v>76</v>
      </c>
      <c r="G20" s="3">
        <v>40713</v>
      </c>
      <c r="H20" s="3">
        <f t="shared" ca="1" si="0"/>
        <v>40862</v>
      </c>
      <c r="I20">
        <f t="shared" ca="1" si="1"/>
        <v>149</v>
      </c>
      <c r="J20">
        <f t="shared" ca="1" si="2"/>
        <v>96</v>
      </c>
      <c r="K20">
        <f t="shared" ca="1" si="3"/>
        <v>73</v>
      </c>
      <c r="L20">
        <f t="shared" ca="1" si="4"/>
        <v>51</v>
      </c>
      <c r="M20" s="4">
        <f t="shared" ca="1" si="5"/>
        <v>-0.4</v>
      </c>
      <c r="N20">
        <f t="shared" ca="1" si="6"/>
        <v>606</v>
      </c>
      <c r="O20">
        <f t="shared" ca="1" si="7"/>
        <v>96</v>
      </c>
      <c r="P20">
        <f t="shared" ca="1" si="8"/>
        <v>0.08</v>
      </c>
      <c r="Q20">
        <f t="shared" ca="1" si="9"/>
        <v>0.7</v>
      </c>
      <c r="R20">
        <f t="shared" ca="1" si="10"/>
        <v>137</v>
      </c>
      <c r="S20" s="4">
        <f t="shared" ca="1" si="11"/>
        <v>-0.42708333333333331</v>
      </c>
      <c r="T20">
        <f t="shared" ca="1" si="12"/>
        <v>149</v>
      </c>
    </row>
    <row r="21" spans="1:20" ht="15.75" x14ac:dyDescent="0.25">
      <c r="A21" s="2" t="s">
        <v>58</v>
      </c>
      <c r="B21" t="s">
        <v>24</v>
      </c>
      <c r="C21" t="s">
        <v>37</v>
      </c>
      <c r="D21" t="s">
        <v>37</v>
      </c>
      <c r="E21" t="s">
        <v>73</v>
      </c>
      <c r="F21" t="s">
        <v>77</v>
      </c>
      <c r="G21" s="3">
        <v>40714</v>
      </c>
      <c r="H21" s="3">
        <f t="shared" ca="1" si="0"/>
        <v>41247</v>
      </c>
      <c r="I21">
        <f t="shared" ca="1" si="1"/>
        <v>533</v>
      </c>
      <c r="J21">
        <f t="shared" ca="1" si="2"/>
        <v>31</v>
      </c>
      <c r="K21">
        <f t="shared" ca="1" si="3"/>
        <v>26</v>
      </c>
      <c r="L21">
        <f t="shared" ca="1" si="4"/>
        <v>29</v>
      </c>
      <c r="M21" s="4">
        <f t="shared" ca="1" si="5"/>
        <v>0.1</v>
      </c>
      <c r="N21">
        <f t="shared" ca="1" si="6"/>
        <v>55</v>
      </c>
      <c r="O21">
        <f t="shared" ca="1" si="7"/>
        <v>31</v>
      </c>
      <c r="P21">
        <f t="shared" ca="1" si="8"/>
        <v>0.53</v>
      </c>
      <c r="Q21">
        <f ca="1">ROUND(L21/K21,2)</f>
        <v>1.1200000000000001</v>
      </c>
      <c r="R21">
        <f t="shared" ca="1" si="10"/>
        <v>28</v>
      </c>
      <c r="S21" s="4">
        <f t="shared" ca="1" si="11"/>
        <v>9.6774193548387094E-2</v>
      </c>
      <c r="T21">
        <f t="shared" ca="1" si="12"/>
        <v>533</v>
      </c>
    </row>
    <row r="22" spans="1:20" ht="15.75" x14ac:dyDescent="0.25">
      <c r="A22" s="2" t="s">
        <v>62</v>
      </c>
      <c r="B22" t="s">
        <v>24</v>
      </c>
      <c r="C22" t="s">
        <v>48</v>
      </c>
      <c r="D22" t="s">
        <v>48</v>
      </c>
      <c r="E22" t="s">
        <v>67</v>
      </c>
      <c r="F22" t="s">
        <v>74</v>
      </c>
      <c r="G22" s="3">
        <v>40715</v>
      </c>
      <c r="H22" s="3">
        <f t="shared" ca="1" si="0"/>
        <v>40910</v>
      </c>
      <c r="I22">
        <f t="shared" ca="1" si="1"/>
        <v>195</v>
      </c>
      <c r="J22">
        <f t="shared" ca="1" si="2"/>
        <v>54</v>
      </c>
      <c r="K22">
        <f t="shared" ca="1" si="3"/>
        <v>30</v>
      </c>
      <c r="L22">
        <f t="shared" ca="1" si="4"/>
        <v>7</v>
      </c>
      <c r="M22" s="4">
        <f t="shared" ca="1" si="5"/>
        <v>-3.3</v>
      </c>
      <c r="N22">
        <f t="shared" ca="1" si="6"/>
        <v>260</v>
      </c>
      <c r="O22">
        <f t="shared" ca="1" si="7"/>
        <v>54</v>
      </c>
      <c r="P22">
        <f t="shared" ca="1" si="8"/>
        <v>0.03</v>
      </c>
      <c r="Q22">
        <f t="shared" ca="1" si="9"/>
        <v>0.23</v>
      </c>
      <c r="R22">
        <f t="shared" ca="1" si="10"/>
        <v>235</v>
      </c>
      <c r="S22" s="4">
        <f t="shared" ca="1" si="11"/>
        <v>-3.3518518518518516</v>
      </c>
      <c r="T22">
        <f t="shared" ca="1" si="12"/>
        <v>195</v>
      </c>
    </row>
    <row r="23" spans="1:20" ht="15.75" x14ac:dyDescent="0.25">
      <c r="A23" s="2" t="s">
        <v>63</v>
      </c>
      <c r="B23" t="s">
        <v>46</v>
      </c>
      <c r="C23" t="s">
        <v>26</v>
      </c>
      <c r="D23" t="s">
        <v>26</v>
      </c>
      <c r="E23" t="s">
        <v>68</v>
      </c>
      <c r="F23" t="s">
        <v>75</v>
      </c>
      <c r="G23" s="3">
        <v>40716</v>
      </c>
      <c r="H23" s="3">
        <f t="shared" ca="1" si="0"/>
        <v>41243</v>
      </c>
      <c r="I23">
        <f t="shared" ca="1" si="1"/>
        <v>527</v>
      </c>
      <c r="J23">
        <f t="shared" ca="1" si="2"/>
        <v>21</v>
      </c>
      <c r="K23">
        <f t="shared" ca="1" si="3"/>
        <v>5</v>
      </c>
      <c r="L23">
        <f t="shared" ca="1" si="4"/>
        <v>8</v>
      </c>
      <c r="M23" s="4">
        <f t="shared" ca="1" si="5"/>
        <v>0.4</v>
      </c>
      <c r="N23">
        <f t="shared" ca="1" si="6"/>
        <v>37</v>
      </c>
      <c r="O23">
        <f t="shared" ca="1" si="7"/>
        <v>21</v>
      </c>
      <c r="P23">
        <f t="shared" ca="1" si="8"/>
        <v>0.22</v>
      </c>
      <c r="Q23">
        <f t="shared" ca="1" si="9"/>
        <v>1.6</v>
      </c>
      <c r="R23">
        <f t="shared" ca="1" si="10"/>
        <v>13</v>
      </c>
      <c r="S23" s="4">
        <f t="shared" ca="1" si="11"/>
        <v>0.38095238095238093</v>
      </c>
      <c r="T23">
        <f t="shared" ca="1" si="12"/>
        <v>527</v>
      </c>
    </row>
    <row r="24" spans="1:20" ht="15.75" x14ac:dyDescent="0.25">
      <c r="A24" s="2" t="s">
        <v>59</v>
      </c>
      <c r="B24" t="s">
        <v>17</v>
      </c>
      <c r="C24" t="s">
        <v>47</v>
      </c>
      <c r="D24" t="s">
        <v>47</v>
      </c>
      <c r="E24" t="s">
        <v>64</v>
      </c>
      <c r="F24" t="s">
        <v>76</v>
      </c>
      <c r="G24" s="3">
        <v>40717</v>
      </c>
      <c r="H24" s="3">
        <f t="shared" ca="1" si="0"/>
        <v>41386</v>
      </c>
      <c r="I24">
        <f t="shared" ca="1" si="1"/>
        <v>669</v>
      </c>
      <c r="J24">
        <f t="shared" ca="1" si="2"/>
        <v>72</v>
      </c>
      <c r="K24">
        <f t="shared" ca="1" si="3"/>
        <v>27</v>
      </c>
      <c r="L24">
        <f t="shared" ca="1" si="4"/>
        <v>63</v>
      </c>
      <c r="M24" s="4">
        <f t="shared" ca="1" si="5"/>
        <v>0.6</v>
      </c>
      <c r="N24">
        <f t="shared" ca="1" si="6"/>
        <v>101</v>
      </c>
      <c r="O24">
        <f t="shared" ca="1" si="7"/>
        <v>72</v>
      </c>
      <c r="P24">
        <f t="shared" ca="1" si="8"/>
        <v>0.62</v>
      </c>
      <c r="Q24">
        <f t="shared" ca="1" si="9"/>
        <v>2.33</v>
      </c>
      <c r="R24">
        <f t="shared" ca="1" si="10"/>
        <v>31</v>
      </c>
      <c r="S24" s="4">
        <f t="shared" ca="1" si="11"/>
        <v>0.56944444444444442</v>
      </c>
      <c r="T24">
        <f t="shared" ca="1" si="12"/>
        <v>669</v>
      </c>
    </row>
    <row r="25" spans="1:20" ht="15.75" x14ac:dyDescent="0.25">
      <c r="A25" s="2"/>
    </row>
    <row r="26" spans="1:20" x14ac:dyDescent="0.25">
      <c r="A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sqref="A1:S24"/>
    </sheetView>
  </sheetViews>
  <sheetFormatPr defaultRowHeight="15" x14ac:dyDescent="0.25"/>
  <cols>
    <col min="8" max="8" width="10.85546875" bestFit="1" customWidth="1"/>
  </cols>
  <sheetData>
    <row r="1" spans="1:20" x14ac:dyDescent="0.25">
      <c r="A1" t="s">
        <v>0</v>
      </c>
      <c r="B1" t="s">
        <v>2</v>
      </c>
      <c r="C1" t="s">
        <v>1</v>
      </c>
      <c r="D1" t="s">
        <v>36</v>
      </c>
      <c r="E1" t="s">
        <v>3</v>
      </c>
      <c r="F1" t="s">
        <v>4</v>
      </c>
      <c r="G1" t="s">
        <v>5</v>
      </c>
      <c r="H1" t="s">
        <v>6</v>
      </c>
      <c r="I1" t="s">
        <v>60</v>
      </c>
      <c r="J1" t="s">
        <v>79</v>
      </c>
      <c r="K1" t="s">
        <v>78</v>
      </c>
      <c r="L1" t="s">
        <v>80</v>
      </c>
      <c r="M1" t="s">
        <v>7</v>
      </c>
      <c r="N1" t="s">
        <v>81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20" x14ac:dyDescent="0.25">
      <c r="A2" t="s">
        <v>18</v>
      </c>
      <c r="B2" t="s">
        <v>17</v>
      </c>
      <c r="C2" t="s">
        <v>13</v>
      </c>
      <c r="D2" t="s">
        <v>13</v>
      </c>
      <c r="E2" t="s">
        <v>64</v>
      </c>
      <c r="F2" t="s">
        <v>74</v>
      </c>
      <c r="G2" s="3">
        <v>40695</v>
      </c>
      <c r="H2" s="3">
        <v>41012</v>
      </c>
      <c r="I2">
        <v>317</v>
      </c>
      <c r="J2">
        <v>26</v>
      </c>
      <c r="K2">
        <v>18</v>
      </c>
      <c r="L2">
        <v>6</v>
      </c>
      <c r="M2" s="9">
        <v>-2</v>
      </c>
      <c r="N2">
        <v>79</v>
      </c>
      <c r="O2">
        <v>26</v>
      </c>
      <c r="P2">
        <v>0.08</v>
      </c>
      <c r="Q2">
        <v>0.33</v>
      </c>
      <c r="R2">
        <v>79</v>
      </c>
      <c r="S2" s="9">
        <v>-2.0384615384615383</v>
      </c>
      <c r="T2">
        <v>317</v>
      </c>
    </row>
    <row r="3" spans="1:20" x14ac:dyDescent="0.25">
      <c r="A3" t="s">
        <v>19</v>
      </c>
      <c r="B3" t="s">
        <v>20</v>
      </c>
      <c r="C3" t="s">
        <v>13</v>
      </c>
      <c r="D3" t="s">
        <v>13</v>
      </c>
      <c r="E3" t="s">
        <v>65</v>
      </c>
      <c r="F3" t="s">
        <v>75</v>
      </c>
      <c r="G3" s="3">
        <v>40696</v>
      </c>
      <c r="H3" s="3">
        <v>41859</v>
      </c>
      <c r="I3">
        <v>1163</v>
      </c>
      <c r="J3">
        <v>87</v>
      </c>
      <c r="K3">
        <v>0</v>
      </c>
      <c r="L3">
        <v>41</v>
      </c>
      <c r="M3" s="9">
        <v>1</v>
      </c>
      <c r="N3">
        <v>72</v>
      </c>
      <c r="O3">
        <v>72</v>
      </c>
      <c r="P3">
        <v>0.56999999999999995</v>
      </c>
      <c r="Q3" t="e">
        <v>#DIV/0!</v>
      </c>
      <c r="R3" t="e">
        <v>#DIV/0!</v>
      </c>
      <c r="S3" s="9" t="e">
        <v>#DIV/0!</v>
      </c>
      <c r="T3">
        <v>958</v>
      </c>
    </row>
    <row r="4" spans="1:20" x14ac:dyDescent="0.25">
      <c r="A4" t="s">
        <v>23</v>
      </c>
      <c r="B4" t="s">
        <v>22</v>
      </c>
      <c r="C4" t="s">
        <v>21</v>
      </c>
      <c r="D4" t="s">
        <v>21</v>
      </c>
      <c r="E4" t="s">
        <v>66</v>
      </c>
      <c r="F4" t="s">
        <v>76</v>
      </c>
      <c r="G4" s="3">
        <v>40697</v>
      </c>
      <c r="H4" s="3">
        <v>41878</v>
      </c>
      <c r="I4">
        <v>1181</v>
      </c>
      <c r="J4">
        <v>24</v>
      </c>
      <c r="K4">
        <v>7</v>
      </c>
      <c r="L4">
        <v>6</v>
      </c>
      <c r="M4" s="9">
        <v>-0.2</v>
      </c>
      <c r="N4">
        <v>19</v>
      </c>
      <c r="O4">
        <v>19</v>
      </c>
      <c r="P4">
        <v>0.32</v>
      </c>
      <c r="Q4">
        <v>0.86</v>
      </c>
      <c r="R4">
        <v>28</v>
      </c>
      <c r="S4" s="9">
        <v>-0.16666666666666666</v>
      </c>
      <c r="T4">
        <v>957</v>
      </c>
    </row>
    <row r="5" spans="1:20" x14ac:dyDescent="0.25">
      <c r="A5" t="s">
        <v>40</v>
      </c>
      <c r="B5" t="s">
        <v>24</v>
      </c>
      <c r="C5" t="s">
        <v>39</v>
      </c>
      <c r="D5" t="s">
        <v>14</v>
      </c>
      <c r="E5" t="s">
        <v>67</v>
      </c>
      <c r="F5" t="s">
        <v>77</v>
      </c>
      <c r="G5" s="3">
        <v>40698</v>
      </c>
      <c r="H5" s="3">
        <v>41517</v>
      </c>
      <c r="I5">
        <v>819</v>
      </c>
      <c r="J5">
        <v>6</v>
      </c>
      <c r="K5">
        <v>4</v>
      </c>
      <c r="L5">
        <v>2</v>
      </c>
      <c r="M5" s="9">
        <v>-1</v>
      </c>
      <c r="N5">
        <v>7</v>
      </c>
      <c r="O5">
        <v>6</v>
      </c>
      <c r="P5">
        <v>0.28999999999999998</v>
      </c>
      <c r="Q5">
        <v>0.5</v>
      </c>
      <c r="R5">
        <v>12</v>
      </c>
      <c r="S5" s="9">
        <v>-1</v>
      </c>
      <c r="T5">
        <v>819</v>
      </c>
    </row>
    <row r="6" spans="1:20" x14ac:dyDescent="0.25">
      <c r="A6" t="s">
        <v>27</v>
      </c>
      <c r="B6" t="s">
        <v>24</v>
      </c>
      <c r="C6" t="s">
        <v>38</v>
      </c>
      <c r="D6" t="s">
        <v>25</v>
      </c>
      <c r="E6" t="s">
        <v>68</v>
      </c>
      <c r="F6" t="s">
        <v>74</v>
      </c>
      <c r="G6" s="3">
        <v>40699</v>
      </c>
      <c r="H6" s="3">
        <v>41511</v>
      </c>
      <c r="I6">
        <v>812</v>
      </c>
      <c r="J6">
        <v>72</v>
      </c>
      <c r="K6">
        <v>45</v>
      </c>
      <c r="L6">
        <v>0</v>
      </c>
      <c r="M6" s="9" t="e">
        <v>#DIV/0!</v>
      </c>
      <c r="N6">
        <v>85</v>
      </c>
      <c r="O6">
        <v>72</v>
      </c>
      <c r="P6">
        <v>0</v>
      </c>
      <c r="Q6">
        <v>0</v>
      </c>
      <c r="R6" t="e">
        <v>#DIV/0!</v>
      </c>
      <c r="S6" s="9" t="e">
        <v>#DIV/0!</v>
      </c>
      <c r="T6">
        <v>812</v>
      </c>
    </row>
    <row r="7" spans="1:20" x14ac:dyDescent="0.25">
      <c r="A7" t="s">
        <v>29</v>
      </c>
      <c r="B7" t="s">
        <v>28</v>
      </c>
      <c r="C7" t="s">
        <v>14</v>
      </c>
      <c r="D7" t="s">
        <v>14</v>
      </c>
      <c r="E7" t="s">
        <v>69</v>
      </c>
      <c r="F7" t="s">
        <v>75</v>
      </c>
      <c r="G7" s="3">
        <v>40700</v>
      </c>
      <c r="H7" s="3">
        <v>40712</v>
      </c>
      <c r="I7">
        <v>12</v>
      </c>
      <c r="J7">
        <v>73</v>
      </c>
      <c r="K7">
        <v>61</v>
      </c>
      <c r="L7">
        <v>7</v>
      </c>
      <c r="M7" s="9">
        <v>-7.7</v>
      </c>
      <c r="N7">
        <v>5804</v>
      </c>
      <c r="O7">
        <v>73</v>
      </c>
      <c r="P7">
        <v>0</v>
      </c>
      <c r="Q7">
        <v>0.11</v>
      </c>
      <c r="R7">
        <v>664</v>
      </c>
      <c r="S7" s="9">
        <v>-8.0958904109589049</v>
      </c>
      <c r="T7">
        <v>12</v>
      </c>
    </row>
    <row r="8" spans="1:20" x14ac:dyDescent="0.25">
      <c r="A8" t="s">
        <v>30</v>
      </c>
      <c r="B8" t="s">
        <v>31</v>
      </c>
      <c r="C8" t="s">
        <v>14</v>
      </c>
      <c r="D8" t="s">
        <v>14</v>
      </c>
      <c r="E8" t="s">
        <v>70</v>
      </c>
      <c r="F8" t="s">
        <v>76</v>
      </c>
      <c r="G8" s="3">
        <v>40701</v>
      </c>
      <c r="H8" s="3">
        <v>42465</v>
      </c>
      <c r="I8">
        <v>1764</v>
      </c>
      <c r="J8">
        <v>73</v>
      </c>
      <c r="K8">
        <v>29</v>
      </c>
      <c r="L8">
        <v>43</v>
      </c>
      <c r="M8" s="9">
        <v>0.3</v>
      </c>
      <c r="N8">
        <v>39</v>
      </c>
      <c r="O8">
        <v>39</v>
      </c>
      <c r="P8">
        <v>1.1000000000000001</v>
      </c>
      <c r="Q8">
        <v>1.48</v>
      </c>
      <c r="R8">
        <v>49</v>
      </c>
      <c r="S8" s="9">
        <v>0.32876712328767121</v>
      </c>
      <c r="T8">
        <v>953</v>
      </c>
    </row>
    <row r="9" spans="1:20" x14ac:dyDescent="0.25">
      <c r="A9" t="s">
        <v>34</v>
      </c>
      <c r="B9" t="s">
        <v>33</v>
      </c>
      <c r="C9" t="s">
        <v>37</v>
      </c>
      <c r="D9" t="s">
        <v>32</v>
      </c>
      <c r="E9" t="s">
        <v>71</v>
      </c>
      <c r="F9" t="s">
        <v>77</v>
      </c>
      <c r="G9" s="3">
        <v>40702</v>
      </c>
      <c r="H9" s="3">
        <v>41796</v>
      </c>
      <c r="I9">
        <v>1094</v>
      </c>
      <c r="J9">
        <v>27</v>
      </c>
      <c r="K9">
        <v>4</v>
      </c>
      <c r="L9">
        <v>6</v>
      </c>
      <c r="M9" s="9">
        <v>0.3</v>
      </c>
      <c r="N9">
        <v>23</v>
      </c>
      <c r="O9">
        <v>23</v>
      </c>
      <c r="P9">
        <v>0.26</v>
      </c>
      <c r="Q9">
        <v>1.5</v>
      </c>
      <c r="R9">
        <v>18</v>
      </c>
      <c r="S9" s="9">
        <v>0.33333333333333331</v>
      </c>
      <c r="T9">
        <v>952</v>
      </c>
    </row>
    <row r="10" spans="1:20" x14ac:dyDescent="0.25">
      <c r="A10" t="s">
        <v>35</v>
      </c>
      <c r="B10" t="s">
        <v>17</v>
      </c>
      <c r="C10" t="s">
        <v>14</v>
      </c>
      <c r="D10" t="s">
        <v>14</v>
      </c>
      <c r="E10" t="s">
        <v>72</v>
      </c>
      <c r="F10" t="s">
        <v>74</v>
      </c>
      <c r="G10" s="3">
        <v>40703</v>
      </c>
      <c r="H10" s="3">
        <v>42018</v>
      </c>
      <c r="I10">
        <v>1315</v>
      </c>
      <c r="J10">
        <v>99</v>
      </c>
      <c r="K10">
        <v>91</v>
      </c>
      <c r="L10">
        <v>18</v>
      </c>
      <c r="M10" s="9">
        <v>-4.0999999999999996</v>
      </c>
      <c r="N10">
        <v>72</v>
      </c>
      <c r="O10">
        <v>72</v>
      </c>
      <c r="P10">
        <v>0.25</v>
      </c>
      <c r="Q10">
        <v>0.2</v>
      </c>
      <c r="R10">
        <v>495</v>
      </c>
      <c r="S10" s="9">
        <v>-4</v>
      </c>
      <c r="T10">
        <v>951</v>
      </c>
    </row>
    <row r="11" spans="1:20" x14ac:dyDescent="0.25">
      <c r="A11" t="s">
        <v>49</v>
      </c>
      <c r="B11" t="s">
        <v>24</v>
      </c>
      <c r="C11" t="s">
        <v>15</v>
      </c>
      <c r="D11" t="s">
        <v>15</v>
      </c>
      <c r="E11" t="s">
        <v>73</v>
      </c>
      <c r="F11" t="s">
        <v>75</v>
      </c>
      <c r="G11" s="3">
        <v>40704</v>
      </c>
      <c r="H11" s="3">
        <v>42172</v>
      </c>
      <c r="I11">
        <v>1468</v>
      </c>
      <c r="J11">
        <v>23</v>
      </c>
      <c r="K11">
        <v>5</v>
      </c>
      <c r="L11">
        <v>17</v>
      </c>
      <c r="M11" s="9">
        <v>0.7</v>
      </c>
      <c r="N11">
        <v>15</v>
      </c>
      <c r="O11">
        <v>15</v>
      </c>
      <c r="P11">
        <v>1.1299999999999999</v>
      </c>
      <c r="Q11">
        <v>3.4</v>
      </c>
      <c r="R11">
        <v>7</v>
      </c>
      <c r="S11" s="9">
        <v>0.69565217391304346</v>
      </c>
      <c r="T11">
        <v>950</v>
      </c>
    </row>
    <row r="12" spans="1:20" x14ac:dyDescent="0.25">
      <c r="A12" t="s">
        <v>50</v>
      </c>
      <c r="B12" t="s">
        <v>24</v>
      </c>
      <c r="C12" t="s">
        <v>51</v>
      </c>
      <c r="D12" t="s">
        <v>25</v>
      </c>
      <c r="E12" t="s">
        <v>64</v>
      </c>
      <c r="F12" t="s">
        <v>76</v>
      </c>
      <c r="G12" s="3">
        <v>40705</v>
      </c>
      <c r="H12" s="3">
        <v>41655</v>
      </c>
      <c r="I12">
        <v>950</v>
      </c>
      <c r="J12">
        <v>55</v>
      </c>
      <c r="K12">
        <v>9</v>
      </c>
      <c r="L12">
        <v>1</v>
      </c>
      <c r="M12" s="9">
        <v>-8</v>
      </c>
      <c r="N12">
        <v>55</v>
      </c>
      <c r="O12">
        <v>55</v>
      </c>
      <c r="P12">
        <v>0.02</v>
      </c>
      <c r="Q12">
        <v>0.11</v>
      </c>
      <c r="R12">
        <v>500</v>
      </c>
      <c r="S12" s="9">
        <v>-8.0909090909090917</v>
      </c>
      <c r="T12">
        <v>949</v>
      </c>
    </row>
    <row r="13" spans="1:20" x14ac:dyDescent="0.25">
      <c r="A13" t="s">
        <v>61</v>
      </c>
      <c r="B13" t="s">
        <v>24</v>
      </c>
      <c r="C13" t="s">
        <v>15</v>
      </c>
      <c r="D13" t="s">
        <v>15</v>
      </c>
      <c r="E13" t="s">
        <v>65</v>
      </c>
      <c r="F13" t="s">
        <v>77</v>
      </c>
      <c r="G13" s="3">
        <v>40706</v>
      </c>
      <c r="H13" s="3">
        <v>41250</v>
      </c>
      <c r="I13">
        <v>544</v>
      </c>
      <c r="J13">
        <v>65</v>
      </c>
      <c r="K13">
        <v>18</v>
      </c>
      <c r="L13">
        <v>53</v>
      </c>
      <c r="M13" s="9">
        <v>0.7</v>
      </c>
      <c r="N13">
        <v>113</v>
      </c>
      <c r="O13">
        <v>65</v>
      </c>
      <c r="P13">
        <v>0.47</v>
      </c>
      <c r="Q13">
        <v>2.94</v>
      </c>
      <c r="R13">
        <v>22</v>
      </c>
      <c r="S13" s="9">
        <v>0.66153846153846152</v>
      </c>
      <c r="T13">
        <v>544</v>
      </c>
    </row>
    <row r="14" spans="1:20" x14ac:dyDescent="0.25">
      <c r="A14" t="s">
        <v>52</v>
      </c>
      <c r="B14" t="s">
        <v>24</v>
      </c>
      <c r="C14" t="s">
        <v>41</v>
      </c>
      <c r="D14" t="s">
        <v>41</v>
      </c>
      <c r="E14" t="s">
        <v>66</v>
      </c>
      <c r="F14" t="s">
        <v>74</v>
      </c>
      <c r="G14" s="3">
        <v>40707</v>
      </c>
      <c r="H14" s="3">
        <v>41605</v>
      </c>
      <c r="I14">
        <v>898</v>
      </c>
      <c r="J14">
        <v>82</v>
      </c>
      <c r="K14">
        <v>44</v>
      </c>
      <c r="L14">
        <v>29</v>
      </c>
      <c r="M14" s="9">
        <v>-0.5</v>
      </c>
      <c r="N14">
        <v>86</v>
      </c>
      <c r="O14">
        <v>82</v>
      </c>
      <c r="P14">
        <v>0.34</v>
      </c>
      <c r="Q14">
        <v>0.66</v>
      </c>
      <c r="R14">
        <v>124</v>
      </c>
      <c r="S14" s="9">
        <v>-0.51219512195121952</v>
      </c>
      <c r="T14">
        <v>898</v>
      </c>
    </row>
    <row r="15" spans="1:20" x14ac:dyDescent="0.25">
      <c r="A15" t="s">
        <v>53</v>
      </c>
      <c r="B15" t="s">
        <v>45</v>
      </c>
      <c r="C15" t="s">
        <v>16</v>
      </c>
      <c r="D15" t="s">
        <v>16</v>
      </c>
      <c r="E15" t="s">
        <v>67</v>
      </c>
      <c r="F15" t="s">
        <v>75</v>
      </c>
      <c r="G15" s="3">
        <v>40708</v>
      </c>
      <c r="H15" s="3">
        <v>41188</v>
      </c>
      <c r="I15">
        <v>480</v>
      </c>
      <c r="J15">
        <v>12</v>
      </c>
      <c r="K15">
        <v>12</v>
      </c>
      <c r="L15">
        <v>3</v>
      </c>
      <c r="M15" s="9">
        <v>-3</v>
      </c>
      <c r="N15">
        <v>24</v>
      </c>
      <c r="O15">
        <v>12</v>
      </c>
      <c r="P15">
        <v>0.13</v>
      </c>
      <c r="Q15">
        <v>0.25</v>
      </c>
      <c r="R15">
        <v>48</v>
      </c>
      <c r="S15" s="9">
        <v>-3</v>
      </c>
      <c r="T15">
        <v>480</v>
      </c>
    </row>
    <row r="16" spans="1:20" x14ac:dyDescent="0.25">
      <c r="A16" t="s">
        <v>54</v>
      </c>
      <c r="B16" t="s">
        <v>24</v>
      </c>
      <c r="C16" t="s">
        <v>13</v>
      </c>
      <c r="D16" t="s">
        <v>13</v>
      </c>
      <c r="E16" t="s">
        <v>68</v>
      </c>
      <c r="F16" t="s">
        <v>76</v>
      </c>
      <c r="G16" s="3">
        <v>40709</v>
      </c>
      <c r="H16" s="3">
        <v>42070</v>
      </c>
      <c r="I16">
        <v>1361</v>
      </c>
      <c r="J16">
        <v>34</v>
      </c>
      <c r="K16">
        <v>18</v>
      </c>
      <c r="L16">
        <v>31</v>
      </c>
      <c r="M16" s="9">
        <v>0.4</v>
      </c>
      <c r="N16">
        <v>24</v>
      </c>
      <c r="O16">
        <v>24</v>
      </c>
      <c r="P16">
        <v>1.29</v>
      </c>
      <c r="Q16">
        <v>1.72</v>
      </c>
      <c r="R16">
        <v>20</v>
      </c>
      <c r="S16" s="9">
        <v>0.41176470588235292</v>
      </c>
      <c r="T16">
        <v>945</v>
      </c>
    </row>
    <row r="17" spans="1:20" x14ac:dyDescent="0.25">
      <c r="A17" t="s">
        <v>43</v>
      </c>
      <c r="B17" t="s">
        <v>17</v>
      </c>
      <c r="C17" t="s">
        <v>42</v>
      </c>
      <c r="D17" t="s">
        <v>14</v>
      </c>
      <c r="E17" t="s">
        <v>69</v>
      </c>
      <c r="F17" t="s">
        <v>77</v>
      </c>
      <c r="G17" s="3">
        <v>40710</v>
      </c>
      <c r="H17" s="3">
        <v>41224</v>
      </c>
      <c r="I17">
        <v>514</v>
      </c>
      <c r="J17">
        <v>52</v>
      </c>
      <c r="K17">
        <v>7</v>
      </c>
      <c r="L17">
        <v>18</v>
      </c>
      <c r="M17" s="9">
        <v>0.6</v>
      </c>
      <c r="N17">
        <v>96</v>
      </c>
      <c r="O17">
        <v>52</v>
      </c>
      <c r="P17">
        <v>0.19</v>
      </c>
      <c r="Q17">
        <v>2.57</v>
      </c>
      <c r="R17">
        <v>20</v>
      </c>
      <c r="S17" s="9">
        <v>0.61538461538461542</v>
      </c>
      <c r="T17">
        <v>514</v>
      </c>
    </row>
    <row r="18" spans="1:20" x14ac:dyDescent="0.25">
      <c r="A18" t="s">
        <v>55</v>
      </c>
      <c r="B18" t="s">
        <v>33</v>
      </c>
      <c r="C18" t="s">
        <v>44</v>
      </c>
      <c r="D18" t="s">
        <v>44</v>
      </c>
      <c r="E18" t="s">
        <v>70</v>
      </c>
      <c r="F18" t="s">
        <v>74</v>
      </c>
      <c r="G18" s="3">
        <v>40711</v>
      </c>
      <c r="H18" s="3">
        <v>41161</v>
      </c>
      <c r="I18">
        <v>450</v>
      </c>
      <c r="J18">
        <v>19</v>
      </c>
      <c r="K18">
        <v>11</v>
      </c>
      <c r="L18">
        <v>6</v>
      </c>
      <c r="M18" s="9">
        <v>-0.8</v>
      </c>
      <c r="N18">
        <v>40</v>
      </c>
      <c r="O18">
        <v>19</v>
      </c>
      <c r="P18">
        <v>0.15</v>
      </c>
      <c r="Q18">
        <v>0.55000000000000004</v>
      </c>
      <c r="R18">
        <v>35</v>
      </c>
      <c r="S18" s="9">
        <v>-0.84210526315789469</v>
      </c>
      <c r="T18">
        <v>450</v>
      </c>
    </row>
    <row r="19" spans="1:20" x14ac:dyDescent="0.25">
      <c r="A19" t="s">
        <v>56</v>
      </c>
      <c r="B19" t="s">
        <v>33</v>
      </c>
      <c r="C19" t="s">
        <v>37</v>
      </c>
      <c r="D19" t="s">
        <v>37</v>
      </c>
      <c r="E19" t="s">
        <v>71</v>
      </c>
      <c r="F19" t="s">
        <v>75</v>
      </c>
      <c r="G19" s="3">
        <v>40712</v>
      </c>
      <c r="H19" s="3">
        <v>41586</v>
      </c>
      <c r="I19">
        <v>874</v>
      </c>
      <c r="J19">
        <v>33</v>
      </c>
      <c r="K19">
        <v>9</v>
      </c>
      <c r="L19">
        <v>22</v>
      </c>
      <c r="M19" s="9">
        <v>0.6</v>
      </c>
      <c r="N19">
        <v>36</v>
      </c>
      <c r="O19">
        <v>33</v>
      </c>
      <c r="P19">
        <v>0.61</v>
      </c>
      <c r="Q19">
        <v>2.44</v>
      </c>
      <c r="R19">
        <v>14</v>
      </c>
      <c r="S19" s="9">
        <v>0.5757575757575758</v>
      </c>
      <c r="T19">
        <v>874</v>
      </c>
    </row>
    <row r="20" spans="1:20" x14ac:dyDescent="0.25">
      <c r="A20" t="s">
        <v>57</v>
      </c>
      <c r="B20" t="s">
        <v>33</v>
      </c>
      <c r="C20" t="s">
        <v>37</v>
      </c>
      <c r="D20" t="s">
        <v>37</v>
      </c>
      <c r="E20" t="s">
        <v>72</v>
      </c>
      <c r="F20" t="s">
        <v>76</v>
      </c>
      <c r="G20" s="3">
        <v>40713</v>
      </c>
      <c r="H20" s="3">
        <v>40946</v>
      </c>
      <c r="I20">
        <v>233</v>
      </c>
      <c r="J20">
        <v>77</v>
      </c>
      <c r="K20">
        <v>5</v>
      </c>
      <c r="L20">
        <v>34</v>
      </c>
      <c r="M20" s="9">
        <v>0.9</v>
      </c>
      <c r="N20">
        <v>311</v>
      </c>
      <c r="O20">
        <v>77</v>
      </c>
      <c r="P20">
        <v>0.11</v>
      </c>
      <c r="Q20">
        <v>6.8</v>
      </c>
      <c r="R20">
        <v>11</v>
      </c>
      <c r="S20" s="9">
        <v>0.8571428571428571</v>
      </c>
      <c r="T20">
        <v>233</v>
      </c>
    </row>
    <row r="21" spans="1:20" x14ac:dyDescent="0.25">
      <c r="A21" t="s">
        <v>58</v>
      </c>
      <c r="B21" t="s">
        <v>24</v>
      </c>
      <c r="C21" t="s">
        <v>37</v>
      </c>
      <c r="D21" t="s">
        <v>37</v>
      </c>
      <c r="E21" t="s">
        <v>73</v>
      </c>
      <c r="F21" t="s">
        <v>77</v>
      </c>
      <c r="G21" s="3">
        <v>40714</v>
      </c>
      <c r="H21" s="3">
        <v>41420</v>
      </c>
      <c r="I21">
        <v>706</v>
      </c>
      <c r="J21">
        <v>49</v>
      </c>
      <c r="K21">
        <v>7</v>
      </c>
      <c r="L21">
        <v>11</v>
      </c>
      <c r="M21" s="9">
        <v>0.4</v>
      </c>
      <c r="N21">
        <v>65</v>
      </c>
      <c r="O21">
        <v>49</v>
      </c>
      <c r="P21">
        <v>0.17</v>
      </c>
      <c r="Q21">
        <v>1.57</v>
      </c>
      <c r="R21">
        <v>31</v>
      </c>
      <c r="S21" s="9">
        <v>0.36734693877551022</v>
      </c>
      <c r="T21">
        <v>706</v>
      </c>
    </row>
    <row r="22" spans="1:20" x14ac:dyDescent="0.25">
      <c r="A22" t="s">
        <v>62</v>
      </c>
      <c r="B22" t="s">
        <v>24</v>
      </c>
      <c r="C22" t="s">
        <v>48</v>
      </c>
      <c r="D22" t="s">
        <v>48</v>
      </c>
      <c r="E22" t="s">
        <v>67</v>
      </c>
      <c r="F22" t="s">
        <v>74</v>
      </c>
      <c r="G22" s="3">
        <v>40715</v>
      </c>
      <c r="H22" s="3">
        <v>42301</v>
      </c>
      <c r="I22">
        <v>1586</v>
      </c>
      <c r="J22">
        <v>24</v>
      </c>
      <c r="K22">
        <v>7</v>
      </c>
      <c r="L22">
        <v>1</v>
      </c>
      <c r="M22" s="9">
        <v>-6</v>
      </c>
      <c r="N22">
        <v>14</v>
      </c>
      <c r="O22">
        <v>14</v>
      </c>
      <c r="P22">
        <v>7.0000000000000007E-2</v>
      </c>
      <c r="Q22">
        <v>0.14000000000000001</v>
      </c>
      <c r="R22">
        <v>171</v>
      </c>
      <c r="S22" s="9">
        <v>-6.125</v>
      </c>
      <c r="T22">
        <v>939</v>
      </c>
    </row>
    <row r="23" spans="1:20" x14ac:dyDescent="0.25">
      <c r="A23" t="s">
        <v>63</v>
      </c>
      <c r="B23" t="s">
        <v>46</v>
      </c>
      <c r="C23" t="s">
        <v>26</v>
      </c>
      <c r="D23" t="s">
        <v>26</v>
      </c>
      <c r="E23" t="s">
        <v>68</v>
      </c>
      <c r="F23" t="s">
        <v>75</v>
      </c>
      <c r="G23" s="3">
        <v>40716</v>
      </c>
      <c r="H23" s="3">
        <v>41085</v>
      </c>
      <c r="I23">
        <v>369</v>
      </c>
      <c r="J23">
        <v>88</v>
      </c>
      <c r="K23">
        <v>86</v>
      </c>
      <c r="L23">
        <v>44</v>
      </c>
      <c r="M23" s="9">
        <v>-1</v>
      </c>
      <c r="N23">
        <v>224</v>
      </c>
      <c r="O23">
        <v>88</v>
      </c>
      <c r="P23">
        <v>0.2</v>
      </c>
      <c r="Q23">
        <v>0.51</v>
      </c>
      <c r="R23">
        <v>173</v>
      </c>
      <c r="S23" s="9">
        <v>-0.96590909090909094</v>
      </c>
      <c r="T23">
        <v>369</v>
      </c>
    </row>
    <row r="24" spans="1:20" x14ac:dyDescent="0.25">
      <c r="A24" t="s">
        <v>59</v>
      </c>
      <c r="B24" t="s">
        <v>17</v>
      </c>
      <c r="C24" t="s">
        <v>47</v>
      </c>
      <c r="D24" t="s">
        <v>47</v>
      </c>
      <c r="E24" t="s">
        <v>64</v>
      </c>
      <c r="F24" t="s">
        <v>76</v>
      </c>
      <c r="G24" s="3">
        <v>40717</v>
      </c>
      <c r="H24" s="3">
        <v>42050</v>
      </c>
      <c r="I24">
        <v>1333</v>
      </c>
      <c r="J24">
        <v>87</v>
      </c>
      <c r="K24">
        <v>0</v>
      </c>
      <c r="L24">
        <v>31</v>
      </c>
      <c r="M24" s="9">
        <v>1</v>
      </c>
      <c r="N24">
        <v>61</v>
      </c>
      <c r="O24">
        <v>61</v>
      </c>
      <c r="P24">
        <v>0.51</v>
      </c>
      <c r="Q24" t="e">
        <v>#DIV/0!</v>
      </c>
      <c r="R24" t="e">
        <v>#DIV/0!</v>
      </c>
      <c r="S24" s="9" t="e">
        <v>#DIV/0!</v>
      </c>
      <c r="T24">
        <v>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tabSelected="1" workbookViewId="0">
      <selection activeCell="C13" sqref="C13"/>
    </sheetView>
  </sheetViews>
  <sheetFormatPr defaultRowHeight="15" x14ac:dyDescent="0.25"/>
  <cols>
    <col min="1" max="1" width="65" customWidth="1"/>
    <col min="2" max="2" width="13.85546875" bestFit="1" customWidth="1"/>
    <col min="3" max="3" width="14" style="10" bestFit="1" customWidth="1"/>
  </cols>
  <sheetData>
    <row r="3" spans="1:3" x14ac:dyDescent="0.25">
      <c r="A3" s="5" t="s">
        <v>82</v>
      </c>
      <c r="B3" t="s">
        <v>85</v>
      </c>
      <c r="C3" s="10" t="s">
        <v>84</v>
      </c>
    </row>
    <row r="4" spans="1:3" x14ac:dyDescent="0.25">
      <c r="A4" s="6" t="s">
        <v>28</v>
      </c>
      <c r="B4" s="7">
        <v>0</v>
      </c>
      <c r="C4" s="11">
        <v>0.11</v>
      </c>
    </row>
    <row r="5" spans="1:3" x14ac:dyDescent="0.25">
      <c r="A5" s="8" t="s">
        <v>29</v>
      </c>
      <c r="B5" s="7">
        <v>0</v>
      </c>
      <c r="C5" s="11">
        <v>0.11</v>
      </c>
    </row>
    <row r="6" spans="1:3" x14ac:dyDescent="0.25">
      <c r="A6" s="6" t="s">
        <v>20</v>
      </c>
      <c r="B6" s="7">
        <v>0.56999999999999995</v>
      </c>
      <c r="C6" s="11" t="e">
        <v>#DIV/0!</v>
      </c>
    </row>
    <row r="7" spans="1:3" x14ac:dyDescent="0.25">
      <c r="A7" s="8" t="s">
        <v>19</v>
      </c>
      <c r="B7" s="7">
        <v>0.56999999999999995</v>
      </c>
      <c r="C7" s="11" t="e">
        <v>#DIV/0!</v>
      </c>
    </row>
    <row r="8" spans="1:3" x14ac:dyDescent="0.25">
      <c r="A8" s="6" t="s">
        <v>24</v>
      </c>
      <c r="B8" s="7">
        <v>0.42</v>
      </c>
      <c r="C8" s="11">
        <v>1.2266666666666668</v>
      </c>
    </row>
    <row r="9" spans="1:3" x14ac:dyDescent="0.25">
      <c r="A9" s="8" t="s">
        <v>49</v>
      </c>
      <c r="B9" s="7">
        <v>1.1299999999999999</v>
      </c>
      <c r="C9" s="11">
        <v>3.4</v>
      </c>
    </row>
    <row r="10" spans="1:3" x14ac:dyDescent="0.25">
      <c r="A10" s="8" t="s">
        <v>61</v>
      </c>
      <c r="B10" s="7">
        <v>0.47</v>
      </c>
      <c r="C10" s="11">
        <v>2.94</v>
      </c>
    </row>
    <row r="11" spans="1:3" x14ac:dyDescent="0.25">
      <c r="A11" s="8" t="s">
        <v>52</v>
      </c>
      <c r="B11" s="7">
        <v>0.34</v>
      </c>
      <c r="C11" s="11">
        <v>0.66</v>
      </c>
    </row>
    <row r="12" spans="1:3" x14ac:dyDescent="0.25">
      <c r="A12" s="8" t="s">
        <v>50</v>
      </c>
      <c r="B12" s="7">
        <v>0.02</v>
      </c>
      <c r="C12" s="11">
        <v>0.11</v>
      </c>
    </row>
    <row r="13" spans="1:3" x14ac:dyDescent="0.25">
      <c r="A13" s="8" t="s">
        <v>27</v>
      </c>
      <c r="B13" s="7">
        <v>0</v>
      </c>
      <c r="C13" s="11">
        <v>0</v>
      </c>
    </row>
    <row r="14" spans="1:3" x14ac:dyDescent="0.25">
      <c r="A14" s="8" t="s">
        <v>58</v>
      </c>
      <c r="B14" s="7">
        <v>0.17</v>
      </c>
      <c r="C14" s="11">
        <v>1.57</v>
      </c>
    </row>
    <row r="15" spans="1:3" x14ac:dyDescent="0.25">
      <c r="A15" s="8" t="s">
        <v>62</v>
      </c>
      <c r="B15" s="7">
        <v>7.0000000000000007E-2</v>
      </c>
      <c r="C15" s="11">
        <v>0.14000000000000001</v>
      </c>
    </row>
    <row r="16" spans="1:3" x14ac:dyDescent="0.25">
      <c r="A16" s="8" t="s">
        <v>40</v>
      </c>
      <c r="B16" s="7">
        <v>0.28999999999999998</v>
      </c>
      <c r="C16" s="11">
        <v>0.5</v>
      </c>
    </row>
    <row r="17" spans="1:3" x14ac:dyDescent="0.25">
      <c r="A17" s="8" t="s">
        <v>54</v>
      </c>
      <c r="B17" s="7">
        <v>1.29</v>
      </c>
      <c r="C17" s="11">
        <v>1.72</v>
      </c>
    </row>
    <row r="18" spans="1:3" x14ac:dyDescent="0.25">
      <c r="A18" s="6" t="s">
        <v>45</v>
      </c>
      <c r="B18" s="7">
        <v>0.13</v>
      </c>
      <c r="C18" s="11">
        <v>0.25</v>
      </c>
    </row>
    <row r="19" spans="1:3" x14ac:dyDescent="0.25">
      <c r="A19" s="8" t="s">
        <v>53</v>
      </c>
      <c r="B19" s="7">
        <v>0.13</v>
      </c>
      <c r="C19" s="11">
        <v>0.25</v>
      </c>
    </row>
    <row r="20" spans="1:3" x14ac:dyDescent="0.25">
      <c r="A20" s="6" t="s">
        <v>46</v>
      </c>
      <c r="B20" s="7">
        <v>0.2</v>
      </c>
      <c r="C20" s="11">
        <v>0.51</v>
      </c>
    </row>
    <row r="21" spans="1:3" x14ac:dyDescent="0.25">
      <c r="A21" s="8" t="s">
        <v>63</v>
      </c>
      <c r="B21" s="7">
        <v>0.2</v>
      </c>
      <c r="C21" s="11">
        <v>0.51</v>
      </c>
    </row>
    <row r="22" spans="1:3" x14ac:dyDescent="0.25">
      <c r="A22" s="6" t="s">
        <v>17</v>
      </c>
      <c r="B22" s="7">
        <v>0.25750000000000001</v>
      </c>
      <c r="C22" s="11" t="e">
        <v>#DIV/0!</v>
      </c>
    </row>
    <row r="23" spans="1:3" x14ac:dyDescent="0.25">
      <c r="A23" s="8" t="s">
        <v>18</v>
      </c>
      <c r="B23" s="7">
        <v>0.08</v>
      </c>
      <c r="C23" s="11">
        <v>0.33</v>
      </c>
    </row>
    <row r="24" spans="1:3" x14ac:dyDescent="0.25">
      <c r="A24" s="8" t="s">
        <v>59</v>
      </c>
      <c r="B24" s="7">
        <v>0.51</v>
      </c>
      <c r="C24" s="11" t="e">
        <v>#DIV/0!</v>
      </c>
    </row>
    <row r="25" spans="1:3" x14ac:dyDescent="0.25">
      <c r="A25" s="8" t="s">
        <v>43</v>
      </c>
      <c r="B25" s="7">
        <v>0.19</v>
      </c>
      <c r="C25" s="11">
        <v>2.57</v>
      </c>
    </row>
    <row r="26" spans="1:3" x14ac:dyDescent="0.25">
      <c r="A26" s="8" t="s">
        <v>35</v>
      </c>
      <c r="B26" s="7">
        <v>0.25</v>
      </c>
      <c r="C26" s="11">
        <v>0.2</v>
      </c>
    </row>
    <row r="27" spans="1:3" x14ac:dyDescent="0.25">
      <c r="A27" s="6" t="s">
        <v>31</v>
      </c>
      <c r="B27" s="7">
        <v>1.1000000000000001</v>
      </c>
      <c r="C27" s="11">
        <v>1.48</v>
      </c>
    </row>
    <row r="28" spans="1:3" x14ac:dyDescent="0.25">
      <c r="A28" s="8" t="s">
        <v>30</v>
      </c>
      <c r="B28" s="7">
        <v>1.1000000000000001</v>
      </c>
      <c r="C28" s="11">
        <v>1.48</v>
      </c>
    </row>
    <row r="29" spans="1:3" x14ac:dyDescent="0.25">
      <c r="A29" s="6" t="s">
        <v>33</v>
      </c>
      <c r="B29" s="7">
        <v>0.28249999999999997</v>
      </c>
      <c r="C29" s="11">
        <v>2.8224999999999998</v>
      </c>
    </row>
    <row r="30" spans="1:3" x14ac:dyDescent="0.25">
      <c r="A30" s="8" t="s">
        <v>55</v>
      </c>
      <c r="B30" s="7">
        <v>0.15</v>
      </c>
      <c r="C30" s="11">
        <v>0.55000000000000004</v>
      </c>
    </row>
    <row r="31" spans="1:3" x14ac:dyDescent="0.25">
      <c r="A31" s="8" t="s">
        <v>57</v>
      </c>
      <c r="B31" s="7">
        <v>0.11</v>
      </c>
      <c r="C31" s="11">
        <v>6.8</v>
      </c>
    </row>
    <row r="32" spans="1:3" x14ac:dyDescent="0.25">
      <c r="A32" s="8" t="s">
        <v>34</v>
      </c>
      <c r="B32" s="7">
        <v>0.26</v>
      </c>
      <c r="C32" s="11">
        <v>1.5</v>
      </c>
    </row>
    <row r="33" spans="1:3" x14ac:dyDescent="0.25">
      <c r="A33" s="8" t="s">
        <v>56</v>
      </c>
      <c r="B33" s="7">
        <v>0.61</v>
      </c>
      <c r="C33" s="11">
        <v>2.44</v>
      </c>
    </row>
    <row r="34" spans="1:3" x14ac:dyDescent="0.25">
      <c r="A34" s="6" t="s">
        <v>22</v>
      </c>
      <c r="B34" s="7">
        <v>0.32</v>
      </c>
      <c r="C34" s="11">
        <v>0.86</v>
      </c>
    </row>
    <row r="35" spans="1:3" x14ac:dyDescent="0.25">
      <c r="A35" s="8" t="s">
        <v>23</v>
      </c>
      <c r="B35" s="7">
        <v>0.32</v>
      </c>
      <c r="C35" s="11">
        <v>0.86</v>
      </c>
    </row>
    <row r="36" spans="1:3" x14ac:dyDescent="0.25">
      <c r="A36" s="6" t="s">
        <v>83</v>
      </c>
      <c r="B36" s="7">
        <v>0.35913043478260875</v>
      </c>
      <c r="C36" s="11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2014-01-15T12:00:50Z</dcterms:created>
  <dcterms:modified xsi:type="dcterms:W3CDTF">2014-01-15T13:05:58Z</dcterms:modified>
</cp:coreProperties>
</file>