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02-Cloud\OneDrive\FFI-Work\PMO\PMO-Reports\"/>
    </mc:Choice>
  </mc:AlternateContent>
  <bookViews>
    <workbookView xWindow="0" yWindow="0" windowWidth="20490" windowHeight="7650" tabRatio="777" activeTab="4"/>
  </bookViews>
  <sheets>
    <sheet name="Objectives" sheetId="12" r:id="rId1"/>
    <sheet name="Parameters-Example" sheetId="1" r:id="rId2"/>
    <sheet name="PSA" sheetId="10" r:id="rId3"/>
    <sheet name="Score" sheetId="14" r:id="rId4"/>
    <sheet name="Score-Summary" sheetId="15" r:id="rId5"/>
  </sheets>
  <externalReferences>
    <externalReference r:id="rId6"/>
  </externalReferences>
  <calcPr calcId="162913"/>
</workbook>
</file>

<file path=xl/calcChain.xml><?xml version="1.0" encoding="utf-8"?>
<calcChain xmlns="http://schemas.openxmlformats.org/spreadsheetml/2006/main">
  <c r="D2" i="15" l="1"/>
  <c r="G3" i="14" l="1"/>
  <c r="G12" i="10"/>
  <c r="G13" i="10"/>
  <c r="C2" i="15"/>
  <c r="G10" i="10" l="1"/>
  <c r="G11" i="10"/>
  <c r="G4" i="14" l="1"/>
  <c r="E45" i="1"/>
  <c r="G45" i="1" s="1"/>
  <c r="E44" i="1"/>
  <c r="G44" i="1" s="1"/>
  <c r="E43" i="1"/>
  <c r="G43" i="1" s="1"/>
  <c r="E42" i="1"/>
  <c r="G42" i="1" s="1"/>
  <c r="E41" i="1"/>
  <c r="G41" i="1" s="1"/>
  <c r="E39" i="1"/>
  <c r="G39" i="1" s="1"/>
  <c r="E38" i="1"/>
  <c r="G38" i="1" s="1"/>
  <c r="E37" i="1"/>
  <c r="G37" i="1" s="1"/>
  <c r="E36" i="1"/>
  <c r="G36" i="1" s="1"/>
  <c r="E35" i="1"/>
  <c r="G35" i="1" s="1"/>
  <c r="E34" i="1"/>
  <c r="G34" i="1" s="1"/>
  <c r="F26" i="1"/>
  <c r="G26" i="1" s="1"/>
  <c r="E26" i="1"/>
  <c r="F15" i="1"/>
  <c r="E15" i="1"/>
  <c r="F8" i="1"/>
  <c r="E8" i="1"/>
  <c r="G3" i="1"/>
  <c r="F26" i="14"/>
  <c r="F15" i="14"/>
  <c r="F8" i="14"/>
  <c r="E45" i="14"/>
  <c r="G45" i="14" s="1"/>
  <c r="E44" i="14"/>
  <c r="G44" i="14" s="1"/>
  <c r="E43" i="14"/>
  <c r="G43" i="14" s="1"/>
  <c r="E42" i="14"/>
  <c r="G42" i="14" s="1"/>
  <c r="E41" i="14"/>
  <c r="G41" i="14" s="1"/>
  <c r="E39" i="14"/>
  <c r="G39" i="14" s="1"/>
  <c r="E38" i="14"/>
  <c r="G38" i="14" s="1"/>
  <c r="E37" i="14"/>
  <c r="G37" i="14" s="1"/>
  <c r="E36" i="14"/>
  <c r="G36" i="14" s="1"/>
  <c r="E35" i="14"/>
  <c r="G35" i="14" s="1"/>
  <c r="E34" i="14"/>
  <c r="G34" i="14" s="1"/>
  <c r="E26" i="14"/>
  <c r="E15" i="14"/>
  <c r="E8" i="14"/>
  <c r="G8" i="1" l="1"/>
  <c r="G15" i="1"/>
  <c r="G33" i="1"/>
  <c r="G26" i="14"/>
  <c r="G15" i="14"/>
  <c r="G8" i="14"/>
  <c r="G2" i="1" l="1"/>
  <c r="G2" i="14"/>
  <c r="G4" i="10"/>
  <c r="G5" i="10"/>
  <c r="G6" i="10"/>
  <c r="G7" i="10"/>
  <c r="G8" i="10"/>
  <c r="G9" i="10"/>
</calcChain>
</file>

<file path=xl/comments1.xml><?xml version="1.0" encoding="utf-8"?>
<comments xmlns="http://schemas.openxmlformats.org/spreadsheetml/2006/main">
  <authors>
    <author/>
  </authors>
  <commentList>
    <comment ref="B41" authorId="0" shapeId="0">
      <text>
        <r>
          <rPr>
            <sz val="10"/>
            <color rgb="FF000000"/>
            <rFont val="Arial"/>
            <family val="2"/>
          </rPr>
          <t>Defect means system crashing/ improper validation, integration issue, UI alignment, navigation. Defect does not missing functionality.
	-Hari Thapliyal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41" authorId="0" shapeId="0">
      <text>
        <r>
          <rPr>
            <sz val="10"/>
            <color rgb="FF000000"/>
            <rFont val="Arial"/>
            <family val="2"/>
          </rPr>
          <t>Defect means system crashing/ improper validation, integration issue, UI alignment, navigation. Defect does not missing functionality.
	-Hari Thapliyal</t>
        </r>
      </text>
    </comment>
  </commentList>
</comments>
</file>

<file path=xl/sharedStrings.xml><?xml version="1.0" encoding="utf-8"?>
<sst xmlns="http://schemas.openxmlformats.org/spreadsheetml/2006/main" count="242" uniqueCount="130">
  <si>
    <t>Weightage/Gross Total</t>
  </si>
  <si>
    <t>Weightage</t>
  </si>
  <si>
    <t>Teams's Rating</t>
  </si>
  <si>
    <t>Customer's Rating</t>
  </si>
  <si>
    <t>Total</t>
  </si>
  <si>
    <t>Objective</t>
  </si>
  <si>
    <t>Moral of the team</t>
  </si>
  <si>
    <t>Close Communications</t>
  </si>
  <si>
    <t>No of defect leak to customer</t>
  </si>
  <si>
    <t>Test Coverage</t>
  </si>
  <si>
    <t>Issues in the issue log</t>
  </si>
  <si>
    <t>Functional Point Test Coverage</t>
  </si>
  <si>
    <t>Team Proactiveness</t>
  </si>
  <si>
    <t>Team's ability to deliver the commitments</t>
  </si>
  <si>
    <t>Number of Product Demos</t>
  </si>
  <si>
    <t>Helpfulness of team to each other</t>
  </si>
  <si>
    <t>Ability to solve impediments</t>
  </si>
  <si>
    <t>Team is Focussed</t>
  </si>
  <si>
    <t>Team is Committed to Sprint Goal</t>
  </si>
  <si>
    <t>Team has Courage to take risk and make decisions</t>
  </si>
  <si>
    <t>Team is Respect practices, other values, other people's value</t>
  </si>
  <si>
    <t>Team is living opennes/transparency value</t>
  </si>
  <si>
    <t>Sprint #</t>
  </si>
  <si>
    <t>Sprint End Date</t>
  </si>
  <si>
    <t>Calculation</t>
  </si>
  <si>
    <t>Continuous Value Delivery</t>
  </si>
  <si>
    <t>Welcome Change</t>
  </si>
  <si>
    <t>Deliver Frequently</t>
  </si>
  <si>
    <t>Scrum Team Working Together</t>
  </si>
  <si>
    <t>Team members are Highly Motivated</t>
  </si>
  <si>
    <t>Sustainable Pace</t>
  </si>
  <si>
    <t>Technical Excellence</t>
  </si>
  <si>
    <t>Architecutre is Evolving</t>
  </si>
  <si>
    <t>Regular Cadence</t>
  </si>
  <si>
    <t>Adjusting Behaviour</t>
  </si>
  <si>
    <t>Team Living Agile Principles</t>
  </si>
  <si>
    <t>Team Living Agile Values</t>
  </si>
  <si>
    <t>Competency and Enjoying Work</t>
  </si>
  <si>
    <t>Productivity, Quality</t>
  </si>
  <si>
    <t>Sprint Start Date</t>
  </si>
  <si>
    <t>Functional Point Written by a every team</t>
  </si>
  <si>
    <t>Value Delivered (Value Points)</t>
  </si>
  <si>
    <t>Time spent on rework (Hours)</t>
  </si>
  <si>
    <t>When to Get?</t>
  </si>
  <si>
    <t>Retrospective</t>
  </si>
  <si>
    <t>Sprint Review</t>
  </si>
  <si>
    <t>Before Retrospective</t>
  </si>
  <si>
    <t>Sprint Review End</t>
  </si>
  <si>
    <t>Next Sprint Planning</t>
  </si>
  <si>
    <t>No of Resources</t>
  </si>
  <si>
    <t>Project Code</t>
  </si>
  <si>
    <t>Great Team</t>
  </si>
  <si>
    <t>Benchmark</t>
  </si>
  <si>
    <t>% UAT test cases passed</t>
  </si>
  <si>
    <t>No of Defects Leaked to QA</t>
  </si>
  <si>
    <t>Team's unplanned leaves (Days)</t>
  </si>
  <si>
    <t>Final Score</t>
  </si>
  <si>
    <t>Present</t>
  </si>
  <si>
    <t>Projet Resource Assignment</t>
  </si>
  <si>
    <t>Quality Delivery</t>
  </si>
  <si>
    <t>Code</t>
  </si>
  <si>
    <t xml:space="preserve">Objective </t>
  </si>
  <si>
    <t>TB</t>
  </si>
  <si>
    <t>Team Binding</t>
  </si>
  <si>
    <t>PF</t>
  </si>
  <si>
    <t>Project Focussed</t>
  </si>
  <si>
    <t>RP</t>
  </si>
  <si>
    <t>Retention of Performers</t>
  </si>
  <si>
    <t>AEL</t>
  </si>
  <si>
    <t>Auto Expulsion of Laggers</t>
  </si>
  <si>
    <t>NCCPQ</t>
  </si>
  <si>
    <t>No competion at the cost of Product Quality</t>
  </si>
  <si>
    <t>QD</t>
  </si>
  <si>
    <t>TD</t>
  </si>
  <si>
    <t>Timely Delivery</t>
  </si>
  <si>
    <t>B4O</t>
  </si>
  <si>
    <t>Binding for the Organization</t>
  </si>
  <si>
    <t>DUPL</t>
  </si>
  <si>
    <t>Discourage unplanned off from work</t>
  </si>
  <si>
    <t>VCC</t>
  </si>
  <si>
    <t>Value creation for Customer</t>
  </si>
  <si>
    <t>VCO</t>
  </si>
  <si>
    <t>Value creation for Organization</t>
  </si>
  <si>
    <t>TP</t>
  </si>
  <si>
    <t>Team Play</t>
  </si>
  <si>
    <t>AT</t>
  </si>
  <si>
    <t>Agility in Team</t>
  </si>
  <si>
    <t>HTP</t>
  </si>
  <si>
    <t>High Team Productivity</t>
  </si>
  <si>
    <t>TEW</t>
  </si>
  <si>
    <t>Team Enjoy Working</t>
  </si>
  <si>
    <t>Project ID</t>
  </si>
  <si>
    <t>Update this Every Weekend After Retrospective</t>
  </si>
  <si>
    <t>Project Wk#</t>
  </si>
  <si>
    <t>Update this Every Weekend</t>
  </si>
  <si>
    <t>Project Coordinator Must Update this Sheet on Every Friday</t>
  </si>
  <si>
    <t>If team member was working on more than 1 projects in any week then ensure total of a week in all project do not exceed 1</t>
  </si>
  <si>
    <t>Week of Year</t>
  </si>
  <si>
    <t>F15435</t>
  </si>
  <si>
    <t>F16453</t>
  </si>
  <si>
    <t>Emp Name</t>
  </si>
  <si>
    <t>Emp ID#</t>
  </si>
  <si>
    <t>Sprint Duration (Days)</t>
  </si>
  <si>
    <t>Wk#-&gt;</t>
  </si>
  <si>
    <t>Project Coordinator Must Update this Sheet After Every Sprint Retrospective</t>
  </si>
  <si>
    <t>Improvement Identified</t>
  </si>
  <si>
    <t>Best Practices</t>
  </si>
  <si>
    <t>Stop Doing</t>
  </si>
  <si>
    <t>Score</t>
  </si>
  <si>
    <t>Sprint#</t>
  </si>
  <si>
    <t>Sprint St Date</t>
  </si>
  <si>
    <t>Enter 1, .8, .6, .4, .2 for 5, 4, 3, 2, 1 days work respectably in the "Present" column</t>
  </si>
  <si>
    <t>Project Id</t>
  </si>
  <si>
    <t>KE.MP.001</t>
  </si>
  <si>
    <t>Duration</t>
  </si>
  <si>
    <t>Resources</t>
  </si>
  <si>
    <t>2015-44</t>
  </si>
  <si>
    <t>KE.DWBI.1</t>
  </si>
  <si>
    <t>Year Wk#</t>
  </si>
  <si>
    <t>2015-45</t>
  </si>
  <si>
    <t>F16839</t>
  </si>
  <si>
    <t>F14580</t>
  </si>
  <si>
    <t>EMP#08</t>
  </si>
  <si>
    <t>F16520</t>
  </si>
  <si>
    <t>EMP#04</t>
  </si>
  <si>
    <t>F12175</t>
  </si>
  <si>
    <t>FT14752</t>
  </si>
  <si>
    <t>EMP#07</t>
  </si>
  <si>
    <t>Wk# of Year-&gt;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</si>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</sst>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10"/>
      <color rgb="FFFF0000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0">
    <xf numFmtId="0" fontId="0" fillId="0" borderId="0" xfId="0" applyFont="1" applyAlignment="1"/>
    <xf numFmtId="0" fontId="0" fillId="0" borderId="0" xfId="0" applyFont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right" vertical="top"/>
    </xf>
    <xf numFmtId="0" fontId="0" fillId="2" borderId="1" xfId="0" applyFont="1" applyFill="1" applyBorder="1" applyAlignment="1">
      <alignment horizontal="left" vertical="top"/>
    </xf>
    <xf numFmtId="9" fontId="1" fillId="0" borderId="1" xfId="0" applyNumberFormat="1" applyFont="1" applyBorder="1" applyAlignment="1">
      <alignment horizontal="right" vertical="top"/>
    </xf>
    <xf numFmtId="9" fontId="5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 indent="2"/>
    </xf>
    <xf numFmtId="9" fontId="3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 indent="2"/>
    </xf>
    <xf numFmtId="0" fontId="5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right" vertical="top"/>
    </xf>
    <xf numFmtId="9" fontId="6" fillId="2" borderId="1" xfId="0" applyNumberFormat="1" applyFont="1" applyFill="1" applyBorder="1" applyAlignment="1">
      <alignment horizontal="right" vertical="top"/>
    </xf>
    <xf numFmtId="9" fontId="0" fillId="2" borderId="1" xfId="1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/>
    <xf numFmtId="0" fontId="0" fillId="0" borderId="1" xfId="0" applyFont="1" applyBorder="1" applyAlignment="1"/>
    <xf numFmtId="0" fontId="5" fillId="2" borderId="1" xfId="0" applyFont="1" applyFill="1" applyBorder="1" applyAlignment="1"/>
    <xf numFmtId="0" fontId="9" fillId="0" borderId="0" xfId="0" applyFont="1" applyAlignment="1"/>
    <xf numFmtId="0" fontId="1" fillId="2" borderId="3" xfId="0" applyFont="1" applyFill="1" applyBorder="1" applyAlignment="1">
      <alignment horizontal="left" vertical="top" wrapText="1"/>
    </xf>
    <xf numFmtId="10" fontId="5" fillId="2" borderId="3" xfId="0" applyNumberFormat="1" applyFont="1" applyFill="1" applyBorder="1" applyAlignment="1">
      <alignment horizontal="right" vertical="top"/>
    </xf>
    <xf numFmtId="10" fontId="1" fillId="0" borderId="3" xfId="0" applyNumberFormat="1" applyFont="1" applyBorder="1" applyAlignment="1">
      <alignment horizontal="right" vertical="top"/>
    </xf>
    <xf numFmtId="0" fontId="0" fillId="0" borderId="3" xfId="0" applyFont="1" applyBorder="1" applyAlignment="1">
      <alignment horizontal="right" vertical="top"/>
    </xf>
    <xf numFmtId="10" fontId="1" fillId="0" borderId="3" xfId="0" applyNumberFormat="1" applyFont="1" applyBorder="1" applyAlignment="1">
      <alignment horizontal="left" vertical="top"/>
    </xf>
    <xf numFmtId="9" fontId="0" fillId="0" borderId="4" xfId="0" applyNumberFormat="1" applyFont="1" applyBorder="1" applyAlignment="1">
      <alignment horizontal="right" vertical="top"/>
    </xf>
    <xf numFmtId="9" fontId="1" fillId="0" borderId="5" xfId="0" applyNumberFormat="1" applyFont="1" applyBorder="1" applyAlignment="1">
      <alignment horizontal="right" vertical="top"/>
    </xf>
    <xf numFmtId="0" fontId="3" fillId="2" borderId="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10" fontId="5" fillId="2" borderId="4" xfId="0" applyNumberFormat="1" applyFont="1" applyFill="1" applyBorder="1" applyAlignment="1">
      <alignment horizontal="left" vertical="top"/>
    </xf>
    <xf numFmtId="9" fontId="5" fillId="2" borderId="5" xfId="0" applyNumberFormat="1" applyFont="1" applyFill="1" applyBorder="1" applyAlignment="1">
      <alignment horizontal="right" vertical="top"/>
    </xf>
    <xf numFmtId="10" fontId="1" fillId="0" borderId="4" xfId="0" applyNumberFormat="1" applyFont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5" xfId="0" applyFont="1" applyBorder="1" applyAlignment="1">
      <alignment horizontal="right" vertical="top"/>
    </xf>
    <xf numFmtId="0" fontId="6" fillId="2" borderId="4" xfId="0" applyFont="1" applyFill="1" applyBorder="1" applyAlignment="1">
      <alignment horizontal="right" vertical="top"/>
    </xf>
    <xf numFmtId="9" fontId="6" fillId="2" borderId="5" xfId="1" applyFont="1" applyFill="1" applyBorder="1" applyAlignment="1">
      <alignment horizontal="right" vertical="top"/>
    </xf>
    <xf numFmtId="0" fontId="4" fillId="0" borderId="4" xfId="0" applyFont="1" applyBorder="1" applyAlignment="1">
      <alignment horizontal="right" vertical="top"/>
    </xf>
    <xf numFmtId="9" fontId="4" fillId="0" borderId="4" xfId="0" applyNumberFormat="1" applyFont="1" applyBorder="1" applyAlignment="1">
      <alignment horizontal="right" vertical="top"/>
    </xf>
    <xf numFmtId="0" fontId="4" fillId="0" borderId="6" xfId="0" applyFont="1" applyBorder="1" applyAlignment="1">
      <alignment horizontal="right" vertical="top"/>
    </xf>
    <xf numFmtId="0" fontId="0" fillId="0" borderId="7" xfId="0" applyFont="1" applyBorder="1" applyAlignment="1">
      <alignment horizontal="left" vertical="top"/>
    </xf>
    <xf numFmtId="10" fontId="1" fillId="2" borderId="3" xfId="0" applyNumberFormat="1" applyFont="1" applyFill="1" applyBorder="1" applyAlignment="1">
      <alignment horizontal="right" vertical="top"/>
    </xf>
    <xf numFmtId="9" fontId="0" fillId="2" borderId="7" xfId="1" applyFont="1" applyFill="1" applyBorder="1" applyAlignment="1">
      <alignment horizontal="right" vertical="top"/>
    </xf>
    <xf numFmtId="9" fontId="0" fillId="2" borderId="5" xfId="1" applyFont="1" applyFill="1" applyBorder="1" applyAlignment="1">
      <alignment horizontal="right" vertical="top"/>
    </xf>
    <xf numFmtId="9" fontId="0" fillId="2" borderId="8" xfId="1" applyFont="1" applyFill="1" applyBorder="1" applyAlignment="1">
      <alignment horizontal="right" vertical="top"/>
    </xf>
    <xf numFmtId="0" fontId="9" fillId="0" borderId="0" xfId="0" applyFont="1" applyBorder="1" applyAlignment="1">
      <alignment horizontal="left" vertical="top"/>
    </xf>
    <xf numFmtId="0" fontId="10" fillId="0" borderId="0" xfId="0" applyFont="1" applyAlignment="1"/>
    <xf numFmtId="2" fontId="5" fillId="2" borderId="1" xfId="0" applyNumberFormat="1" applyFont="1" applyFill="1" applyBorder="1" applyAlignment="1">
      <alignment horizontal="right" vertical="top"/>
    </xf>
    <xf numFmtId="2" fontId="1" fillId="0" borderId="1" xfId="0" applyNumberFormat="1" applyFont="1" applyBorder="1" applyAlignment="1">
      <alignment horizontal="right" vertical="top"/>
    </xf>
    <xf numFmtId="0" fontId="7" fillId="5" borderId="1" xfId="0" applyFont="1" applyFill="1" applyBorder="1" applyAlignment="1"/>
    <xf numFmtId="0" fontId="0" fillId="6" borderId="1" xfId="0" applyFont="1" applyFill="1" applyBorder="1" applyAlignment="1"/>
    <xf numFmtId="0" fontId="2" fillId="6" borderId="1" xfId="0" applyFont="1" applyFill="1" applyBorder="1" applyAlignment="1"/>
    <xf numFmtId="0" fontId="2" fillId="2" borderId="1" xfId="0" applyFont="1" applyFill="1" applyBorder="1" applyAlignment="1">
      <alignment horizontal="left" vertical="top"/>
    </xf>
    <xf numFmtId="15" fontId="0" fillId="0" borderId="1" xfId="0" applyNumberFormat="1" applyFont="1" applyBorder="1" applyAlignment="1">
      <alignment vertical="top"/>
    </xf>
    <xf numFmtId="0" fontId="0" fillId="0" borderId="1" xfId="0" applyFont="1" applyBorder="1" applyAlignment="1">
      <alignment vertical="top"/>
    </xf>
    <xf numFmtId="9" fontId="5" fillId="0" borderId="9" xfId="0" applyNumberFormat="1" applyFont="1" applyBorder="1" applyAlignment="1">
      <alignment horizontal="left" vertical="top"/>
    </xf>
    <xf numFmtId="9" fontId="3" fillId="0" borderId="9" xfId="0" applyNumberFormat="1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4" fillId="2" borderId="13" xfId="0" applyFont="1" applyFill="1" applyBorder="1" applyAlignment="1">
      <alignment horizontal="left" vertical="top"/>
    </xf>
    <xf numFmtId="0" fontId="2" fillId="0" borderId="14" xfId="0" applyFont="1" applyBorder="1" applyAlignment="1">
      <alignment vertical="top"/>
    </xf>
    <xf numFmtId="0" fontId="0" fillId="3" borderId="14" xfId="0" applyFont="1" applyFill="1" applyBorder="1" applyAlignment="1">
      <alignment horizontal="left" vertical="top"/>
    </xf>
    <xf numFmtId="0" fontId="4" fillId="2" borderId="4" xfId="0" applyFont="1" applyFill="1" applyBorder="1" applyAlignment="1">
      <alignment horizontal="left" vertical="top"/>
    </xf>
    <xf numFmtId="15" fontId="0" fillId="0" borderId="5" xfId="0" applyNumberFormat="1" applyFont="1" applyBorder="1" applyAlignment="1">
      <alignment horizontal="right" vertical="top"/>
    </xf>
    <xf numFmtId="0" fontId="2" fillId="2" borderId="4" xfId="0" applyFont="1" applyFill="1" applyBorder="1" applyAlignment="1">
      <alignment horizontal="left" vertical="top"/>
    </xf>
    <xf numFmtId="0" fontId="0" fillId="0" borderId="5" xfId="0" applyFont="1" applyBorder="1" applyAlignment="1">
      <alignment horizontal="left" vertical="top"/>
    </xf>
    <xf numFmtId="9" fontId="0" fillId="3" borderId="15" xfId="0" applyNumberFormat="1" applyFont="1" applyFill="1" applyBorder="1" applyAlignment="1">
      <alignment horizontal="right" vertical="top"/>
    </xf>
    <xf numFmtId="0" fontId="2" fillId="6" borderId="0" xfId="0" applyFont="1" applyFill="1" applyAlignment="1">
      <alignment horizontal="left" vertical="top"/>
    </xf>
    <xf numFmtId="0" fontId="0" fillId="6" borderId="0" xfId="0" applyFont="1" applyFill="1" applyAlignment="1">
      <alignment horizontal="left" vertical="top"/>
    </xf>
    <xf numFmtId="0" fontId="2" fillId="0" borderId="1" xfId="0" applyFont="1" applyBorder="1" applyAlignment="1"/>
    <xf numFmtId="0" fontId="2" fillId="2" borderId="1" xfId="0" applyFont="1" applyFill="1" applyBorder="1" applyAlignment="1"/>
    <xf numFmtId="0" fontId="5" fillId="2" borderId="1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5" fillId="2" borderId="5" xfId="0" applyFont="1" applyFill="1" applyBorder="1" applyAlignment="1">
      <alignment horizontal="left" vertical="top" wrapText="1"/>
    </xf>
    <xf numFmtId="0" fontId="5" fillId="2" borderId="9" xfId="0" applyFont="1" applyFill="1" applyBorder="1" applyAlignment="1">
      <alignment horizontal="left" vertical="top"/>
    </xf>
    <xf numFmtId="15" fontId="0" fillId="0" borderId="1" xfId="0" applyNumberFormat="1" applyFont="1" applyBorder="1" applyAlignment="1"/>
    <xf numFmtId="9" fontId="0" fillId="0" borderId="1" xfId="0" applyNumberFormat="1" applyFont="1" applyBorder="1" applyAlignment="1"/>
    <xf numFmtId="14" fontId="0" fillId="6" borderId="1" xfId="0" applyNumberFormat="1" applyFont="1" applyFill="1" applyBorder="1" applyAlignment="1"/>
    <xf numFmtId="0" fontId="11" fillId="6" borderId="1" xfId="0" applyFont="1" applyFill="1" applyBorder="1" applyAlignment="1"/>
    <xf numFmtId="15" fontId="0" fillId="7" borderId="5" xfId="0" applyNumberFormat="1" applyFont="1" applyFill="1" applyBorder="1" applyAlignment="1">
      <alignment horizontal="right" vertical="top"/>
    </xf>
    <xf numFmtId="0" fontId="1" fillId="8" borderId="1" xfId="0" applyFont="1" applyFill="1" applyBorder="1" applyAlignment="1"/>
    <xf numFmtId="0" fontId="1" fillId="8" borderId="3" xfId="0" applyFont="1" applyFill="1" applyBorder="1" applyAlignment="1"/>
    <xf numFmtId="0" fontId="0" fillId="8" borderId="1" xfId="0" applyFont="1" applyFill="1" applyBorder="1" applyAlignment="1"/>
    <xf numFmtId="0" fontId="8" fillId="4" borderId="10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0" fillId="9" borderId="1" xfId="0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</xdr:col>
      <xdr:colOff>0</xdr:colOff>
      <xdr:row>45</xdr:row>
      <xdr:rowOff>76200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48</xdr:row>
      <xdr:rowOff>76200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9829800" cy="8477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5</xdr:row>
      <xdr:rowOff>0</xdr:rowOff>
    </xdr:from>
    <xdr:to>
      <xdr:col>7</xdr:col>
      <xdr:colOff>0</xdr:colOff>
      <xdr:row>51</xdr:row>
      <xdr:rowOff>76200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838200"/>
          <a:ext cx="9029700" cy="7743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0</xdr:colOff>
      <xdr:row>50</xdr:row>
      <xdr:rowOff>76200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371475"/>
          <a:ext cx="7620000" cy="7743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48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752475" cy="8077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5</xdr:row>
      <xdr:rowOff>0</xdr:rowOff>
    </xdr:from>
    <xdr:to>
      <xdr:col>7</xdr:col>
      <xdr:colOff>0</xdr:colOff>
      <xdr:row>50</xdr:row>
      <xdr:rowOff>76200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752475" y="857250"/>
          <a:ext cx="9277350" cy="77057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01b1f4a66de83466/FFI-Work/PMO/PMO-Reports/FFI-HR-EMP-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-Team"/>
    </sheetNames>
    <sheetDataSet>
      <sheetData sheetId="0">
        <row r="2">
          <cell r="B2" t="str">
            <v>FT13554</v>
          </cell>
          <cell r="C2">
            <v>8</v>
          </cell>
          <cell r="D2" t="str">
            <v>Aashiq Hameed</v>
          </cell>
        </row>
        <row r="3">
          <cell r="B3" t="str">
            <v>EMP#01</v>
          </cell>
          <cell r="C3">
            <v>13</v>
          </cell>
          <cell r="D3" t="str">
            <v>Alexander</v>
          </cell>
        </row>
        <row r="4">
          <cell r="B4" t="str">
            <v>F5609</v>
          </cell>
          <cell r="C4">
            <v>6</v>
          </cell>
          <cell r="D4" t="str">
            <v>Allwin A</v>
          </cell>
        </row>
        <row r="5">
          <cell r="B5" t="str">
            <v>EMP#02</v>
          </cell>
          <cell r="C5">
            <v>27</v>
          </cell>
          <cell r="D5" t="str">
            <v>Andrew</v>
          </cell>
        </row>
        <row r="6">
          <cell r="B6" t="str">
            <v>F7422</v>
          </cell>
          <cell r="C6">
            <v>10</v>
          </cell>
          <cell r="D6" t="str">
            <v>Asan Mohamed A</v>
          </cell>
        </row>
        <row r="7">
          <cell r="B7" t="str">
            <v>F16453</v>
          </cell>
          <cell r="C7">
            <v>9</v>
          </cell>
          <cell r="D7" t="str">
            <v>Ashok S</v>
          </cell>
        </row>
        <row r="8">
          <cell r="B8" t="str">
            <v>F14580</v>
          </cell>
          <cell r="C8">
            <v>12</v>
          </cell>
          <cell r="D8" t="str">
            <v>Braj Mohan Goud</v>
          </cell>
        </row>
        <row r="9">
          <cell r="B9" t="str">
            <v>F15856</v>
          </cell>
          <cell r="C9">
            <v>14</v>
          </cell>
          <cell r="D9" t="str">
            <v>Deepika Ranganathan</v>
          </cell>
        </row>
        <row r="10">
          <cell r="B10" t="str">
            <v>EMP#03</v>
          </cell>
          <cell r="C10"/>
          <cell r="D10" t="str">
            <v>Dilip</v>
          </cell>
        </row>
        <row r="11">
          <cell r="B11" t="str">
            <v>F16305</v>
          </cell>
          <cell r="C11">
            <v>5</v>
          </cell>
          <cell r="D11" t="str">
            <v>Dilip Prasad J</v>
          </cell>
        </row>
        <row r="12">
          <cell r="B12" t="str">
            <v>FT16751</v>
          </cell>
          <cell r="C12">
            <v>6</v>
          </cell>
          <cell r="D12" t="str">
            <v>Gowher John A S</v>
          </cell>
        </row>
        <row r="13">
          <cell r="B13" t="str">
            <v>F16039</v>
          </cell>
          <cell r="C13">
            <v>7</v>
          </cell>
          <cell r="D13" t="str">
            <v>Karthikeyan V</v>
          </cell>
        </row>
        <row r="14">
          <cell r="B14" t="str">
            <v>F17170</v>
          </cell>
          <cell r="C14">
            <v>8</v>
          </cell>
          <cell r="D14" t="str">
            <v>Krishna Avadhani Trv</v>
          </cell>
        </row>
        <row r="15">
          <cell r="B15" t="str">
            <v>EMP#04</v>
          </cell>
          <cell r="C15"/>
          <cell r="D15" t="str">
            <v>Krishna M</v>
          </cell>
        </row>
        <row r="16">
          <cell r="B16" t="str">
            <v>FT15989</v>
          </cell>
          <cell r="C16">
            <v>5</v>
          </cell>
          <cell r="D16" t="str">
            <v>Kuzhal Malan S </v>
          </cell>
        </row>
        <row r="17">
          <cell r="B17" t="str">
            <v>F16839</v>
          </cell>
          <cell r="C17">
            <v>5</v>
          </cell>
          <cell r="D17" t="str">
            <v>Nadem Manohar</v>
          </cell>
        </row>
        <row r="18">
          <cell r="B18" t="str">
            <v>F17044</v>
          </cell>
          <cell r="C18">
            <v>9</v>
          </cell>
          <cell r="D18" t="str">
            <v>Naresh Narava</v>
          </cell>
        </row>
        <row r="19">
          <cell r="B19" t="str">
            <v>F14101</v>
          </cell>
          <cell r="C19">
            <v>6</v>
          </cell>
          <cell r="D19" t="str">
            <v>Nivedha C</v>
          </cell>
        </row>
        <row r="20">
          <cell r="B20" t="str">
            <v>F16520</v>
          </cell>
          <cell r="C20">
            <v>6</v>
          </cell>
          <cell r="D20" t="str">
            <v>Pramod Kumar Matam</v>
          </cell>
        </row>
        <row r="21">
          <cell r="B21" t="str">
            <v>EMP#05</v>
          </cell>
          <cell r="C21"/>
          <cell r="D21" t="str">
            <v>Priya</v>
          </cell>
        </row>
        <row r="22">
          <cell r="B22" t="str">
            <v>EMP#06</v>
          </cell>
          <cell r="C22"/>
          <cell r="D22" t="str">
            <v>Rajesh</v>
          </cell>
        </row>
        <row r="23">
          <cell r="B23" t="str">
            <v>F16707</v>
          </cell>
          <cell r="C23">
            <v>3</v>
          </cell>
          <cell r="D23" t="str">
            <v>Rajeshkanna P</v>
          </cell>
        </row>
        <row r="24">
          <cell r="B24" t="str">
            <v>F15762</v>
          </cell>
          <cell r="C24">
            <v>13</v>
          </cell>
          <cell r="D24" t="str">
            <v>Ramachandran Ganesan</v>
          </cell>
        </row>
        <row r="25">
          <cell r="B25" t="str">
            <v>FT14752</v>
          </cell>
          <cell r="C25">
            <v>8</v>
          </cell>
          <cell r="D25" t="str">
            <v>Ramakrishnan</v>
          </cell>
        </row>
        <row r="26">
          <cell r="B26" t="str">
            <v>F13676</v>
          </cell>
          <cell r="C26">
            <v>12</v>
          </cell>
          <cell r="D26" t="str">
            <v>Ravindra Kumar Tiwary</v>
          </cell>
        </row>
        <row r="27">
          <cell r="B27" t="str">
            <v>F15658</v>
          </cell>
          <cell r="C27">
            <v>14</v>
          </cell>
          <cell r="D27" t="str">
            <v>Roshan Ara A W</v>
          </cell>
        </row>
        <row r="28">
          <cell r="B28" t="str">
            <v>EMP#07</v>
          </cell>
          <cell r="C28"/>
          <cell r="D28" t="str">
            <v>Sai Prasath</v>
          </cell>
        </row>
        <row r="29">
          <cell r="B29" t="str">
            <v>EMP#08</v>
          </cell>
          <cell r="C29"/>
          <cell r="D29" t="str">
            <v>Sampath</v>
          </cell>
        </row>
        <row r="30">
          <cell r="B30" t="str">
            <v>F15600</v>
          </cell>
          <cell r="C30">
            <v>12</v>
          </cell>
          <cell r="D30" t="str">
            <v>Sanjana Babu</v>
          </cell>
        </row>
        <row r="31">
          <cell r="B31" t="str">
            <v>EMP#09</v>
          </cell>
          <cell r="C31"/>
          <cell r="D31" t="str">
            <v>Sanjana S</v>
          </cell>
        </row>
        <row r="32">
          <cell r="B32" t="str">
            <v>F15435</v>
          </cell>
          <cell r="C32">
            <v>9</v>
          </cell>
          <cell r="D32" t="str">
            <v>Sathish V</v>
          </cell>
        </row>
        <row r="33">
          <cell r="B33" t="str">
            <v>F7303</v>
          </cell>
          <cell r="C33">
            <v>25</v>
          </cell>
          <cell r="D33" t="str">
            <v>Senthil Nathan Sai</v>
          </cell>
        </row>
        <row r="34">
          <cell r="B34" t="str">
            <v>F0101</v>
          </cell>
          <cell r="C34">
            <v>5</v>
          </cell>
          <cell r="D34" t="str">
            <v>Seshan T R</v>
          </cell>
        </row>
        <row r="35">
          <cell r="B35" t="str">
            <v>FT12358</v>
          </cell>
          <cell r="C35">
            <v>4</v>
          </cell>
          <cell r="D35" t="str">
            <v>Shreya Gupta</v>
          </cell>
        </row>
        <row r="36">
          <cell r="B36" t="str">
            <v>EMP#10</v>
          </cell>
          <cell r="C36"/>
          <cell r="D36" t="str">
            <v>Sudha</v>
          </cell>
        </row>
        <row r="37">
          <cell r="B37" t="str">
            <v>F7423</v>
          </cell>
          <cell r="C37">
            <v>2</v>
          </cell>
          <cell r="D37" t="str">
            <v>Sugumar</v>
          </cell>
        </row>
        <row r="38">
          <cell r="B38" t="str">
            <v>F8614</v>
          </cell>
          <cell r="C38">
            <v>12</v>
          </cell>
          <cell r="D38" t="str">
            <v>Suresh V</v>
          </cell>
        </row>
        <row r="39">
          <cell r="B39" t="str">
            <v>F12175</v>
          </cell>
          <cell r="C39">
            <v>6</v>
          </cell>
          <cell r="D39" t="str">
            <v>Thirupathi Kusa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" sqref="B2:B16"/>
    </sheetView>
  </sheetViews>
  <sheetFormatPr defaultRowHeight="12.75" x14ac:dyDescent="0.2"/>
  <cols>
    <col min="2" max="2" width="38.28515625" bestFit="1" customWidth="1"/>
  </cols>
  <sheetData>
    <row r="1" spans="1:2" x14ac:dyDescent="0.2">
      <c r="A1" s="19" t="s">
        <v>60</v>
      </c>
      <c r="B1" s="19" t="s">
        <v>61</v>
      </c>
    </row>
    <row r="2" spans="1:2" x14ac:dyDescent="0.2">
      <c r="A2" s="17" t="s">
        <v>62</v>
      </c>
      <c r="B2" s="17" t="s">
        <v>63</v>
      </c>
    </row>
    <row r="3" spans="1:2" x14ac:dyDescent="0.2">
      <c r="A3" s="17" t="s">
        <v>64</v>
      </c>
      <c r="B3" s="17" t="s">
        <v>65</v>
      </c>
    </row>
    <row r="4" spans="1:2" x14ac:dyDescent="0.2">
      <c r="A4" s="17" t="s">
        <v>66</v>
      </c>
      <c r="B4" s="17" t="s">
        <v>67</v>
      </c>
    </row>
    <row r="5" spans="1:2" x14ac:dyDescent="0.2">
      <c r="A5" s="17" t="s">
        <v>68</v>
      </c>
      <c r="B5" s="17" t="s">
        <v>69</v>
      </c>
    </row>
    <row r="6" spans="1:2" x14ac:dyDescent="0.2">
      <c r="A6" s="17" t="s">
        <v>70</v>
      </c>
      <c r="B6" s="17" t="s">
        <v>71</v>
      </c>
    </row>
    <row r="7" spans="1:2" x14ac:dyDescent="0.2">
      <c r="A7" s="17" t="s">
        <v>72</v>
      </c>
      <c r="B7" s="17" t="s">
        <v>59</v>
      </c>
    </row>
    <row r="8" spans="1:2" x14ac:dyDescent="0.2">
      <c r="A8" s="17" t="s">
        <v>73</v>
      </c>
      <c r="B8" s="17" t="s">
        <v>74</v>
      </c>
    </row>
    <row r="9" spans="1:2" x14ac:dyDescent="0.2">
      <c r="A9" s="17" t="s">
        <v>75</v>
      </c>
      <c r="B9" s="17" t="s">
        <v>76</v>
      </c>
    </row>
    <row r="10" spans="1:2" x14ac:dyDescent="0.2">
      <c r="A10" s="17" t="s">
        <v>77</v>
      </c>
      <c r="B10" s="17" t="s">
        <v>78</v>
      </c>
    </row>
    <row r="11" spans="1:2" x14ac:dyDescent="0.2">
      <c r="A11" s="17" t="s">
        <v>79</v>
      </c>
      <c r="B11" s="17" t="s">
        <v>80</v>
      </c>
    </row>
    <row r="12" spans="1:2" x14ac:dyDescent="0.2">
      <c r="A12" s="17" t="s">
        <v>81</v>
      </c>
      <c r="B12" s="17" t="s">
        <v>82</v>
      </c>
    </row>
    <row r="13" spans="1:2" x14ac:dyDescent="0.2">
      <c r="A13" s="17" t="s">
        <v>83</v>
      </c>
      <c r="B13" s="17" t="s">
        <v>84</v>
      </c>
    </row>
    <row r="14" spans="1:2" x14ac:dyDescent="0.2">
      <c r="A14" s="17" t="s">
        <v>85</v>
      </c>
      <c r="B14" s="17" t="s">
        <v>86</v>
      </c>
    </row>
    <row r="15" spans="1:2" x14ac:dyDescent="0.2">
      <c r="A15" s="17" t="s">
        <v>87</v>
      </c>
      <c r="B15" s="17" t="s">
        <v>88</v>
      </c>
    </row>
    <row r="16" spans="1:2" x14ac:dyDescent="0.2">
      <c r="A16" s="17" t="s">
        <v>89</v>
      </c>
      <c r="B16" s="17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6"/>
  <sheetViews>
    <sheetView workbookViewId="0">
      <pane xSplit="3" ySplit="7" topLeftCell="D8" activePane="bottomRight" state="frozen"/>
      <selection pane="topRight" activeCell="D1" sqref="D1"/>
      <selection pane="bottomLeft" activeCell="A7" sqref="A7"/>
      <selection pane="bottomRight" activeCell="E3" sqref="E3"/>
    </sheetView>
  </sheetViews>
  <sheetFormatPr defaultColWidth="94.28515625" defaultRowHeight="12.75" x14ac:dyDescent="0.2"/>
  <cols>
    <col min="1" max="1" width="11.28515625" style="1" bestFit="1" customWidth="1"/>
    <col min="2" max="2" width="59.7109375" style="1" customWidth="1"/>
    <col min="3" max="3" width="10.85546875" style="1" bestFit="1" customWidth="1"/>
    <col min="4" max="4" width="19" style="1" customWidth="1"/>
    <col min="5" max="5" width="13.140625" style="1" customWidth="1"/>
    <col min="6" max="6" width="20.140625" style="1" bestFit="1" customWidth="1"/>
    <col min="7" max="7" width="10.85546875" style="1" bestFit="1" customWidth="1"/>
    <col min="8" max="8" width="18.28515625" style="1" bestFit="1" customWidth="1"/>
    <col min="9" max="9" width="18.28515625" style="1" customWidth="1"/>
    <col min="10" max="16384" width="94.28515625" style="1"/>
  </cols>
  <sheetData>
    <row r="1" spans="1:9" ht="15.75" thickBot="1" x14ac:dyDescent="0.3">
      <c r="B1" s="45" t="s">
        <v>104</v>
      </c>
      <c r="D1" s="83" t="s">
        <v>92</v>
      </c>
      <c r="E1" s="84"/>
      <c r="F1" s="84"/>
      <c r="G1" s="85"/>
    </row>
    <row r="2" spans="1:9" ht="13.5" thickTop="1" x14ac:dyDescent="0.2">
      <c r="D2" s="58" t="s">
        <v>50</v>
      </c>
      <c r="E2" s="59" t="s">
        <v>117</v>
      </c>
      <c r="F2" s="60" t="s">
        <v>56</v>
      </c>
      <c r="G2" s="65">
        <f>SUM(G8:G33)</f>
        <v>0.97254999999999991</v>
      </c>
    </row>
    <row r="3" spans="1:9" x14ac:dyDescent="0.2">
      <c r="D3" s="61" t="s">
        <v>22</v>
      </c>
      <c r="E3" s="4">
        <v>1</v>
      </c>
      <c r="F3" s="52" t="s">
        <v>103</v>
      </c>
      <c r="G3" s="34">
        <f>WEEKNUM(E4)</f>
        <v>41</v>
      </c>
    </row>
    <row r="4" spans="1:9" x14ac:dyDescent="0.2">
      <c r="D4" s="61" t="s">
        <v>39</v>
      </c>
      <c r="E4" s="53">
        <v>42282</v>
      </c>
      <c r="F4" s="2" t="s">
        <v>23</v>
      </c>
      <c r="G4" s="62">
        <v>42288</v>
      </c>
    </row>
    <row r="5" spans="1:9" x14ac:dyDescent="0.2">
      <c r="D5" s="63" t="s">
        <v>102</v>
      </c>
      <c r="E5" s="54">
        <v>5</v>
      </c>
      <c r="F5" s="2" t="s">
        <v>49</v>
      </c>
      <c r="G5" s="34">
        <v>3</v>
      </c>
    </row>
    <row r="6" spans="1:9" x14ac:dyDescent="0.2">
      <c r="D6" s="26"/>
      <c r="E6" s="6">
        <v>0.5</v>
      </c>
      <c r="F6" s="6">
        <v>0.5</v>
      </c>
      <c r="G6" s="64"/>
    </row>
    <row r="7" spans="1:9" ht="25.5" x14ac:dyDescent="0.2">
      <c r="A7" s="13" t="s">
        <v>52</v>
      </c>
      <c r="B7" s="70" t="s">
        <v>0</v>
      </c>
      <c r="C7" s="71" t="s">
        <v>1</v>
      </c>
      <c r="D7" s="72" t="s">
        <v>24</v>
      </c>
      <c r="E7" s="70" t="s">
        <v>2</v>
      </c>
      <c r="F7" s="70" t="s">
        <v>3</v>
      </c>
      <c r="G7" s="73" t="s">
        <v>4</v>
      </c>
      <c r="H7" s="74" t="s">
        <v>43</v>
      </c>
      <c r="I7" s="11" t="s">
        <v>5</v>
      </c>
    </row>
    <row r="8" spans="1:9" x14ac:dyDescent="0.2">
      <c r="B8" s="11" t="s">
        <v>36</v>
      </c>
      <c r="C8" s="22">
        <v>0.15</v>
      </c>
      <c r="D8" s="30"/>
      <c r="E8" s="47">
        <f>ROUND(AVERAGE(E9:E14),2)</f>
        <v>4.17</v>
      </c>
      <c r="F8" s="47">
        <f>ROUND(AVERAGE(F9:F14),2)</f>
        <v>4.5</v>
      </c>
      <c r="G8" s="31">
        <f>(E8*E$6+F8*F$6)*C8/5</f>
        <v>0.13005</v>
      </c>
      <c r="H8" s="55"/>
      <c r="I8" s="7"/>
    </row>
    <row r="9" spans="1:9" x14ac:dyDescent="0.2">
      <c r="B9" s="8" t="s">
        <v>17</v>
      </c>
      <c r="C9" s="23"/>
      <c r="D9" s="32"/>
      <c r="E9" s="48">
        <v>4</v>
      </c>
      <c r="F9" s="48">
        <v>4</v>
      </c>
      <c r="G9" s="27"/>
      <c r="H9" s="56" t="s">
        <v>44</v>
      </c>
      <c r="I9" s="9"/>
    </row>
    <row r="10" spans="1:9" x14ac:dyDescent="0.2">
      <c r="B10" s="8" t="s">
        <v>18</v>
      </c>
      <c r="C10" s="23"/>
      <c r="D10" s="32"/>
      <c r="E10" s="48">
        <v>4</v>
      </c>
      <c r="F10" s="48">
        <v>4</v>
      </c>
      <c r="G10" s="27"/>
      <c r="H10" s="56" t="s">
        <v>44</v>
      </c>
      <c r="I10" s="9"/>
    </row>
    <row r="11" spans="1:9" x14ac:dyDescent="0.2">
      <c r="B11" s="8" t="s">
        <v>19</v>
      </c>
      <c r="C11" s="23"/>
      <c r="D11" s="32"/>
      <c r="E11" s="48">
        <v>4</v>
      </c>
      <c r="F11" s="48">
        <v>4</v>
      </c>
      <c r="G11" s="27"/>
      <c r="H11" s="56" t="s">
        <v>44</v>
      </c>
      <c r="I11" s="9"/>
    </row>
    <row r="12" spans="1:9" x14ac:dyDescent="0.2">
      <c r="B12" s="8" t="s">
        <v>7</v>
      </c>
      <c r="C12" s="23"/>
      <c r="D12" s="32"/>
      <c r="E12" s="48">
        <v>5</v>
      </c>
      <c r="F12" s="48">
        <v>5</v>
      </c>
      <c r="G12" s="27"/>
      <c r="H12" s="56" t="s">
        <v>44</v>
      </c>
      <c r="I12" s="9"/>
    </row>
    <row r="13" spans="1:9" x14ac:dyDescent="0.2">
      <c r="B13" s="8" t="s">
        <v>20</v>
      </c>
      <c r="C13" s="23"/>
      <c r="D13" s="32"/>
      <c r="E13" s="48">
        <v>4</v>
      </c>
      <c r="F13" s="48">
        <v>5</v>
      </c>
      <c r="G13" s="27"/>
      <c r="H13" s="56" t="s">
        <v>44</v>
      </c>
      <c r="I13" s="9"/>
    </row>
    <row r="14" spans="1:9" x14ac:dyDescent="0.2">
      <c r="B14" s="8" t="s">
        <v>21</v>
      </c>
      <c r="C14" s="23"/>
      <c r="D14" s="32"/>
      <c r="E14" s="48">
        <v>4</v>
      </c>
      <c r="F14" s="48">
        <v>5</v>
      </c>
      <c r="G14" s="27"/>
      <c r="H14" s="56" t="s">
        <v>44</v>
      </c>
      <c r="I14" s="9"/>
    </row>
    <row r="15" spans="1:9" x14ac:dyDescent="0.2">
      <c r="B15" s="11" t="s">
        <v>35</v>
      </c>
      <c r="C15" s="22">
        <v>0.15</v>
      </c>
      <c r="D15" s="30"/>
      <c r="E15" s="47">
        <f>ROUND(AVERAGE(E16:E25),2)</f>
        <v>5</v>
      </c>
      <c r="F15" s="47">
        <f>ROUND(AVERAGE(F16:F25),2)</f>
        <v>4.5</v>
      </c>
      <c r="G15" s="31">
        <f>(E15*E$6+F15*F$6)*C15/5</f>
        <v>0.14250000000000002</v>
      </c>
      <c r="H15" s="55"/>
      <c r="I15" s="7"/>
    </row>
    <row r="16" spans="1:9" x14ac:dyDescent="0.2">
      <c r="B16" s="8" t="s">
        <v>25</v>
      </c>
      <c r="C16" s="24"/>
      <c r="D16" s="33"/>
      <c r="E16" s="48">
        <v>5</v>
      </c>
      <c r="F16" s="48">
        <v>5</v>
      </c>
      <c r="G16" s="34"/>
      <c r="H16" s="56" t="s">
        <v>44</v>
      </c>
      <c r="I16" s="9"/>
    </row>
    <row r="17" spans="2:9" x14ac:dyDescent="0.2">
      <c r="B17" s="8" t="s">
        <v>26</v>
      </c>
      <c r="C17" s="24"/>
      <c r="D17" s="33"/>
      <c r="E17" s="48">
        <v>5</v>
      </c>
      <c r="F17" s="48">
        <v>4</v>
      </c>
      <c r="G17" s="34"/>
      <c r="H17" s="56" t="s">
        <v>44</v>
      </c>
      <c r="I17" s="9"/>
    </row>
    <row r="18" spans="2:9" x14ac:dyDescent="0.2">
      <c r="B18" s="8" t="s">
        <v>27</v>
      </c>
      <c r="C18" s="24"/>
      <c r="D18" s="33"/>
      <c r="E18" s="48">
        <v>5</v>
      </c>
      <c r="F18" s="48">
        <v>4</v>
      </c>
      <c r="G18" s="34"/>
      <c r="H18" s="56" t="s">
        <v>44</v>
      </c>
      <c r="I18" s="9"/>
    </row>
    <row r="19" spans="2:9" x14ac:dyDescent="0.2">
      <c r="B19" s="8" t="s">
        <v>28</v>
      </c>
      <c r="C19" s="24"/>
      <c r="D19" s="33"/>
      <c r="E19" s="48">
        <v>5</v>
      </c>
      <c r="F19" s="48">
        <v>4</v>
      </c>
      <c r="G19" s="34"/>
      <c r="H19" s="56" t="s">
        <v>44</v>
      </c>
      <c r="I19" s="9"/>
    </row>
    <row r="20" spans="2:9" x14ac:dyDescent="0.2">
      <c r="B20" s="8" t="s">
        <v>29</v>
      </c>
      <c r="C20" s="24"/>
      <c r="D20" s="33"/>
      <c r="E20" s="48">
        <v>5</v>
      </c>
      <c r="F20" s="48">
        <v>4</v>
      </c>
      <c r="G20" s="34"/>
      <c r="H20" s="56" t="s">
        <v>44</v>
      </c>
      <c r="I20" s="9"/>
    </row>
    <row r="21" spans="2:9" x14ac:dyDescent="0.2">
      <c r="B21" s="8" t="s">
        <v>30</v>
      </c>
      <c r="C21" s="24"/>
      <c r="D21" s="33"/>
      <c r="E21" s="48">
        <v>5</v>
      </c>
      <c r="F21" s="48">
        <v>4</v>
      </c>
      <c r="G21" s="34"/>
      <c r="H21" s="56" t="s">
        <v>44</v>
      </c>
      <c r="I21" s="9"/>
    </row>
    <row r="22" spans="2:9" x14ac:dyDescent="0.2">
      <c r="B22" s="8" t="s">
        <v>31</v>
      </c>
      <c r="C22" s="24"/>
      <c r="D22" s="33"/>
      <c r="E22" s="48">
        <v>5</v>
      </c>
      <c r="F22" s="48">
        <v>5</v>
      </c>
      <c r="G22" s="34"/>
      <c r="H22" s="56" t="s">
        <v>44</v>
      </c>
      <c r="I22" s="9"/>
    </row>
    <row r="23" spans="2:9" x14ac:dyDescent="0.2">
      <c r="B23" s="8" t="s">
        <v>32</v>
      </c>
      <c r="C23" s="24"/>
      <c r="D23" s="33"/>
      <c r="E23" s="48">
        <v>5</v>
      </c>
      <c r="F23" s="48">
        <v>5</v>
      </c>
      <c r="G23" s="34"/>
      <c r="H23" s="56" t="s">
        <v>44</v>
      </c>
      <c r="I23" s="9"/>
    </row>
    <row r="24" spans="2:9" x14ac:dyDescent="0.2">
      <c r="B24" s="8" t="s">
        <v>33</v>
      </c>
      <c r="C24" s="24"/>
      <c r="D24" s="33"/>
      <c r="E24" s="48">
        <v>5</v>
      </c>
      <c r="F24" s="48">
        <v>5</v>
      </c>
      <c r="G24" s="34"/>
      <c r="H24" s="56" t="s">
        <v>44</v>
      </c>
      <c r="I24" s="9"/>
    </row>
    <row r="25" spans="2:9" x14ac:dyDescent="0.2">
      <c r="B25" s="8" t="s">
        <v>34</v>
      </c>
      <c r="C25" s="24"/>
      <c r="D25" s="33"/>
      <c r="E25" s="48">
        <v>5</v>
      </c>
      <c r="F25" s="48">
        <v>5</v>
      </c>
      <c r="G25" s="34"/>
      <c r="H25" s="56" t="s">
        <v>44</v>
      </c>
      <c r="I25" s="9"/>
    </row>
    <row r="26" spans="2:9" x14ac:dyDescent="0.2">
      <c r="B26" s="11" t="s">
        <v>37</v>
      </c>
      <c r="C26" s="22">
        <v>0.15</v>
      </c>
      <c r="D26" s="30"/>
      <c r="E26" s="47">
        <f>ROUND(AVERAGE(E27:E32),2)</f>
        <v>5</v>
      </c>
      <c r="F26" s="47">
        <f>ROUND(AVERAGE(F27:F32),2)</f>
        <v>5</v>
      </c>
      <c r="G26" s="31">
        <f>(E26*E$6+F26*F$6)*C26/5</f>
        <v>0.15</v>
      </c>
      <c r="H26" s="57"/>
      <c r="I26" s="3"/>
    </row>
    <row r="27" spans="2:9" x14ac:dyDescent="0.2">
      <c r="B27" s="8" t="s">
        <v>51</v>
      </c>
      <c r="C27" s="23"/>
      <c r="D27" s="32"/>
      <c r="E27" s="48">
        <v>5</v>
      </c>
      <c r="F27" s="48">
        <v>5</v>
      </c>
      <c r="G27" s="27"/>
      <c r="H27" s="56" t="s">
        <v>45</v>
      </c>
      <c r="I27" s="9"/>
    </row>
    <row r="28" spans="2:9" x14ac:dyDescent="0.2">
      <c r="B28" s="10" t="s">
        <v>6</v>
      </c>
      <c r="C28" s="23"/>
      <c r="D28" s="32"/>
      <c r="E28" s="48">
        <v>5</v>
      </c>
      <c r="F28" s="48">
        <v>5</v>
      </c>
      <c r="G28" s="27"/>
      <c r="H28" s="56" t="s">
        <v>44</v>
      </c>
      <c r="I28" s="9"/>
    </row>
    <row r="29" spans="2:9" x14ac:dyDescent="0.2">
      <c r="B29" s="10" t="s">
        <v>15</v>
      </c>
      <c r="C29" s="25"/>
      <c r="D29" s="32"/>
      <c r="E29" s="48">
        <v>5</v>
      </c>
      <c r="F29" s="48">
        <v>5</v>
      </c>
      <c r="G29" s="27"/>
      <c r="H29" s="56" t="s">
        <v>44</v>
      </c>
      <c r="I29" s="9"/>
    </row>
    <row r="30" spans="2:9" x14ac:dyDescent="0.2">
      <c r="B30" s="10" t="s">
        <v>16</v>
      </c>
      <c r="C30" s="25"/>
      <c r="D30" s="32"/>
      <c r="E30" s="48">
        <v>5</v>
      </c>
      <c r="F30" s="48">
        <v>5</v>
      </c>
      <c r="G30" s="27"/>
      <c r="H30" s="56" t="s">
        <v>44</v>
      </c>
      <c r="I30" s="9"/>
    </row>
    <row r="31" spans="2:9" x14ac:dyDescent="0.2">
      <c r="B31" s="10" t="s">
        <v>12</v>
      </c>
      <c r="C31" s="25"/>
      <c r="D31" s="32"/>
      <c r="E31" s="48">
        <v>5</v>
      </c>
      <c r="F31" s="48">
        <v>5</v>
      </c>
      <c r="G31" s="27"/>
      <c r="H31" s="56" t="s">
        <v>44</v>
      </c>
      <c r="I31" s="9"/>
    </row>
    <row r="32" spans="2:9" x14ac:dyDescent="0.2">
      <c r="B32" s="10" t="s">
        <v>13</v>
      </c>
      <c r="C32" s="25"/>
      <c r="D32" s="32"/>
      <c r="E32" s="48">
        <v>5</v>
      </c>
      <c r="F32" s="48">
        <v>5</v>
      </c>
      <c r="G32" s="27"/>
      <c r="H32" s="56" t="s">
        <v>44</v>
      </c>
      <c r="I32" s="9"/>
    </row>
    <row r="33" spans="1:9" x14ac:dyDescent="0.2">
      <c r="A33" s="13" t="s">
        <v>52</v>
      </c>
      <c r="B33" s="12" t="s">
        <v>38</v>
      </c>
      <c r="C33" s="22">
        <v>0.55000000000000004</v>
      </c>
      <c r="D33" s="35"/>
      <c r="E33" s="5"/>
      <c r="F33" s="5"/>
      <c r="G33" s="36">
        <f>SUM(G34:G45)</f>
        <v>0.54999999999999993</v>
      </c>
      <c r="H33" s="57"/>
      <c r="I33" s="3"/>
    </row>
    <row r="34" spans="1:9" x14ac:dyDescent="0.2">
      <c r="A34" s="13">
        <v>0.5</v>
      </c>
      <c r="B34" s="8" t="s">
        <v>40</v>
      </c>
      <c r="C34" s="41">
        <v>0.05</v>
      </c>
      <c r="D34" s="37">
        <v>0.5</v>
      </c>
      <c r="E34" s="15">
        <f t="shared" ref="E34:E39" si="0">D34/$A34</f>
        <v>1</v>
      </c>
      <c r="F34" s="3"/>
      <c r="G34" s="43">
        <f>E34*C34</f>
        <v>0.05</v>
      </c>
      <c r="H34" s="56" t="s">
        <v>46</v>
      </c>
      <c r="I34" s="9"/>
    </row>
    <row r="35" spans="1:9" x14ac:dyDescent="0.2">
      <c r="A35" s="14">
        <v>1</v>
      </c>
      <c r="B35" s="8" t="s">
        <v>53</v>
      </c>
      <c r="C35" s="41">
        <v>0.05</v>
      </c>
      <c r="D35" s="38">
        <v>1</v>
      </c>
      <c r="E35" s="15">
        <f t="shared" si="0"/>
        <v>1</v>
      </c>
      <c r="F35" s="3"/>
      <c r="G35" s="43">
        <f t="shared" ref="G35:G45" si="1">E35*C35</f>
        <v>0.05</v>
      </c>
      <c r="H35" s="56" t="s">
        <v>44</v>
      </c>
      <c r="I35" s="9"/>
    </row>
    <row r="36" spans="1:9" x14ac:dyDescent="0.2">
      <c r="A36" s="14">
        <v>1</v>
      </c>
      <c r="B36" s="10" t="s">
        <v>9</v>
      </c>
      <c r="C36" s="41">
        <v>0.05</v>
      </c>
      <c r="D36" s="38">
        <v>1</v>
      </c>
      <c r="E36" s="15">
        <f t="shared" si="0"/>
        <v>1</v>
      </c>
      <c r="F36" s="3"/>
      <c r="G36" s="43">
        <f t="shared" si="1"/>
        <v>0.05</v>
      </c>
      <c r="H36" s="56" t="s">
        <v>46</v>
      </c>
      <c r="I36" s="9"/>
    </row>
    <row r="37" spans="1:9" x14ac:dyDescent="0.2">
      <c r="A37" s="14">
        <v>1</v>
      </c>
      <c r="B37" s="10" t="s">
        <v>11</v>
      </c>
      <c r="C37" s="41">
        <v>0.05</v>
      </c>
      <c r="D37" s="38">
        <v>1</v>
      </c>
      <c r="E37" s="15">
        <f t="shared" si="0"/>
        <v>1</v>
      </c>
      <c r="F37" s="3"/>
      <c r="G37" s="43">
        <f t="shared" si="1"/>
        <v>0.05</v>
      </c>
      <c r="H37" s="56" t="s">
        <v>46</v>
      </c>
      <c r="I37" s="9"/>
    </row>
    <row r="38" spans="1:9" x14ac:dyDescent="0.2">
      <c r="A38" s="14">
        <v>1</v>
      </c>
      <c r="B38" s="8" t="s">
        <v>41</v>
      </c>
      <c r="C38" s="41">
        <v>0.05</v>
      </c>
      <c r="D38" s="38">
        <v>1</v>
      </c>
      <c r="E38" s="15">
        <f t="shared" si="0"/>
        <v>1</v>
      </c>
      <c r="F38" s="3"/>
      <c r="G38" s="43">
        <f t="shared" si="1"/>
        <v>0.05</v>
      </c>
      <c r="H38" s="56" t="s">
        <v>47</v>
      </c>
      <c r="I38" s="9"/>
    </row>
    <row r="39" spans="1:9" x14ac:dyDescent="0.2">
      <c r="A39" s="13">
        <v>1</v>
      </c>
      <c r="B39" s="10" t="s">
        <v>14</v>
      </c>
      <c r="C39" s="41">
        <v>0.05</v>
      </c>
      <c r="D39" s="37">
        <v>1</v>
      </c>
      <c r="E39" s="15">
        <f t="shared" si="0"/>
        <v>1</v>
      </c>
      <c r="F39" s="3"/>
      <c r="G39" s="43">
        <f t="shared" si="1"/>
        <v>0.05</v>
      </c>
      <c r="H39" s="56" t="s">
        <v>45</v>
      </c>
      <c r="I39" s="9"/>
    </row>
    <row r="40" spans="1:9" x14ac:dyDescent="0.2">
      <c r="A40" s="13"/>
      <c r="B40" s="10"/>
      <c r="C40" s="41"/>
      <c r="D40" s="37"/>
      <c r="E40" s="15"/>
      <c r="F40" s="3"/>
      <c r="G40" s="43"/>
      <c r="H40" s="56"/>
      <c r="I40" s="9"/>
    </row>
    <row r="41" spans="1:9" x14ac:dyDescent="0.2">
      <c r="A41" s="13">
        <v>1</v>
      </c>
      <c r="B41" s="10" t="s">
        <v>8</v>
      </c>
      <c r="C41" s="41">
        <v>0.05</v>
      </c>
      <c r="D41" s="37">
        <v>1</v>
      </c>
      <c r="E41" s="15">
        <f>IF(D41=$A41,1,($A41-D41)/($A41))</f>
        <v>1</v>
      </c>
      <c r="F41" s="3"/>
      <c r="G41" s="43">
        <f t="shared" si="1"/>
        <v>0.05</v>
      </c>
      <c r="H41" s="56" t="s">
        <v>44</v>
      </c>
      <c r="I41" s="9"/>
    </row>
    <row r="42" spans="1:9" x14ac:dyDescent="0.2">
      <c r="A42" s="13">
        <v>1</v>
      </c>
      <c r="B42" s="8" t="s">
        <v>54</v>
      </c>
      <c r="C42" s="41">
        <v>0.05</v>
      </c>
      <c r="D42" s="37">
        <v>1</v>
      </c>
      <c r="E42" s="15">
        <f>IF(D42=$A42,1,($A42-D42)/($A42))</f>
        <v>1</v>
      </c>
      <c r="F42" s="3"/>
      <c r="G42" s="43">
        <f t="shared" si="1"/>
        <v>0.05</v>
      </c>
      <c r="H42" s="56" t="s">
        <v>44</v>
      </c>
      <c r="I42" s="9"/>
    </row>
    <row r="43" spans="1:9" x14ac:dyDescent="0.2">
      <c r="A43" s="13">
        <v>1</v>
      </c>
      <c r="B43" s="10" t="s">
        <v>10</v>
      </c>
      <c r="C43" s="41">
        <v>0.05</v>
      </c>
      <c r="D43" s="37">
        <v>1</v>
      </c>
      <c r="E43" s="15">
        <f>IF(D43=$A43,1,($A43-D43)/($A43))</f>
        <v>1</v>
      </c>
      <c r="F43" s="3"/>
      <c r="G43" s="43">
        <f t="shared" si="1"/>
        <v>0.05</v>
      </c>
      <c r="H43" s="56" t="s">
        <v>44</v>
      </c>
      <c r="I43" s="9"/>
    </row>
    <row r="44" spans="1:9" x14ac:dyDescent="0.2">
      <c r="A44" s="13">
        <v>25</v>
      </c>
      <c r="B44" s="8" t="s">
        <v>42</v>
      </c>
      <c r="C44" s="41">
        <v>0.05</v>
      </c>
      <c r="D44" s="37">
        <v>25</v>
      </c>
      <c r="E44" s="15">
        <f>IF(D44=$A44,1,($A44-D44)/($A44))</f>
        <v>1</v>
      </c>
      <c r="F44" s="3"/>
      <c r="G44" s="43">
        <f t="shared" si="1"/>
        <v>0.05</v>
      </c>
      <c r="H44" s="56" t="s">
        <v>48</v>
      </c>
      <c r="I44" s="9"/>
    </row>
    <row r="45" spans="1:9" ht="13.5" thickBot="1" x14ac:dyDescent="0.25">
      <c r="A45" s="13">
        <v>1</v>
      </c>
      <c r="B45" s="8" t="s">
        <v>55</v>
      </c>
      <c r="C45" s="41">
        <v>0.05</v>
      </c>
      <c r="D45" s="39">
        <v>1</v>
      </c>
      <c r="E45" s="42">
        <f>IF(D45=$A45,1,($A45-D45)/($A45))</f>
        <v>1</v>
      </c>
      <c r="F45" s="40"/>
      <c r="G45" s="44">
        <f t="shared" si="1"/>
        <v>0.05</v>
      </c>
      <c r="H45" s="56" t="s">
        <v>44</v>
      </c>
      <c r="I45" s="9"/>
    </row>
    <row r="46" spans="1:9" ht="13.5" thickTop="1" x14ac:dyDescent="0.2"/>
  </sheetData>
  <mergeCells count="1">
    <mergeCell ref="D1:G1"/>
  </mergeCells>
  <dataValidations count="1">
    <dataValidation type="whole" allowBlank="1" showInputMessage="1" showErrorMessage="1" prompt="Enter between 1 - 5" sqref="E8:F32">
      <formula1>1</formula1>
      <formula2>5</formula2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pane ySplit="3" topLeftCell="A4" activePane="bottomLeft" state="frozen"/>
      <selection pane="bottomLeft" activeCell="D6" sqref="D6"/>
    </sheetView>
  </sheetViews>
  <sheetFormatPr defaultRowHeight="12.75" x14ac:dyDescent="0.2"/>
  <cols>
    <col min="1" max="2" width="17.5703125" customWidth="1"/>
    <col min="3" max="3" width="6.85546875" bestFit="1" customWidth="1"/>
    <col min="4" max="4" width="9.85546875" customWidth="1"/>
    <col min="5" max="5" width="16.140625" customWidth="1"/>
    <col min="6" max="6" width="7.42578125" bestFit="1" customWidth="1"/>
    <col min="7" max="7" width="27.7109375" customWidth="1"/>
    <col min="16" max="16" width="13.85546875" bestFit="1" customWidth="1"/>
    <col min="17" max="17" width="13.85546875" customWidth="1"/>
    <col min="18" max="18" width="19.42578125" bestFit="1" customWidth="1"/>
    <col min="19" max="47" width="8" customWidth="1"/>
    <col min="48" max="48" width="11.7109375" bestFit="1" customWidth="1"/>
  </cols>
  <sheetData>
    <row r="1" spans="1:10" ht="15" x14ac:dyDescent="0.25">
      <c r="A1" s="88" t="s">
        <v>94</v>
      </c>
      <c r="B1" s="88"/>
      <c r="C1" s="88"/>
      <c r="D1" s="88"/>
      <c r="E1" s="88"/>
      <c r="F1" s="88"/>
      <c r="H1" s="45" t="s">
        <v>95</v>
      </c>
      <c r="I1" s="20"/>
      <c r="J1" s="20"/>
    </row>
    <row r="2" spans="1:10" x14ac:dyDescent="0.2">
      <c r="A2" s="86" t="s">
        <v>58</v>
      </c>
      <c r="B2" s="86"/>
      <c r="C2" s="86"/>
      <c r="D2" s="86"/>
      <c r="E2" s="86"/>
      <c r="F2" s="87"/>
      <c r="G2" s="18"/>
      <c r="H2" s="46" t="s">
        <v>111</v>
      </c>
    </row>
    <row r="3" spans="1:10" x14ac:dyDescent="0.2">
      <c r="A3" s="80" t="s">
        <v>91</v>
      </c>
      <c r="B3" s="80" t="s">
        <v>97</v>
      </c>
      <c r="C3" s="80" t="s">
        <v>109</v>
      </c>
      <c r="D3" s="80" t="s">
        <v>93</v>
      </c>
      <c r="E3" s="80" t="s">
        <v>101</v>
      </c>
      <c r="F3" s="81" t="s">
        <v>57</v>
      </c>
      <c r="G3" s="82" t="s">
        <v>100</v>
      </c>
      <c r="H3" s="46" t="s">
        <v>96</v>
      </c>
    </row>
    <row r="4" spans="1:10" ht="15" x14ac:dyDescent="0.25">
      <c r="A4" s="49" t="s">
        <v>113</v>
      </c>
      <c r="B4" s="77" t="s">
        <v>116</v>
      </c>
      <c r="C4" s="50">
        <v>1</v>
      </c>
      <c r="D4" s="50" t="s">
        <v>129</v>
      </c>
      <c r="E4" s="78" t="s">
        <v>98</v>
      </c>
      <c r="F4" s="51">
        <v>1</v>
      </c>
      <c r="G4" s="50" t="str">
        <f>VLOOKUP(E4,'[1]Project-Team'!$B$2:$D$100,3,FALSE)</f>
        <v>Sathish V</v>
      </c>
    </row>
    <row r="5" spans="1:10" x14ac:dyDescent="0.2">
      <c r="A5" s="49" t="s">
        <v>113</v>
      </c>
      <c r="B5" s="77" t="s">
        <v>116</v>
      </c>
      <c r="C5" s="50">
        <v>1</v>
      </c>
      <c r="D5" s="50" t="s">
        <v>129</v>
      </c>
      <c r="E5" s="50" t="s">
        <v>99</v>
      </c>
      <c r="F5" s="51">
        <v>1</v>
      </c>
      <c r="G5" s="50" t="str">
        <f>VLOOKUP(E5,'[1]Project-Team'!$B$2:$D$100,3,FALSE)</f>
        <v>Ashok S</v>
      </c>
    </row>
    <row r="6" spans="1:10" x14ac:dyDescent="0.2">
      <c r="A6" s="49" t="s">
        <v>117</v>
      </c>
      <c r="B6" s="77" t="s">
        <v>119</v>
      </c>
      <c r="C6" s="50">
        <v>1</v>
      </c>
      <c r="D6" s="50" t="s">
        <v>129</v>
      </c>
      <c r="E6" s="50" t="s">
        <v>120</v>
      </c>
      <c r="F6" s="51">
        <v>1</v>
      </c>
      <c r="G6" s="50" t="str">
        <f>VLOOKUP(E6,'[1]Project-Team'!$B$2:$D$100,3,FALSE)</f>
        <v>Nadem Manohar</v>
      </c>
    </row>
    <row r="7" spans="1:10" x14ac:dyDescent="0.2">
      <c r="A7" s="49" t="s">
        <v>117</v>
      </c>
      <c r="B7" s="77" t="s">
        <v>119</v>
      </c>
      <c r="C7" s="50">
        <v>1</v>
      </c>
      <c r="D7" s="50" t="s">
        <v>129</v>
      </c>
      <c r="E7" s="50" t="s">
        <v>121</v>
      </c>
      <c r="F7" s="51">
        <v>1</v>
      </c>
      <c r="G7" s="50" t="str">
        <f>VLOOKUP(E7,'[1]Project-Team'!$B$2:$D$100,3,FALSE)</f>
        <v>Braj Mohan Goud</v>
      </c>
    </row>
    <row r="8" spans="1:10" x14ac:dyDescent="0.2">
      <c r="A8" s="49" t="s">
        <v>117</v>
      </c>
      <c r="B8" s="77" t="s">
        <v>119</v>
      </c>
      <c r="C8" s="50">
        <v>1</v>
      </c>
      <c r="D8" s="50" t="s">
        <v>129</v>
      </c>
      <c r="E8" s="50" t="s">
        <v>122</v>
      </c>
      <c r="F8" s="51">
        <v>1</v>
      </c>
      <c r="G8" s="50" t="str">
        <f>VLOOKUP(E8,'[1]Project-Team'!$B$2:$D$100,3,FALSE)</f>
        <v>Sampath</v>
      </c>
    </row>
    <row r="9" spans="1:10" x14ac:dyDescent="0.2">
      <c r="A9" s="49" t="s">
        <v>117</v>
      </c>
      <c r="B9" s="77" t="s">
        <v>119</v>
      </c>
      <c r="C9" s="50">
        <v>1</v>
      </c>
      <c r="D9" s="50" t="s">
        <v>129</v>
      </c>
      <c r="E9" s="50" t="s">
        <v>123</v>
      </c>
      <c r="F9" s="51">
        <v>1</v>
      </c>
      <c r="G9" s="50" t="str">
        <f>VLOOKUP(E9,'[1]Project-Team'!$B$2:$D$100,3,FALSE)</f>
        <v>Pramod Kumar Matam</v>
      </c>
    </row>
    <row r="10" spans="1:10" x14ac:dyDescent="0.2">
      <c r="A10" s="49" t="s">
        <v>117</v>
      </c>
      <c r="B10" s="77" t="s">
        <v>119</v>
      </c>
      <c r="C10" s="50">
        <v>1</v>
      </c>
      <c r="D10" s="50" t="s">
        <v>129</v>
      </c>
      <c r="E10" s="50" t="s">
        <v>124</v>
      </c>
      <c r="F10" s="51">
        <v>1</v>
      </c>
      <c r="G10" s="50" t="str">
        <f>VLOOKUP(E10,'[1]Project-Team'!$B$2:$D$100,3,FALSE)</f>
        <v>Krishna M</v>
      </c>
    </row>
    <row r="11" spans="1:10" x14ac:dyDescent="0.2">
      <c r="A11" s="49" t="s">
        <v>117</v>
      </c>
      <c r="B11" s="77" t="s">
        <v>119</v>
      </c>
      <c r="C11" s="50">
        <v>1</v>
      </c>
      <c r="D11" s="50" t="s">
        <v>129</v>
      </c>
      <c r="E11" s="50" t="s">
        <v>125</v>
      </c>
      <c r="F11" s="51">
        <v>1</v>
      </c>
      <c r="G11" s="50" t="str">
        <f>VLOOKUP(E11,'[1]Project-Team'!$B$2:$D$100,3,FALSE)</f>
        <v>Thirupathi Kusa</v>
      </c>
    </row>
    <row r="12" spans="1:10" x14ac:dyDescent="0.2">
      <c r="A12" s="49" t="s">
        <v>117</v>
      </c>
      <c r="B12" s="77" t="s">
        <v>119</v>
      </c>
      <c r="C12" s="50">
        <v>1</v>
      </c>
      <c r="D12" s="50" t="s">
        <v>129</v>
      </c>
      <c r="E12" s="50" t="s">
        <v>126</v>
      </c>
      <c r="F12" s="51">
        <v>1</v>
      </c>
      <c r="G12" s="50" t="str">
        <f>VLOOKUP(E12,'[1]Project-Team'!$B$2:$D$100,3,FALSE)</f>
        <v>Ramakrishnan</v>
      </c>
    </row>
    <row r="13" spans="1:10" x14ac:dyDescent="0.2">
      <c r="A13" s="49" t="s">
        <v>117</v>
      </c>
      <c r="B13" s="77" t="s">
        <v>119</v>
      </c>
      <c r="C13" s="50">
        <v>1</v>
      </c>
      <c r="D13" s="50" t="s">
        <v>129</v>
      </c>
      <c r="E13" s="50" t="s">
        <v>127</v>
      </c>
      <c r="F13" s="51">
        <v>1</v>
      </c>
      <c r="G13" s="50" t="str">
        <f>VLOOKUP(E13,'[1]Project-Team'!$B$2:$D$100,3,FALSE)</f>
        <v>Sai Prasath</v>
      </c>
    </row>
  </sheetData>
  <sortState ref="A4:G212">
    <sortCondition ref="E4:E212"/>
    <sortCondition ref="C4:C212"/>
    <sortCondition ref="A4:A212"/>
  </sortState>
  <mergeCells count="2">
    <mergeCell ref="A2:F2"/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5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E3" sqref="E3"/>
    </sheetView>
  </sheetViews>
  <sheetFormatPr defaultColWidth="11.7109375" defaultRowHeight="12.75" x14ac:dyDescent="0.2"/>
  <cols>
    <col min="1" max="1" width="11.28515625" style="1" bestFit="1" customWidth="1"/>
    <col min="2" max="2" width="56.42578125" style="1" bestFit="1" customWidth="1"/>
    <col min="3" max="3" width="10.85546875" style="1" bestFit="1" customWidth="1"/>
    <col min="4" max="4" width="14.28515625" style="1" bestFit="1" customWidth="1"/>
    <col min="5" max="5" width="11.5703125" style="1" bestFit="1" customWidth="1"/>
    <col min="6" max="6" width="20.140625" style="1" bestFit="1" customWidth="1"/>
    <col min="7" max="7" width="10.85546875" style="1" bestFit="1" customWidth="1"/>
    <col min="8" max="16384" width="11.7109375" style="1"/>
  </cols>
  <sheetData>
    <row r="1" spans="2:7" ht="15.75" thickBot="1" x14ac:dyDescent="0.3">
      <c r="B1" s="45"/>
      <c r="D1" s="83" t="s">
        <v>92</v>
      </c>
      <c r="E1" s="84"/>
      <c r="F1" s="84"/>
      <c r="G1" s="85"/>
    </row>
    <row r="2" spans="2:7" ht="13.5" thickTop="1" x14ac:dyDescent="0.2">
      <c r="D2" s="58" t="s">
        <v>50</v>
      </c>
      <c r="E2" s="59" t="s">
        <v>117</v>
      </c>
      <c r="F2" s="60" t="s">
        <v>56</v>
      </c>
      <c r="G2" s="65">
        <f>SUM(G8:G33)</f>
        <v>0.73473999999999995</v>
      </c>
    </row>
    <row r="3" spans="2:7" x14ac:dyDescent="0.2">
      <c r="D3" s="61" t="s">
        <v>22</v>
      </c>
      <c r="E3" s="4">
        <v>1</v>
      </c>
      <c r="F3" s="52" t="s">
        <v>128</v>
      </c>
      <c r="G3" s="79" t="str">
        <f>YEAR(E4) &amp;"-" &amp;WEEKNUM(E4)</f>
        <v>2015-45</v>
      </c>
    </row>
    <row r="4" spans="2:7" x14ac:dyDescent="0.2">
      <c r="D4" s="61" t="s">
        <v>39</v>
      </c>
      <c r="E4" s="53">
        <v>42310</v>
      </c>
      <c r="F4" s="2" t="s">
        <v>23</v>
      </c>
      <c r="G4" s="79">
        <f>E4+E5-1</f>
        <v>42314</v>
      </c>
    </row>
    <row r="5" spans="2:7" x14ac:dyDescent="0.2">
      <c r="D5" s="63" t="s">
        <v>102</v>
      </c>
      <c r="E5" s="54">
        <v>5</v>
      </c>
      <c r="F5" s="2" t="s">
        <v>49</v>
      </c>
      <c r="G5" s="34">
        <v>7</v>
      </c>
    </row>
    <row r="6" spans="2:7" x14ac:dyDescent="0.2">
      <c r="D6" s="26"/>
      <c r="E6" s="6">
        <v>1</v>
      </c>
      <c r="F6" s="6">
        <v>0</v>
      </c>
      <c r="G6" s="64"/>
    </row>
    <row r="7" spans="2:7" ht="25.5" x14ac:dyDescent="0.2">
      <c r="B7" s="16" t="s">
        <v>0</v>
      </c>
      <c r="C7" s="21" t="s">
        <v>1</v>
      </c>
      <c r="D7" s="28" t="s">
        <v>24</v>
      </c>
      <c r="E7" s="16" t="s">
        <v>2</v>
      </c>
      <c r="F7" s="16" t="s">
        <v>3</v>
      </c>
      <c r="G7" s="29" t="s">
        <v>4</v>
      </c>
    </row>
    <row r="8" spans="2:7" x14ac:dyDescent="0.2">
      <c r="B8" s="11" t="s">
        <v>36</v>
      </c>
      <c r="C8" s="22">
        <v>0.33</v>
      </c>
      <c r="D8" s="30"/>
      <c r="E8" s="47">
        <f>ROUND(AVERAGE(E9:E14),2)</f>
        <v>3.63</v>
      </c>
      <c r="F8" s="47">
        <f>ROUND(AVERAGE(F9:F14),2)</f>
        <v>5</v>
      </c>
      <c r="G8" s="31">
        <f>(E8*E$6+F8*F$6)*C8/5</f>
        <v>0.23957999999999999</v>
      </c>
    </row>
    <row r="9" spans="2:7" ht="15.75" customHeight="1" x14ac:dyDescent="0.2">
      <c r="B9" s="8" t="s">
        <v>17</v>
      </c>
      <c r="C9" s="23"/>
      <c r="D9" s="32"/>
      <c r="E9" s="48">
        <v>3.125</v>
      </c>
      <c r="F9" s="48">
        <v>5</v>
      </c>
      <c r="G9" s="27"/>
    </row>
    <row r="10" spans="2:7" x14ac:dyDescent="0.2">
      <c r="B10" s="8" t="s">
        <v>18</v>
      </c>
      <c r="C10" s="23"/>
      <c r="D10" s="32"/>
      <c r="E10" s="48">
        <v>3.625</v>
      </c>
      <c r="F10" s="48">
        <v>5</v>
      </c>
      <c r="G10" s="27"/>
    </row>
    <row r="11" spans="2:7" x14ac:dyDescent="0.2">
      <c r="B11" s="8" t="s">
        <v>19</v>
      </c>
      <c r="C11" s="23"/>
      <c r="D11" s="32"/>
      <c r="E11" s="48">
        <v>3.75</v>
      </c>
      <c r="F11" s="48">
        <v>5</v>
      </c>
      <c r="G11" s="27"/>
    </row>
    <row r="12" spans="2:7" x14ac:dyDescent="0.2">
      <c r="B12" s="8" t="s">
        <v>7</v>
      </c>
      <c r="C12" s="23"/>
      <c r="D12" s="32"/>
      <c r="E12" s="48">
        <v>3.25</v>
      </c>
      <c r="F12" s="48">
        <v>5</v>
      </c>
      <c r="G12" s="27"/>
    </row>
    <row r="13" spans="2:7" x14ac:dyDescent="0.2">
      <c r="B13" s="8" t="s">
        <v>20</v>
      </c>
      <c r="C13" s="23"/>
      <c r="D13" s="32"/>
      <c r="E13" s="48">
        <v>4.5</v>
      </c>
      <c r="F13" s="48">
        <v>5</v>
      </c>
      <c r="G13" s="27"/>
    </row>
    <row r="14" spans="2:7" x14ac:dyDescent="0.2">
      <c r="B14" s="8" t="s">
        <v>21</v>
      </c>
      <c r="C14" s="23"/>
      <c r="D14" s="32"/>
      <c r="E14" s="48">
        <v>3.5</v>
      </c>
      <c r="F14" s="48">
        <v>5</v>
      </c>
      <c r="G14" s="27"/>
    </row>
    <row r="15" spans="2:7" x14ac:dyDescent="0.2">
      <c r="B15" s="11" t="s">
        <v>35</v>
      </c>
      <c r="C15" s="22">
        <v>0.33</v>
      </c>
      <c r="D15" s="30"/>
      <c r="E15" s="47">
        <f>ROUND(AVERAGE(E16:E25),2)</f>
        <v>3.34</v>
      </c>
      <c r="F15" s="47">
        <f>ROUND(AVERAGE(F16:F25),2)</f>
        <v>5</v>
      </c>
      <c r="G15" s="31">
        <f>(E15*E$6+F15*F$6)*C15/5</f>
        <v>0.22044000000000002</v>
      </c>
    </row>
    <row r="16" spans="2:7" x14ac:dyDescent="0.2">
      <c r="B16" s="8" t="s">
        <v>25</v>
      </c>
      <c r="C16" s="24"/>
      <c r="D16" s="33"/>
      <c r="E16" s="48">
        <v>3</v>
      </c>
      <c r="F16" s="48">
        <v>5</v>
      </c>
      <c r="G16" s="34"/>
    </row>
    <row r="17" spans="2:7" x14ac:dyDescent="0.2">
      <c r="B17" s="8" t="s">
        <v>26</v>
      </c>
      <c r="C17" s="24"/>
      <c r="D17" s="33"/>
      <c r="E17" s="48">
        <v>4.25</v>
      </c>
      <c r="F17" s="48">
        <v>5</v>
      </c>
      <c r="G17" s="34"/>
    </row>
    <row r="18" spans="2:7" x14ac:dyDescent="0.2">
      <c r="B18" s="8" t="s">
        <v>27</v>
      </c>
      <c r="C18" s="24"/>
      <c r="D18" s="33"/>
      <c r="E18" s="48">
        <v>2</v>
      </c>
      <c r="F18" s="48">
        <v>5</v>
      </c>
      <c r="G18" s="34"/>
    </row>
    <row r="19" spans="2:7" x14ac:dyDescent="0.2">
      <c r="B19" s="8" t="s">
        <v>28</v>
      </c>
      <c r="C19" s="24"/>
      <c r="D19" s="33"/>
      <c r="E19" s="48">
        <v>2.875</v>
      </c>
      <c r="F19" s="48">
        <v>5</v>
      </c>
      <c r="G19" s="34"/>
    </row>
    <row r="20" spans="2:7" x14ac:dyDescent="0.2">
      <c r="B20" s="8" t="s">
        <v>29</v>
      </c>
      <c r="C20" s="24"/>
      <c r="D20" s="33"/>
      <c r="E20" s="48">
        <v>3.5</v>
      </c>
      <c r="F20" s="48">
        <v>5</v>
      </c>
      <c r="G20" s="34"/>
    </row>
    <row r="21" spans="2:7" x14ac:dyDescent="0.2">
      <c r="B21" s="8" t="s">
        <v>30</v>
      </c>
      <c r="C21" s="24"/>
      <c r="D21" s="33"/>
      <c r="E21" s="48">
        <v>4.5</v>
      </c>
      <c r="F21" s="48">
        <v>5</v>
      </c>
      <c r="G21" s="34"/>
    </row>
    <row r="22" spans="2:7" x14ac:dyDescent="0.2">
      <c r="B22" s="8" t="s">
        <v>31</v>
      </c>
      <c r="C22" s="24"/>
      <c r="D22" s="33"/>
      <c r="E22" s="48">
        <v>3.625</v>
      </c>
      <c r="F22" s="48">
        <v>5</v>
      </c>
      <c r="G22" s="34"/>
    </row>
    <row r="23" spans="2:7" x14ac:dyDescent="0.2">
      <c r="B23" s="8" t="s">
        <v>32</v>
      </c>
      <c r="C23" s="24"/>
      <c r="D23" s="33"/>
      <c r="E23" s="48">
        <v>2.5</v>
      </c>
      <c r="F23" s="48">
        <v>5</v>
      </c>
      <c r="G23" s="34"/>
    </row>
    <row r="24" spans="2:7" x14ac:dyDescent="0.2">
      <c r="B24" s="8" t="s">
        <v>33</v>
      </c>
      <c r="C24" s="24"/>
      <c r="D24" s="33"/>
      <c r="E24" s="48">
        <v>3.375</v>
      </c>
      <c r="F24" s="48">
        <v>5</v>
      </c>
      <c r="G24" s="34"/>
    </row>
    <row r="25" spans="2:7" x14ac:dyDescent="0.2">
      <c r="B25" s="8" t="s">
        <v>34</v>
      </c>
      <c r="C25" s="24"/>
      <c r="D25" s="33"/>
      <c r="E25" s="48">
        <v>3.75</v>
      </c>
      <c r="F25" s="48">
        <v>5</v>
      </c>
      <c r="G25" s="34"/>
    </row>
    <row r="26" spans="2:7" x14ac:dyDescent="0.2">
      <c r="B26" s="11" t="s">
        <v>37</v>
      </c>
      <c r="C26" s="22">
        <v>0.34</v>
      </c>
      <c r="D26" s="30"/>
      <c r="E26" s="47">
        <f>ROUND(AVERAGE(E27:E32),2)</f>
        <v>4.04</v>
      </c>
      <c r="F26" s="47">
        <f>ROUND(AVERAGE(F27:F32),2)</f>
        <v>5</v>
      </c>
      <c r="G26" s="31">
        <f>(E26*E$6+F26*F$6)*C26/5</f>
        <v>0.27472000000000002</v>
      </c>
    </row>
    <row r="27" spans="2:7" x14ac:dyDescent="0.2">
      <c r="B27" s="8" t="s">
        <v>51</v>
      </c>
      <c r="C27" s="23"/>
      <c r="D27" s="32"/>
      <c r="E27" s="48">
        <v>4</v>
      </c>
      <c r="F27" s="48">
        <v>5</v>
      </c>
      <c r="G27" s="27"/>
    </row>
    <row r="28" spans="2:7" x14ac:dyDescent="0.2">
      <c r="B28" s="10" t="s">
        <v>6</v>
      </c>
      <c r="C28" s="23"/>
      <c r="D28" s="32"/>
      <c r="E28" s="48">
        <v>3.5</v>
      </c>
      <c r="F28" s="48">
        <v>5</v>
      </c>
      <c r="G28" s="27"/>
    </row>
    <row r="29" spans="2:7" x14ac:dyDescent="0.2">
      <c r="B29" s="10" t="s">
        <v>15</v>
      </c>
      <c r="C29" s="25"/>
      <c r="D29" s="32"/>
      <c r="E29" s="48">
        <v>4.75</v>
      </c>
      <c r="F29" s="48">
        <v>5</v>
      </c>
      <c r="G29" s="27"/>
    </row>
    <row r="30" spans="2:7" x14ac:dyDescent="0.2">
      <c r="B30" s="10" t="s">
        <v>16</v>
      </c>
      <c r="C30" s="25"/>
      <c r="D30" s="32"/>
      <c r="E30" s="48">
        <v>4.25</v>
      </c>
      <c r="F30" s="48">
        <v>5</v>
      </c>
      <c r="G30" s="27"/>
    </row>
    <row r="31" spans="2:7" x14ac:dyDescent="0.2">
      <c r="B31" s="10" t="s">
        <v>12</v>
      </c>
      <c r="C31" s="25"/>
      <c r="D31" s="32"/>
      <c r="E31" s="48">
        <v>3.375</v>
      </c>
      <c r="F31" s="48">
        <v>5</v>
      </c>
      <c r="G31" s="27"/>
    </row>
    <row r="32" spans="2:7" x14ac:dyDescent="0.2">
      <c r="B32" s="10" t="s">
        <v>13</v>
      </c>
      <c r="C32" s="25"/>
      <c r="D32" s="32"/>
      <c r="E32" s="48">
        <v>4.375</v>
      </c>
      <c r="F32" s="48">
        <v>5</v>
      </c>
      <c r="G32" s="27"/>
    </row>
    <row r="33" spans="1:7" x14ac:dyDescent="0.2">
      <c r="A33" s="13" t="s">
        <v>52</v>
      </c>
      <c r="B33" s="12" t="s">
        <v>38</v>
      </c>
      <c r="C33" s="22">
        <v>0</v>
      </c>
      <c r="D33" s="35"/>
      <c r="E33" s="5"/>
      <c r="F33" s="5"/>
      <c r="G33" s="36">
        <v>0</v>
      </c>
    </row>
    <row r="34" spans="1:7" x14ac:dyDescent="0.2">
      <c r="A34" s="13">
        <v>0.5</v>
      </c>
      <c r="B34" s="8" t="s">
        <v>40</v>
      </c>
      <c r="C34" s="41">
        <v>0.05</v>
      </c>
      <c r="D34" s="37">
        <v>0.5</v>
      </c>
      <c r="E34" s="15">
        <f>D34/$A34</f>
        <v>1</v>
      </c>
      <c r="F34" s="3"/>
      <c r="G34" s="43">
        <f>E34*C34</f>
        <v>0.05</v>
      </c>
    </row>
    <row r="35" spans="1:7" x14ac:dyDescent="0.2">
      <c r="A35" s="14">
        <v>1</v>
      </c>
      <c r="B35" s="8" t="s">
        <v>53</v>
      </c>
      <c r="C35" s="41">
        <v>0.05</v>
      </c>
      <c r="D35" s="38">
        <v>1</v>
      </c>
      <c r="E35" s="15">
        <f t="shared" ref="E35:E39" si="0">D35/$A35</f>
        <v>1</v>
      </c>
      <c r="F35" s="3"/>
      <c r="G35" s="43">
        <f t="shared" ref="G35:G45" si="1">E35*C35</f>
        <v>0.05</v>
      </c>
    </row>
    <row r="36" spans="1:7" x14ac:dyDescent="0.2">
      <c r="A36" s="14">
        <v>1</v>
      </c>
      <c r="B36" s="10" t="s">
        <v>9</v>
      </c>
      <c r="C36" s="41">
        <v>0.05</v>
      </c>
      <c r="D36" s="38">
        <v>1</v>
      </c>
      <c r="E36" s="15">
        <f t="shared" si="0"/>
        <v>1</v>
      </c>
      <c r="F36" s="3"/>
      <c r="G36" s="43">
        <f t="shared" si="1"/>
        <v>0.05</v>
      </c>
    </row>
    <row r="37" spans="1:7" x14ac:dyDescent="0.2">
      <c r="A37" s="14">
        <v>1</v>
      </c>
      <c r="B37" s="10" t="s">
        <v>11</v>
      </c>
      <c r="C37" s="41">
        <v>0.05</v>
      </c>
      <c r="D37" s="38">
        <v>1</v>
      </c>
      <c r="E37" s="15">
        <f t="shared" si="0"/>
        <v>1</v>
      </c>
      <c r="F37" s="3"/>
      <c r="G37" s="43">
        <f t="shared" si="1"/>
        <v>0.05</v>
      </c>
    </row>
    <row r="38" spans="1:7" x14ac:dyDescent="0.2">
      <c r="A38" s="14">
        <v>1</v>
      </c>
      <c r="B38" s="8" t="s">
        <v>41</v>
      </c>
      <c r="C38" s="41">
        <v>0.05</v>
      </c>
      <c r="D38" s="38">
        <v>1</v>
      </c>
      <c r="E38" s="15">
        <f t="shared" si="0"/>
        <v>1</v>
      </c>
      <c r="F38" s="3"/>
      <c r="G38" s="43">
        <f t="shared" si="1"/>
        <v>0.05</v>
      </c>
    </row>
    <row r="39" spans="1:7" x14ac:dyDescent="0.2">
      <c r="A39" s="13">
        <v>1</v>
      </c>
      <c r="B39" s="10" t="s">
        <v>14</v>
      </c>
      <c r="C39" s="41">
        <v>0.05</v>
      </c>
      <c r="D39" s="37">
        <v>1</v>
      </c>
      <c r="E39" s="15">
        <f t="shared" si="0"/>
        <v>1</v>
      </c>
      <c r="F39" s="3"/>
      <c r="G39" s="43">
        <f t="shared" si="1"/>
        <v>0.05</v>
      </c>
    </row>
    <row r="40" spans="1:7" x14ac:dyDescent="0.2">
      <c r="A40" s="13"/>
      <c r="B40" s="10"/>
      <c r="C40" s="41"/>
      <c r="D40" s="37"/>
      <c r="E40" s="15"/>
      <c r="F40" s="3"/>
      <c r="G40" s="43"/>
    </row>
    <row r="41" spans="1:7" x14ac:dyDescent="0.2">
      <c r="A41" s="13">
        <v>1</v>
      </c>
      <c r="B41" s="10" t="s">
        <v>8</v>
      </c>
      <c r="C41" s="41">
        <v>0.05</v>
      </c>
      <c r="D41" s="37">
        <v>1</v>
      </c>
      <c r="E41" s="15">
        <f>IF(D41=$A41,1,($A41-D41)/($A41))</f>
        <v>1</v>
      </c>
      <c r="F41" s="3"/>
      <c r="G41" s="43">
        <f t="shared" si="1"/>
        <v>0.05</v>
      </c>
    </row>
    <row r="42" spans="1:7" x14ac:dyDescent="0.2">
      <c r="A42" s="13">
        <v>1</v>
      </c>
      <c r="B42" s="8" t="s">
        <v>54</v>
      </c>
      <c r="C42" s="41">
        <v>0.05</v>
      </c>
      <c r="D42" s="37">
        <v>1</v>
      </c>
      <c r="E42" s="15">
        <f t="shared" ref="E42:E45" si="2">IF(D42=$A42,1,($A42-D42)/($A42))</f>
        <v>1</v>
      </c>
      <c r="F42" s="3"/>
      <c r="G42" s="43">
        <f t="shared" si="1"/>
        <v>0.05</v>
      </c>
    </row>
    <row r="43" spans="1:7" x14ac:dyDescent="0.2">
      <c r="A43" s="13">
        <v>1</v>
      </c>
      <c r="B43" s="10" t="s">
        <v>10</v>
      </c>
      <c r="C43" s="41">
        <v>0.05</v>
      </c>
      <c r="D43" s="37">
        <v>1</v>
      </c>
      <c r="E43" s="15">
        <f t="shared" si="2"/>
        <v>1</v>
      </c>
      <c r="F43" s="3"/>
      <c r="G43" s="43">
        <f t="shared" si="1"/>
        <v>0.05</v>
      </c>
    </row>
    <row r="44" spans="1:7" x14ac:dyDescent="0.2">
      <c r="A44" s="13">
        <v>25</v>
      </c>
      <c r="B44" s="8" t="s">
        <v>42</v>
      </c>
      <c r="C44" s="41">
        <v>0.05</v>
      </c>
      <c r="D44" s="37">
        <v>25</v>
      </c>
      <c r="E44" s="15">
        <f t="shared" si="2"/>
        <v>1</v>
      </c>
      <c r="F44" s="3"/>
      <c r="G44" s="43">
        <f t="shared" si="1"/>
        <v>0.05</v>
      </c>
    </row>
    <row r="45" spans="1:7" ht="13.5" thickBot="1" x14ac:dyDescent="0.25">
      <c r="A45" s="13">
        <v>1</v>
      </c>
      <c r="B45" s="8" t="s">
        <v>55</v>
      </c>
      <c r="C45" s="41">
        <v>0.05</v>
      </c>
      <c r="D45" s="39">
        <v>1</v>
      </c>
      <c r="E45" s="42">
        <f t="shared" si="2"/>
        <v>1</v>
      </c>
      <c r="F45" s="40"/>
      <c r="G45" s="44">
        <f t="shared" si="1"/>
        <v>0.05</v>
      </c>
    </row>
    <row r="46" spans="1:7" ht="13.5" thickTop="1" x14ac:dyDescent="0.2"/>
    <row r="47" spans="1:7" x14ac:dyDescent="0.2">
      <c r="B47" s="66" t="s">
        <v>105</v>
      </c>
      <c r="C47" s="67"/>
      <c r="D47" s="67"/>
      <c r="E47" s="67"/>
      <c r="F47" s="67"/>
      <c r="G47" s="67"/>
    </row>
    <row r="51" spans="2:7" x14ac:dyDescent="0.2">
      <c r="B51" s="66" t="s">
        <v>106</v>
      </c>
      <c r="C51" s="67"/>
      <c r="D51" s="67"/>
      <c r="E51" s="67"/>
      <c r="F51" s="67"/>
      <c r="G51" s="67"/>
    </row>
    <row r="55" spans="2:7" x14ac:dyDescent="0.2">
      <c r="B55" s="66" t="s">
        <v>107</v>
      </c>
      <c r="C55" s="67"/>
      <c r="D55" s="67"/>
      <c r="E55" s="67"/>
      <c r="F55" s="67"/>
      <c r="G55" s="67"/>
    </row>
  </sheetData>
  <mergeCells count="1">
    <mergeCell ref="D1:G1"/>
  </mergeCells>
  <dataValidations count="1">
    <dataValidation type="whole" allowBlank="1" showInputMessage="1" showErrorMessage="1" prompt="Enter between 1 - 5" sqref="E8:F32">
      <formula1>1</formula1>
      <formula2>5</formula2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pane ySplit="1" topLeftCell="A2" activePane="bottomLeft" state="frozen"/>
      <selection pane="bottomLeft" activeCell="A2" sqref="A2:I2"/>
    </sheetView>
  </sheetViews>
  <sheetFormatPr defaultRowHeight="12.75" x14ac:dyDescent="0.2"/>
  <cols>
    <col min="1" max="2" width="12.7109375" bestFit="1" customWidth="1"/>
    <col min="3" max="3" width="14.28515625" bestFit="1" customWidth="1"/>
    <col min="4" max="4" width="9.28515625" bestFit="1" customWidth="1"/>
    <col min="5" max="5" width="11.28515625" bestFit="1" customWidth="1"/>
    <col min="7" max="7" width="10.85546875" bestFit="1" customWidth="1"/>
  </cols>
  <sheetData>
    <row r="1" spans="1:9" x14ac:dyDescent="0.2">
      <c r="A1" s="69" t="s">
        <v>112</v>
      </c>
      <c r="B1" s="69" t="s">
        <v>110</v>
      </c>
      <c r="C1" s="69" t="s">
        <v>23</v>
      </c>
      <c r="D1" s="69" t="s">
        <v>118</v>
      </c>
      <c r="E1" s="69" t="s">
        <v>93</v>
      </c>
      <c r="F1" s="69" t="s">
        <v>109</v>
      </c>
      <c r="G1" s="69" t="s">
        <v>108</v>
      </c>
      <c r="H1" s="69" t="s">
        <v>114</v>
      </c>
      <c r="I1" s="69" t="s">
        <v>115</v>
      </c>
    </row>
    <row r="2" spans="1:9" x14ac:dyDescent="0.2">
      <c r="A2" s="18" t="s">
        <v>117</v>
      </c>
      <c r="B2" s="75">
        <v>42310</v>
      </c>
      <c r="C2" s="75">
        <f>B2+H2-1</f>
        <v>42314</v>
      </c>
      <c r="D2" s="89" t="str">
        <f>YEAR(B2)&amp;"-"&amp;WEEKNUM(B2)</f>
        <v>2015-45</v>
      </c>
      <c r="E2" s="18">
        <v>16</v>
      </c>
      <c r="F2" s="68">
        <v>1</v>
      </c>
      <c r="G2" s="76">
        <v>0.73</v>
      </c>
      <c r="H2" s="18">
        <v>5</v>
      </c>
      <c r="I2" s="18">
        <v>8</v>
      </c>
    </row>
    <row r="3" spans="1:9" x14ac:dyDescent="0.2">
      <c r="A3" s="18"/>
      <c r="B3" s="18"/>
      <c r="C3" s="18"/>
      <c r="D3" s="18"/>
      <c r="E3" s="18"/>
      <c r="F3" s="18"/>
      <c r="G3" s="18"/>
      <c r="H3" s="18"/>
      <c r="I3" s="18"/>
    </row>
    <row r="4" spans="1:9" x14ac:dyDescent="0.2">
      <c r="A4" s="18"/>
      <c r="B4" s="18"/>
      <c r="C4" s="18"/>
      <c r="D4" s="18"/>
      <c r="E4" s="18"/>
      <c r="F4" s="18"/>
      <c r="G4" s="18"/>
      <c r="H4" s="18"/>
      <c r="I4" s="18"/>
    </row>
    <row r="5" spans="1:9" x14ac:dyDescent="0.2">
      <c r="A5" s="18"/>
      <c r="B5" s="18"/>
      <c r="C5" s="18"/>
      <c r="D5" s="18"/>
      <c r="E5" s="18"/>
      <c r="F5" s="18"/>
      <c r="G5" s="18"/>
      <c r="H5" s="18"/>
      <c r="I5" s="18"/>
    </row>
    <row r="6" spans="1:9" x14ac:dyDescent="0.2">
      <c r="A6" s="18"/>
      <c r="B6" s="18"/>
      <c r="C6" s="18"/>
      <c r="D6" s="18"/>
      <c r="E6" s="18"/>
      <c r="F6" s="18"/>
      <c r="G6" s="18"/>
      <c r="H6" s="18"/>
      <c r="I6" s="18"/>
    </row>
    <row r="7" spans="1:9" x14ac:dyDescent="0.2">
      <c r="A7" s="18"/>
      <c r="B7" s="18"/>
      <c r="C7" s="18"/>
      <c r="D7" s="18"/>
      <c r="E7" s="18"/>
      <c r="F7" s="18"/>
      <c r="G7" s="18"/>
      <c r="H7" s="18"/>
      <c r="I7" s="18"/>
    </row>
    <row r="8" spans="1:9" x14ac:dyDescent="0.2">
      <c r="A8" s="18"/>
      <c r="B8" s="18"/>
      <c r="C8" s="18"/>
      <c r="D8" s="18"/>
      <c r="E8" s="18"/>
      <c r="F8" s="18"/>
      <c r="G8" s="18"/>
      <c r="H8" s="18"/>
      <c r="I8" s="18"/>
    </row>
    <row r="9" spans="1:9" x14ac:dyDescent="0.2">
      <c r="A9" s="18"/>
      <c r="B9" s="18"/>
      <c r="C9" s="18"/>
      <c r="D9" s="18"/>
      <c r="E9" s="18"/>
      <c r="F9" s="18"/>
      <c r="G9" s="18"/>
      <c r="H9" s="18"/>
      <c r="I9" s="18"/>
    </row>
    <row r="10" spans="1:9" x14ac:dyDescent="0.2">
      <c r="A10" s="18"/>
      <c r="B10" s="18"/>
      <c r="C10" s="18"/>
      <c r="D10" s="18"/>
      <c r="E10" s="18"/>
      <c r="F10" s="18"/>
      <c r="G10" s="18"/>
      <c r="H10" s="18"/>
      <c r="I10" s="18"/>
    </row>
    <row r="11" spans="1:9" x14ac:dyDescent="0.2">
      <c r="A11" s="18"/>
      <c r="B11" s="18"/>
      <c r="C11" s="18"/>
      <c r="D11" s="18"/>
      <c r="E11" s="18"/>
      <c r="F11" s="18"/>
      <c r="G11" s="18"/>
      <c r="H11" s="18"/>
      <c r="I11" s="18"/>
    </row>
    <row r="12" spans="1:9" x14ac:dyDescent="0.2">
      <c r="A12" s="18"/>
      <c r="B12" s="18"/>
      <c r="C12" s="18"/>
      <c r="D12" s="18"/>
      <c r="E12" s="18"/>
      <c r="F12" s="18"/>
      <c r="G12" s="18"/>
      <c r="H12" s="18"/>
      <c r="I12" s="18"/>
    </row>
    <row r="13" spans="1:9" x14ac:dyDescent="0.2">
      <c r="A13" s="18"/>
      <c r="B13" s="18"/>
      <c r="C13" s="18"/>
      <c r="D13" s="18"/>
      <c r="E13" s="18"/>
      <c r="F13" s="18"/>
      <c r="G13" s="18"/>
      <c r="H13" s="18"/>
      <c r="I13" s="18"/>
    </row>
    <row r="14" spans="1:9" x14ac:dyDescent="0.2">
      <c r="A14" s="18"/>
      <c r="B14" s="18"/>
      <c r="C14" s="18"/>
      <c r="D14" s="18"/>
      <c r="E14" s="18"/>
      <c r="F14" s="18"/>
      <c r="G14" s="18"/>
      <c r="H14" s="18"/>
      <c r="I14" s="18"/>
    </row>
    <row r="15" spans="1:9" x14ac:dyDescent="0.2">
      <c r="A15" s="18"/>
      <c r="B15" s="18"/>
      <c r="C15" s="18"/>
      <c r="D15" s="18"/>
      <c r="E15" s="18"/>
      <c r="F15" s="18"/>
      <c r="G15" s="18"/>
      <c r="H15" s="18"/>
      <c r="I15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Objectives</vt:lpstr>
      <vt:lpstr>Parameters-Example</vt:lpstr>
      <vt:lpstr>PSA</vt:lpstr>
      <vt:lpstr>Score</vt:lpstr>
      <vt:lpstr>Score-Summary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 Thapliyal</cp:lastModifiedBy>
  <dcterms:modified xsi:type="dcterms:W3CDTF">2015-11-18T10:32:26Z</dcterms:modified>
</cp:coreProperties>
</file>