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mf" ContentType="image/x-wmf"/>
  <Default Extension="png" ContentType="image/png"/>
  <Default Extension="rels" ContentType="application/vnd.openxmlformats-package.relationships+xml"/>
  <Default Extension="bin" ContentType="application/vnd.openxmlformats-officedocument.oleObject"/>
  <Override PartName="/xl/pivotCache/pivotCacheDefinition9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31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38.xml" ContentType="application/vnd.openxmlformats-officedocument.spreadsheetml.pivotTable+xml"/>
  <Override PartName="/xl/pivotCache/pivotCacheDefinition8.xml" ContentType="application/vnd.openxmlformats-officedocument.spreadsheetml.pivotCacheDefinition+xml"/>
  <Override PartName="/xl/pivotTables/pivotTable34.xml" ContentType="application/vnd.openxmlformats-officedocument.spreadsheetml.pivotTable+xml"/>
  <Override PartName="/xl/pivotCache/pivotCacheRecords7.xml" ContentType="application/vnd.openxmlformats-officedocument.spreadsheetml.pivotCacheRecords+xml"/>
  <Override PartName="/xl/pivotTables/pivotTable6.xml" ContentType="application/vnd.openxmlformats-officedocument.spreadsheetml.pivotTable+xml"/>
  <Override PartName="/xl/pivotTables/pivotTable5.xml" ContentType="application/vnd.openxmlformats-officedocument.spreadsheetml.pivotTable+xml"/>
  <Override PartName="/xl/pivotCache/pivotCacheDefinition2.xml" ContentType="application/vnd.openxmlformats-officedocument.spreadsheetml.pivotCacheDefinition+xml"/>
  <Override PartName="/xl/pivotTables/pivotTable4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1.xml" ContentType="application/vnd.openxmlformats-officedocument.spreadsheetml.pivotTable+xml"/>
  <Override PartName="/xl/worksheets/sheet3.xml" ContentType="application/vnd.openxmlformats-officedocument.spreadsheetml.worksheet+xml"/>
  <Override PartName="/xl/pivotCache/pivotCacheRecords4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docProps/core.xml" ContentType="application/vnd.openxmlformats-package.core-properties+xml"/>
  <Override PartName="/xl/pivotCache/pivotCacheDefinition5.xml" ContentType="application/vnd.openxmlformats-officedocument.spreadsheetml.pivotCacheDefinition+xml"/>
  <Override PartName="/docProps/app.xml" ContentType="application/vnd.openxmlformats-officedocument.extended-properties+xml"/>
  <Override PartName="/xl/charts/colors32.xml" ContentType="application/vnd.ms-office.chartcolorstyle+xml"/>
  <Override PartName="/xl/pivotTables/pivotTable24.xml" ContentType="application/vnd.openxmlformats-officedocument.spreadsheetml.pivotTable+xml"/>
  <Override PartName="/xl/charts/style32.xml" ContentType="application/vnd.ms-office.chartstyle+xml"/>
  <Override PartName="/xl/pivotCache/pivotCacheRecords1.xml" ContentType="application/vnd.openxmlformats-officedocument.spreadsheetml.pivotCacheRecords+xml"/>
  <Override PartName="/xl/charts/colors16.xml" ContentType="application/vnd.ms-office.chartcolorstyle+xml"/>
  <Override PartName="/xl/charts/chart32.xml" ContentType="application/vnd.openxmlformats-officedocument.drawingml.chart+xml"/>
  <Override PartName="/xl/pivotCache/pivotCacheDefinition10.xml" ContentType="application/vnd.openxmlformats-officedocument.spreadsheetml.pivotCacheDefinition+xml"/>
  <Override PartName="/xl/charts/colors31.xml" ContentType="application/vnd.ms-office.chartcolorstyle+xml"/>
  <Override PartName="/xl/pivotTables/pivotTable26.xml" ContentType="application/vnd.openxmlformats-officedocument.spreadsheetml.pivotTable+xml"/>
  <Override PartName="/xl/workbook.xml" ContentType="application/vnd.openxmlformats-officedocument.spreadsheetml.sheet.main+xml"/>
  <Override PartName="/xl/charts/chart31.xml" ContentType="application/vnd.openxmlformats-officedocument.drawingml.chart+xml"/>
  <Override PartName="/xl/charts/colors13.xml" ContentType="application/vnd.ms-office.chartcolorstyle+xml"/>
  <Override PartName="/xl/charts/chart30.xml" ContentType="application/vnd.openxmlformats-officedocument.drawingml.char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charts/colors29.xml" ContentType="application/vnd.ms-office.chartcolorstyle+xml"/>
  <Override PartName="/xl/pivotTables/pivotTable18.xml" ContentType="application/vnd.openxmlformats-officedocument.spreadsheetml.pivotTable+xml"/>
  <Override PartName="/xl/charts/chart11.xml" ContentType="application/vnd.openxmlformats-officedocument.drawingml.chart+xml"/>
  <Override PartName="/xl/charts/chart28.xml" ContentType="application/vnd.openxmlformats-officedocument.drawingml.chart+xml"/>
  <Override PartName="/xl/charts/style24.xml" ContentType="application/vnd.ms-office.chartstyle+xml"/>
  <Override PartName="/xl/charts/style27.xml" ContentType="application/vnd.ms-office.chartstyle+xml"/>
  <Override PartName="/xl/charts/style8.xml" ContentType="application/vnd.ms-office.chartstyle+xml"/>
  <Override PartName="/xl/charts/chart27.xml" ContentType="application/vnd.openxmlformats-officedocument.drawingml.chart+xml"/>
  <Override PartName="/xl/charts/colors26.xml" ContentType="application/vnd.ms-office.chartcolorstyle+xml"/>
  <Override PartName="/xl/charts/style26.xml" ContentType="application/vnd.ms-office.chartstyle+xml"/>
  <Override PartName="/xl/theme/theme1.xml" ContentType="application/vnd.openxmlformats-officedocument.theme+xml"/>
  <Override PartName="/xl/pivotTables/pivotTable32.xml" ContentType="application/vnd.openxmlformats-officedocument.spreadsheetml.pivotTable+xml"/>
  <Override PartName="/xl/worksheets/sheet2.xml" ContentType="application/vnd.openxmlformats-officedocument.spreadsheetml.worksheet+xml"/>
  <Override PartName="/xl/charts/colors25.xml" ContentType="application/vnd.ms-office.chartcolorstyle+xml"/>
  <Override PartName="/xl/pivotTables/pivotTable7.xml" ContentType="application/vnd.openxmlformats-officedocument.spreadsheetml.pivotTable+xml"/>
  <Override PartName="/xl/pivotTables/pivotTable13.xml" ContentType="application/vnd.openxmlformats-officedocument.spreadsheetml.pivotTable+xml"/>
  <Override PartName="/xl/charts/style25.xml" ContentType="application/vnd.ms-office.chartstyle+xml"/>
  <Override PartName="/xl/pivotTables/pivotTable29.xml" ContentType="application/vnd.openxmlformats-officedocument.spreadsheetml.pivotTable+xml"/>
  <Override PartName="/xl/worksheets/sheet4.xml" ContentType="application/vnd.openxmlformats-officedocument.spreadsheetml.worksheet+xml"/>
  <Override PartName="/xl/pivotTables/pivotTable19.xml" ContentType="application/vnd.openxmlformats-officedocument.spreadsheetml.pivotTable+xml"/>
  <Override PartName="/xl/charts/chart25.xml" ContentType="application/vnd.openxmlformats-officedocument.drawingml.chart+xml"/>
  <Override PartName="/xl/charts/chart24.xml" ContentType="application/vnd.openxmlformats-officedocument.drawingml.chart+xml"/>
  <Override PartName="/xl/charts/chart8.xml" ContentType="application/vnd.openxmlformats-officedocument.drawingml.chart+xml"/>
  <Override PartName="/xl/charts/style22.xml" ContentType="application/vnd.ms-office.chartstyle+xml"/>
  <Override PartName="/xl/charts/chart22.xml" ContentType="application/vnd.openxmlformats-officedocument.drawingml.chart+xml"/>
  <Override PartName="/xl/pivotTables/pivotTable25.xml" ContentType="application/vnd.openxmlformats-officedocument.spreadsheetml.pivotTable+xml"/>
  <Override PartName="/xl/charts/chart26.xml" ContentType="application/vnd.openxmlformats-officedocument.drawingml.chart+xml"/>
  <Override PartName="/xl/charts/colors23.xml" ContentType="application/vnd.ms-office.chartcolorstyle+xml"/>
  <Override PartName="/xl/charts/colors21.xml" ContentType="application/vnd.ms-office.chartcolorstyle+xml"/>
  <Override PartName="/xl/charts/colors18.xml" ContentType="application/vnd.ms-office.chartcolorstyle+xml"/>
  <Override PartName="/xl/charts/style31.xml" ContentType="application/vnd.ms-office.chartstyle+xml"/>
  <Override PartName="/xl/charts/chart21.xml" ContentType="application/vnd.openxmlformats-officedocument.drawingml.chart+xml"/>
  <Override PartName="/xl/charts/chart20.xml" ContentType="application/vnd.openxmlformats-officedocument.drawingml.chart+xml"/>
  <Override PartName="/xl/charts/colors4.xml" ContentType="application/vnd.ms-office.chartcolorstyle+xml"/>
  <Override PartName="/xl/charts/colors24.xml" ContentType="application/vnd.ms-office.chartcolorstyle+xml"/>
  <Override PartName="/xl/charts/colors19.xml" ContentType="application/vnd.ms-office.chartcolorstyle+xml"/>
  <Override PartName="/xl/charts/style23.xml" ContentType="application/vnd.ms-office.chartstyle+xml"/>
  <Override PartName="/xl/pivotTables/pivotTable3.xml" ContentType="application/vnd.openxmlformats-officedocument.spreadsheetml.pivotTable+xml"/>
  <Override PartName="/xl/worksheets/sheet1.xml" ContentType="application/vnd.openxmlformats-officedocument.spreadsheetml.worksheet+xml"/>
  <Override PartName="/xl/charts/colors9.xml" ContentType="application/vnd.ms-office.chartcolorstyle+xml"/>
  <Override PartName="/xl/charts/chart19.xml" ContentType="application/vnd.openxmlformats-officedocument.drawingml.chart+xml"/>
  <Override PartName="/xl/charts/chart18.xml" ContentType="application/vnd.openxmlformats-officedocument.drawingml.chart+xml"/>
  <Override PartName="/xl/charts/style2.xml" ContentType="application/vnd.ms-office.chartstyle+xml"/>
  <Override PartName="/xl/charts/style21.xml" ContentType="application/vnd.ms-office.chartstyle+xml"/>
  <Override PartName="/xl/pivotTables/pivotTable39.xml" ContentType="application/vnd.openxmlformats-officedocument.spreadsheetml.pivotTable+xml"/>
  <Override PartName="/xl/drawings/drawing1.xml" ContentType="application/vnd.openxmlformats-officedocument.drawing+xml"/>
  <Override PartName="/xl/charts/colors2.xml" ContentType="application/vnd.ms-office.chartcolorstyle+xml"/>
  <Override PartName="/xl/charts/style18.xml" ContentType="application/vnd.ms-office.chartstyle+xml"/>
  <Override PartName="/xl/charts/chart23.xml" ContentType="application/vnd.openxmlformats-officedocument.drawingml.chart+xml"/>
  <Override PartName="/xl/charts/colors17.xml" ContentType="application/vnd.ms-office.chartcolorstyle+xml"/>
  <Override PartName="/xl/charts/style17.xml" ContentType="application/vnd.ms-office.chartstyle+xml"/>
  <Override PartName="/xl/pivotTables/pivotTable27.xml" ContentType="application/vnd.openxmlformats-officedocument.spreadsheetml.pivotTable+xml"/>
  <Override PartName="/xl/charts/chart17.xml" ContentType="application/vnd.openxmlformats-officedocument.drawingml.chart+xml"/>
  <Override PartName="/xl/pivotTables/pivotTable42.xml" ContentType="application/vnd.openxmlformats-officedocument.spreadsheetml.pivotTable+xml"/>
  <Override PartName="/xl/charts/colors1.xml" ContentType="application/vnd.ms-office.chartcolorstyle+xml"/>
  <Override PartName="/xl/charts/colors14.xml" ContentType="application/vnd.ms-office.chartcolorstyle+xml"/>
  <Override PartName="/xl/charts/style13.xml" ContentType="application/vnd.ms-office.chartstyle+xml"/>
  <Override PartName="/xl/charts/chart13.xml" ContentType="application/vnd.openxmlformats-officedocument.drawingml.chart+xml"/>
  <Override PartName="/xl/charts/colors12.xml" ContentType="application/vnd.ms-office.chartcolorstyle+xml"/>
  <Override PartName="/xl/charts/chart15.xml" ContentType="application/vnd.openxmlformats-officedocument.drawingml.chart+xml"/>
  <Override PartName="/xl/charts/chart10.xml" ContentType="application/vnd.openxmlformats-officedocument.drawingml.chart+xml"/>
  <Override PartName="/xl/pivotTables/pivotTable8.xml" ContentType="application/vnd.openxmlformats-officedocument.spreadsheetml.pivotTable+xml"/>
  <Override PartName="/xl/charts/chart14.xml" ContentType="application/vnd.openxmlformats-officedocument.drawingml.chart+xml"/>
  <Override PartName="/xl/pivotTables/pivotTable23.xml" ContentType="application/vnd.openxmlformats-officedocument.spreadsheetml.pivotTable+xml"/>
  <Override PartName="/xl/charts/style9.xml" ContentType="application/vnd.ms-office.chartstyle+xml"/>
  <Override PartName="/xl/pivotTables/pivotTable17.xml" ContentType="application/vnd.openxmlformats-officedocument.spreadsheetml.pivotTable+xml"/>
  <Override PartName="/xl/charts/colors7.xml" ContentType="application/vnd.ms-office.chartcolorstyle+xml"/>
  <Override PartName="/xl/charts/style12.xml" ContentType="application/vnd.ms-office.chartstyle+xml"/>
  <Override PartName="/xl/charts/style5.xml" ContentType="application/vnd.ms-office.chartstyle+xml"/>
  <Override PartName="/xl/charts/chart12.xml" ContentType="application/vnd.openxmlformats-officedocument.drawingml.chart+xml"/>
  <Override PartName="/xl/charts/colors22.xml" ContentType="application/vnd.ms-office.chartcolorstyle+xml"/>
  <Override PartName="/xl/pivotCache/pivotCacheRecords9.xml" ContentType="application/vnd.openxmlformats-officedocument.spreadsheetml.pivotCacheRecords+xml"/>
  <Override PartName="/xl/charts/style11.xml" ContentType="application/vnd.ms-office.chartstyle+xml"/>
  <Override PartName="/xl/charts/style30.xml" ContentType="application/vnd.ms-office.chartstyle+xml"/>
  <Override PartName="/xl/charts/style29.xml" ContentType="application/vnd.ms-office.chartstyle+xml"/>
  <Override PartName="/xl/pivotCache/pivotCacheDefinition3.xml" ContentType="application/vnd.openxmlformats-officedocument.spreadsheetml.pivotCacheDefinition+xml"/>
  <Override PartName="/xl/pivotTables/pivotTable33.xml" ContentType="application/vnd.openxmlformats-officedocument.spreadsheetml.pivotTable+xml"/>
  <Override PartName="/xl/pivotCache/pivotCacheRecords10.xml" ContentType="application/vnd.openxmlformats-officedocument.spreadsheetml.pivotCacheRecords+xml"/>
  <Override PartName="/xl/charts/style15.xml" ContentType="application/vnd.ms-office.chartstyle+xml"/>
  <Override PartName="/xl/charts/style28.xml" ContentType="application/vnd.ms-office.chartstyle+xml"/>
  <Override PartName="/xl/charts/colors10.xml" ContentType="application/vnd.ms-office.chartcolorstyle+xml"/>
  <Override PartName="/xl/charts/style20.xml" ContentType="application/vnd.ms-office.chartstyle+xml"/>
  <Override PartName="/xl/sharedStrings.xml" ContentType="application/vnd.openxmlformats-officedocument.spreadsheetml.sharedStrings+xml"/>
  <Override PartName="/xl/charts/chart4.xml" ContentType="application/vnd.openxmlformats-officedocument.drawingml.chart+xml"/>
  <Override PartName="/xl/charts/colors8.xml" ContentType="application/vnd.ms-office.chartcolorstyle+xml"/>
  <Override PartName="/xl/charts/style14.xml" ContentType="application/vnd.ms-office.chartstyle+xml"/>
  <Override PartName="/xl/charts/colors28.xml" ContentType="application/vnd.ms-office.chartcolorstyle+xml"/>
  <Override PartName="/xl/worksheets/sheet5.xml" ContentType="application/vnd.openxmlformats-officedocument.spreadsheetml.worksheet+xml"/>
  <Override PartName="/xl/pivotTables/pivotTable9.xml" ContentType="application/vnd.openxmlformats-officedocument.spreadsheetml.pivotTable+xml"/>
  <Override PartName="/xl/charts/chart7.xml" ContentType="application/vnd.openxmlformats-officedocument.drawingml.chart+xml"/>
  <Override PartName="/xl/pivotTables/pivotTable35.xml" ContentType="application/vnd.openxmlformats-officedocument.spreadsheetml.pivotTable+xml"/>
  <Override PartName="/xl/charts/chart1.xml" ContentType="application/vnd.openxmlformats-officedocument.drawingml.chart+xml"/>
  <Override PartName="/xl/charts/chart16.xml" ContentType="application/vnd.openxmlformats-officedocument.drawingml.chart+xml"/>
  <Override PartName="/xl/pivotTables/pivotTable22.xml" ContentType="application/vnd.openxmlformats-officedocument.spreadsheetml.pivotTable+xml"/>
  <Override PartName="/xl/charts/style10.xml" ContentType="application/vnd.ms-office.chartstyle+xml"/>
  <Override PartName="/xl/charts/colors30.xml" ContentType="application/vnd.ms-office.chartcolorstyle+xml"/>
  <Override PartName="/xl/charts/style19.xml" ContentType="application/vnd.ms-office.chartstyle+xml"/>
  <Override PartName="/xl/charts/style16.xml" ContentType="application/vnd.ms-office.chartstyle+xml"/>
  <Override PartName="/xl/charts/colors6.xml" ContentType="application/vnd.ms-office.chartcolorstyle+xml"/>
  <Override PartName="/xl/worksheets/sheet6.xml" ContentType="application/vnd.openxmlformats-officedocument.spreadsheetml.worksheet+xml"/>
  <Override PartName="/xl/charts/chart5.xml" ContentType="application/vnd.openxmlformats-officedocument.drawingml.chart+xml"/>
  <Override PartName="/xl/charts/style7.xml" ContentType="application/vnd.ms-office.chartstyle+xml"/>
  <Override PartName="/xl/charts/colors5.xml" ContentType="application/vnd.ms-office.chartcolorstyle+xml"/>
  <Override PartName="/xl/charts/colors11.xml" ContentType="application/vnd.ms-office.chartcolorstyle+xml"/>
  <Override PartName="/xl/charts/chart9.xml" ContentType="application/vnd.openxmlformats-officedocument.drawingml.chart+xml"/>
  <Override PartName="/xl/charts/chart6.xml" ContentType="application/vnd.openxmlformats-officedocument.drawingml.chart+xml"/>
  <Override PartName="/xl/charts/style6.xml" ContentType="application/vnd.ms-office.chartstyle+xml"/>
  <Override PartName="/xl/charts/colors3.xml" ContentType="application/vnd.ms-office.chartcolorstyle+xml"/>
  <Override PartName="/xl/pivotCache/pivotCacheDefinition1.xml" ContentType="application/vnd.openxmlformats-officedocument.spreadsheetml.pivotCacheDefinition+xml"/>
  <Override PartName="/xl/charts/chart29.xml" ContentType="application/vnd.openxmlformats-officedocument.drawingml.chart+xml"/>
  <Override PartName="/xl/charts/colors15.xml" ContentType="application/vnd.ms-office.chartcolorstyle+xml"/>
  <Override PartName="/xl/charts/style4.xml" ContentType="application/vnd.ms-office.chartstyle+xml"/>
  <Override PartName="/xl/pivotTables/pivotTable15.xml" ContentType="application/vnd.openxmlformats-officedocument.spreadsheetml.pivotTable+xml"/>
  <Override PartName="/xl/charts/style3.xml" ContentType="application/vnd.ms-office.chartstyle+xml"/>
  <Override PartName="/xl/charts/colors20.xml" ContentType="application/vnd.ms-office.chartcolorstyle+xml"/>
  <Override PartName="/xl/charts/chart3.xml" ContentType="application/vnd.openxmlformats-officedocument.drawingml.chart+xml"/>
  <Override PartName="/xl/pivotTables/pivotTable36.xml" ContentType="application/vnd.openxmlformats-officedocument.spreadsheetml.pivotTable+xml"/>
  <Override PartName="/xl/charts/colors27.xml" ContentType="application/vnd.ms-office.chartcolorstyle+xml"/>
  <Override PartName="/xl/charts/style1.xml" ContentType="application/vnd.ms-office.chartstyle+xml"/>
  <Override PartName="/xl/charts/chart2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graphics_sim_stand_alone" sheetId="1" state="visible" r:id="rId11"/>
    <sheet name="graphics_lit_stand_alone" sheetId="2" state="visible" r:id="rId12"/>
    <sheet name="graphics_simulator" sheetId="3" state="visible" r:id="rId13"/>
    <sheet name="graphics_literatur" sheetId="4" state="visible" r:id="rId14"/>
    <sheet name="literatur" sheetId="5" state="visible" r:id="rId15"/>
    <sheet name="simulator" sheetId="6" state="visible" r:id="rId16"/>
  </sheets>
  <definedNames>
    <definedName name="_xlnm._FilterDatabase" localSheetId="4" hidden="1">literatur!$A$1:$O$152</definedName>
    <definedName name="_xlnm._FilterDatabase" localSheetId="5" hidden="1">simulator!$A$1:$Q$58</definedName>
    <definedName name="_xlnm._FilterDatabase" localSheetId="4" hidden="1">literatur!$A$1:$O$152</definedName>
    <definedName name="_xlnm._FilterDatabase" localSheetId="5" hidden="1">simulator!$A$1:$Q$58</definedName>
  </definedNames>
  <calcPr/>
  <pivotCaches>
    <pivotCache cacheId="6" r:id="rId1"/>
    <pivotCache cacheId="8" r:id="rId2"/>
    <pivotCache cacheId="4" r:id="rId3"/>
    <pivotCache cacheId="7" r:id="rId4"/>
    <pivotCache cacheId="9" r:id="rId5"/>
    <pivotCache cacheId="5" r:id="rId6"/>
    <pivotCache cacheId="0" r:id="rId7"/>
    <pivotCache cacheId="1" r:id="rId8"/>
    <pivotCache cacheId="2" r:id="rId9"/>
    <pivotCache cacheId="3" r:id="rId10"/>
  </pivotCaches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<sst xmlns="http://schemas.openxmlformats.org/spreadsheetml/2006/main" count="717" uniqueCount="717">
  <si>
    <t xml:space="preserve">   </t>
  </si>
  <si>
    <t>1)</t>
  </si>
  <si>
    <t>Veröffentlichung</t>
  </si>
  <si>
    <t>Anzahl</t>
  </si>
  <si>
    <t xml:space="preserve">Grand Total</t>
  </si>
  <si>
    <t>k.A.</t>
  </si>
  <si>
    <t>2)</t>
  </si>
  <si>
    <t>Wartungsstand</t>
  </si>
  <si>
    <t>3)</t>
  </si>
  <si>
    <t>Zugriff</t>
  </si>
  <si>
    <t>0</t>
  </si>
  <si>
    <t>online</t>
  </si>
  <si>
    <t>1</t>
  </si>
  <si>
    <t>offline</t>
  </si>
  <si>
    <t>3</t>
  </si>
  <si>
    <t xml:space="preserve">on- und offline</t>
  </si>
  <si>
    <t>4)</t>
  </si>
  <si>
    <t>5)</t>
  </si>
  <si>
    <t>6)</t>
  </si>
  <si>
    <t xml:space="preserve">Row Labels</t>
  </si>
  <si>
    <t xml:space="preserve">Count of ID</t>
  </si>
  <si>
    <t>OS</t>
  </si>
  <si>
    <t>Linux</t>
  </si>
  <si>
    <t>0,1</t>
  </si>
  <si>
    <t xml:space="preserve">Linux, Windows</t>
  </si>
  <si>
    <t>0,1,2</t>
  </si>
  <si>
    <t xml:space="preserve">Linux, Windows, macOS</t>
  </si>
  <si>
    <t>Windows</t>
  </si>
  <si>
    <t>1,3</t>
  </si>
  <si>
    <t xml:space="preserve">Windows, VM</t>
  </si>
  <si>
    <t>VM</t>
  </si>
  <si>
    <t>4</t>
  </si>
  <si>
    <t>unabhängig</t>
  </si>
  <si>
    <t>7)</t>
  </si>
  <si>
    <t>8)</t>
  </si>
  <si>
    <t>Abstraktion</t>
  </si>
  <si>
    <t>realitätsnah</t>
  </si>
  <si>
    <t xml:space="preserve">didaktisch reduziert</t>
  </si>
  <si>
    <t>Cluster</t>
  </si>
  <si>
    <t>GPU</t>
  </si>
  <si>
    <t xml:space="preserve">Grundlagen und Theorien</t>
  </si>
  <si>
    <t xml:space="preserve">Hardware und Logik</t>
  </si>
  <si>
    <t>Monitoring</t>
  </si>
  <si>
    <t>Programmierung</t>
  </si>
  <si>
    <t xml:space="preserve">Prozessoren und Architekturen</t>
  </si>
  <si>
    <t xml:space="preserve">Speicher und Performance</t>
  </si>
  <si>
    <t xml:space="preserve">Systeme und Anwendungen</t>
  </si>
  <si>
    <t>9)</t>
  </si>
  <si>
    <t xml:space="preserve">vor 2000</t>
  </si>
  <si>
    <t xml:space="preserve">2000 - 2010</t>
  </si>
  <si>
    <t xml:space="preserve">2010 - 2020</t>
  </si>
  <si>
    <t xml:space="preserve">nach 2020</t>
  </si>
  <si>
    <t>10)</t>
  </si>
  <si>
    <t>Institution</t>
  </si>
  <si>
    <t>Schule</t>
  </si>
  <si>
    <t>Hochschule</t>
  </si>
  <si>
    <t xml:space="preserve">Schule, Hochschule</t>
  </si>
  <si>
    <t xml:space="preserve">Forschung, Beruf</t>
  </si>
  <si>
    <t>1,2</t>
  </si>
  <si>
    <t>Weiterbildung</t>
  </si>
  <si>
    <t xml:space="preserve">Hochschule, Forschung, Beruf</t>
  </si>
  <si>
    <t>2</t>
  </si>
  <si>
    <t>11)</t>
  </si>
  <si>
    <t>Preis</t>
  </si>
  <si>
    <t>kostenlos</t>
  </si>
  <si>
    <t>kostenpflichtig</t>
  </si>
  <si>
    <t>12)</t>
  </si>
  <si>
    <t>Gamification</t>
  </si>
  <si>
    <t>13)</t>
  </si>
  <si>
    <t>Vorwissen</t>
  </si>
  <si>
    <t>ohne</t>
  </si>
  <si>
    <t>Grundlagen</t>
  </si>
  <si>
    <t>fortgeschritten</t>
  </si>
  <si>
    <t>14)</t>
  </si>
  <si>
    <t>Zeit</t>
  </si>
  <si>
    <t>kurz</t>
  </si>
  <si>
    <t>mittel</t>
  </si>
  <si>
    <t>lang</t>
  </si>
  <si>
    <t>15)</t>
  </si>
  <si>
    <t>16)</t>
  </si>
  <si>
    <t>Dokumentation</t>
  </si>
  <si>
    <t>vorhanden</t>
  </si>
  <si>
    <t xml:space="preserve">nicht dokumentiert</t>
  </si>
  <si>
    <t>17)</t>
  </si>
  <si>
    <t>Bekanntheit</t>
  </si>
  <si>
    <t>niedrig</t>
  </si>
  <si>
    <t>hoch</t>
  </si>
  <si>
    <t>18)</t>
  </si>
  <si>
    <t>Literatur</t>
  </si>
  <si>
    <t xml:space="preserve">1) Jahr</t>
  </si>
  <si>
    <t>Jahr</t>
  </si>
  <si>
    <t xml:space="preserve">Anzahl Veröffentlichungen</t>
  </si>
  <si>
    <t>Gesamt</t>
  </si>
  <si>
    <t>20-25</t>
  </si>
  <si>
    <t xml:space="preserve">zwischen 2020 und 2025</t>
  </si>
  <si>
    <t>00-20</t>
  </si>
  <si>
    <t xml:space="preserve">2) Typ</t>
  </si>
  <si>
    <t>Typ</t>
  </si>
  <si>
    <t>Book</t>
  </si>
  <si>
    <t xml:space="preserve">Book Section</t>
  </si>
  <si>
    <t xml:space="preserve">Conference Paper</t>
  </si>
  <si>
    <t xml:space="preserve">Journal Article</t>
  </si>
  <si>
    <t xml:space="preserve">3) Top 3 Journal/ Conference</t>
  </si>
  <si>
    <t>Journal:</t>
  </si>
  <si>
    <t>Conference:</t>
  </si>
  <si>
    <t xml:space="preserve">Count of Thema1</t>
  </si>
  <si>
    <t xml:space="preserve">IEEE Transactions on Education</t>
  </si>
  <si>
    <t xml:space="preserve">Workshop on Computer Architecture Education</t>
  </si>
  <si>
    <t xml:space="preserve">ACM Journal on Emerging Technologies in Computing Systems</t>
  </si>
  <si>
    <t xml:space="preserve">Computer Applications in Engineering Education</t>
  </si>
  <si>
    <t xml:space="preserve">ACM Conference on Innovation and Technology in Computer Science Education</t>
  </si>
  <si>
    <t xml:space="preserve">ACM Technical Symposium on Computer Science Education</t>
  </si>
  <si>
    <t xml:space="preserve">ACM SIGCOMM Computer Communication Review</t>
  </si>
  <si>
    <t xml:space="preserve">Journal on Educational Resources in Computing</t>
  </si>
  <si>
    <t xml:space="preserve">ACM International Conference on Computing Frontiers</t>
  </si>
  <si>
    <t xml:space="preserve">Annual International Symposium on Computer Architecture</t>
  </si>
  <si>
    <t xml:space="preserve">ACM SIGCSE Bulleting</t>
  </si>
  <si>
    <t xml:space="preserve">ACM International Conference on Hybrid Systems: Computation and Control</t>
  </si>
  <si>
    <t xml:space="preserve">American Journal of Applied Sciences</t>
  </si>
  <si>
    <t xml:space="preserve">ACM SIGCOMM 2024 Conference: Posters and Demos</t>
  </si>
  <si>
    <t xml:space="preserve">ACM Southeast Conference</t>
  </si>
  <si>
    <t xml:space="preserve">Computers and Education</t>
  </si>
  <si>
    <t xml:space="preserve">ACM Symposium on Virtual Reality Software and Technology</t>
  </si>
  <si>
    <t xml:space="preserve">Electronics and Energetics</t>
  </si>
  <si>
    <t xml:space="preserve">European Journal of Science and Mathematics Education</t>
  </si>
  <si>
    <t xml:space="preserve">Annual Frontiers in Education</t>
  </si>
  <si>
    <t xml:space="preserve">IEEE Access</t>
  </si>
  <si>
    <t xml:space="preserve">Annual Frontiers in Education Conference</t>
  </si>
  <si>
    <t xml:space="preserve">IEEE Revista Iberoamericana De Technologias Del Aprendizaje</t>
  </si>
  <si>
    <t xml:space="preserve">Annual IEEE/ACM International Symposium on Microarchitectur</t>
  </si>
  <si>
    <t xml:space="preserve">IEEE Symposium and Workshop on Engineering of Computer-Based Systems</t>
  </si>
  <si>
    <t xml:space="preserve">IEEE Transactions on Computers</t>
  </si>
  <si>
    <t xml:space="preserve">Annual International Symposium on Computer Architecture </t>
  </si>
  <si>
    <t xml:space="preserve">Brazilian Symposium on Information Systems</t>
  </si>
  <si>
    <t xml:space="preserve">IEEE Transactions on Industrial Electronics</t>
  </si>
  <si>
    <t xml:space="preserve">CHI Conference on Human Factors in Computing Systems</t>
  </si>
  <si>
    <t xml:space="preserve">IEEE Transactions on Learning Technologies</t>
  </si>
  <si>
    <t xml:space="preserve">Computer Architecture Education</t>
  </si>
  <si>
    <t xml:space="preserve">IEEE Xplore</t>
  </si>
  <si>
    <t xml:space="preserve">Conference on Design of Circuits and Integrated Systems</t>
  </si>
  <si>
    <t xml:space="preserve">International Association for Development of the Information Society </t>
  </si>
  <si>
    <t xml:space="preserve">Frontiers in Education</t>
  </si>
  <si>
    <t xml:space="preserve">International Conference on Embedded Computer Systems: Architectures, Modeling, and Simulation</t>
  </si>
  <si>
    <t xml:space="preserve">Global Engineering Education Conference</t>
  </si>
  <si>
    <t xml:space="preserve">International Journal of Electrical Engineering an Education</t>
  </si>
  <si>
    <t xml:space="preserve">Guangdong-Hong Kong-Macao Greater Bay Area Education Digitalization and Computer Science International Conference</t>
  </si>
  <si>
    <t xml:space="preserve">International Journal of Electrical Engineering and Education</t>
  </si>
  <si>
    <t xml:space="preserve">ICCS 2022 Lecture Notes in Computer Science</t>
  </si>
  <si>
    <t xml:space="preserve">International Journal of Engineering Pedagogy</t>
  </si>
  <si>
    <t xml:space="preserve">IEEE Global Engineering Education Conference </t>
  </si>
  <si>
    <t xml:space="preserve">Journal of Computer Science</t>
  </si>
  <si>
    <t xml:space="preserve">IEEE International Conference on Advanced Learning Technologies</t>
  </si>
  <si>
    <t xml:space="preserve">Journal of Computing Sciences in Colleges</t>
  </si>
  <si>
    <t xml:space="preserve">IEEE International Conference on Engineering</t>
  </si>
  <si>
    <t xml:space="preserve">Journal of Educational Technology</t>
  </si>
  <si>
    <t xml:space="preserve">IEEE International Conference on Engineering and Computer Education</t>
  </si>
  <si>
    <t xml:space="preserve">Journal of Literature and Art Studies</t>
  </si>
  <si>
    <t xml:space="preserve">IEEE International Conference on Microelectronic Systems Education</t>
  </si>
  <si>
    <t xml:space="preserve">IEEE International Parallel and Distributed Processing Symposium Workshops</t>
  </si>
  <si>
    <t xml:space="preserve">Microprocessors and Microsystems</t>
  </si>
  <si>
    <t xml:space="preserve">IEEE International Symposium on Circuits and Systems </t>
  </si>
  <si>
    <t xml:space="preserve">PeerJ Computer Science</t>
  </si>
  <si>
    <t xml:space="preserve">IEEE Jordan Conference on Applied Electrical Engineering and Computing Technologies</t>
  </si>
  <si>
    <t xml:space="preserve">SSIGCSE Bulletin</t>
  </si>
  <si>
    <t xml:space="preserve">IEEE Region 10 Conference</t>
  </si>
  <si>
    <t xml:space="preserve">Systems Communications</t>
  </si>
  <si>
    <t xml:space="preserve">IEEE SoutheastCon</t>
  </si>
  <si>
    <t xml:space="preserve">IEEE SoutheastCon </t>
  </si>
  <si>
    <t xml:space="preserve">IEEE Workshop on Computer Architecture Eduction</t>
  </si>
  <si>
    <t xml:space="preserve">International Conference On Computer Design and Applications</t>
  </si>
  <si>
    <t xml:space="preserve">International Conference of the Portuguese Society for Engineering Educatio</t>
  </si>
  <si>
    <t xml:space="preserve">International Conference of the Portuguese Society for Engineering Education</t>
  </si>
  <si>
    <t xml:space="preserve">International Conference on Big Data and Informatization Education</t>
  </si>
  <si>
    <t xml:space="preserve">International Conference on Computational Modeling</t>
  </si>
  <si>
    <t xml:space="preserve">International Conference on Computational Science and Computational Intelligence</t>
  </si>
  <si>
    <t xml:space="preserve">International Conference on Computer Science and Education</t>
  </si>
  <si>
    <t xml:space="preserve">International Conference on Electrical Engineering, Computer Science and Informatics</t>
  </si>
  <si>
    <t xml:space="preserve">International Conference on Electrical, Computer and Telecommunication Engineering</t>
  </si>
  <si>
    <t xml:space="preserve">International Conference on Embedded Computer Systems: Architectures, Modeling and Simulation</t>
  </si>
  <si>
    <t xml:space="preserve">International Conference on Field-Programmable Logic and Applications</t>
  </si>
  <si>
    <t xml:space="preserve">International Conference on Intelligent Human-Machine Systems and Cybernetics</t>
  </si>
  <si>
    <t xml:space="preserve">International Conference on Performance Engineering</t>
  </si>
  <si>
    <t xml:space="preserve">International Conference on Sustainable Information Engineering and Technology </t>
  </si>
  <si>
    <t xml:space="preserve">International Conference on System Theory</t>
  </si>
  <si>
    <t xml:space="preserve">International Symposium on Computer Architecture</t>
  </si>
  <si>
    <t xml:space="preserve">International Symposium on Computer Architecture and High Performance Computing</t>
  </si>
  <si>
    <t xml:space="preserve">International Symposium on Computer Science and Intelligent Control</t>
  </si>
  <si>
    <t xml:space="preserve">International Symposium on Microarchitecture</t>
  </si>
  <si>
    <t xml:space="preserve">International Workshop on Artificial Intelligence and Education </t>
  </si>
  <si>
    <t xml:space="preserve">Koli Calling International Conference on Computing Education Research</t>
  </si>
  <si>
    <t xml:space="preserve">Latin American Computing Conference</t>
  </si>
  <si>
    <t xml:space="preserve">Pan-Hellenic Conference on Informatics</t>
  </si>
  <si>
    <t xml:space="preserve">RISC-V Summit Europe</t>
  </si>
  <si>
    <t xml:space="preserve">Rapid Simulation and Performance Evaluation for Design</t>
  </si>
  <si>
    <t xml:space="preserve">Technologies Applied to Electronics Teaching Conference</t>
  </si>
  <si>
    <t xml:space="preserve">UKACC International Conference on Control</t>
  </si>
  <si>
    <t>WCAE</t>
  </si>
  <si>
    <t xml:space="preserve">Workshops of the International Conference on High Performance Computing</t>
  </si>
  <si>
    <t>Thema</t>
  </si>
  <si>
    <t>AI</t>
  </si>
  <si>
    <t xml:space="preserve">Thema und Jahr (Top 3)</t>
  </si>
  <si>
    <t xml:space="preserve">Hardware und Logik Total</t>
  </si>
  <si>
    <t xml:space="preserve">Prozessoren und Architekturen Total</t>
  </si>
  <si>
    <t xml:space="preserve">Speicher und Performance Total</t>
  </si>
  <si>
    <t xml:space="preserve">Thema und Jahr (2nd Best)</t>
  </si>
  <si>
    <t xml:space="preserve">Grundlagen und Theorien Total</t>
  </si>
  <si>
    <t xml:space="preserve">Programmierung Total</t>
  </si>
  <si>
    <t xml:space="preserve">Thema und Jahr (others)</t>
  </si>
  <si>
    <t xml:space="preserve">AI Total</t>
  </si>
  <si>
    <t xml:space="preserve">GPU Total</t>
  </si>
  <si>
    <t xml:space="preserve">Count of Cluster</t>
  </si>
  <si>
    <t>%</t>
  </si>
  <si>
    <t xml:space="preserve">keine Elemente</t>
  </si>
  <si>
    <t xml:space="preserve">Elemente vorhanden</t>
  </si>
  <si>
    <t xml:space="preserve">(Multiple Items)</t>
  </si>
  <si>
    <t xml:space="preserve">Count of Dokumentation</t>
  </si>
  <si>
    <t>Abstraktionslevel</t>
  </si>
  <si>
    <t xml:space="preserve">Hochschule, Forschung</t>
  </si>
  <si>
    <t>k</t>
  </si>
  <si>
    <t xml:space="preserve">0 Total</t>
  </si>
  <si>
    <t xml:space="preserve">1 Total</t>
  </si>
  <si>
    <t xml:space="preserve">2 Total</t>
  </si>
  <si>
    <t xml:space="preserve">3 Total</t>
  </si>
  <si>
    <t>Zitationen</t>
  </si>
  <si>
    <t>Titel</t>
  </si>
  <si>
    <t>Autor</t>
  </si>
  <si>
    <t xml:space="preserve">TrioSim: A Lightweight Simulator for Large-Scale DNN Workloads on Multi-GPU Systems</t>
  </si>
  <si>
    <t xml:space="preserve">Y. Li, Y. Bao, G. Wang, X. Mei, P. Vaid, A. Ghosh, A. Jog, D. Bunander, A. Joshi, Y. Sun</t>
  </si>
  <si>
    <t>Average</t>
  </si>
  <si>
    <t xml:space="preserve">New Perspectives on the Future of Computing Education: Teaching and Learning Explanatory Models</t>
  </si>
  <si>
    <t xml:space="preserve">L. Höper, C. Schulte</t>
  </si>
  <si>
    <t xml:space="preserve">Classroom Simulacra: Building Contextual Student Generative Agents in Online Education for Learning Behavioral Simulation</t>
  </si>
  <si>
    <t xml:space="preserve">S. Xu, H. Wen, H. Pan, D. Dominguez, D. Hu, X. Zhang</t>
  </si>
  <si>
    <t xml:space="preserve">Teaching CS50 with AI: Leveraging Generative Artificial Intelligence in Computer Science Education</t>
  </si>
  <si>
    <t xml:space="preserve">R. Liu, C. Zenke, C. Liu, A. Holmes, P. Thornton, D. J. Malan</t>
  </si>
  <si>
    <t xml:space="preserve">HetSim: A Simulator for Task-based Scheduling on Heterogeneous Hardware</t>
  </si>
  <si>
    <t xml:space="preserve">M. Lütke Dreimann, B. Friesel, O. Spinczyk</t>
  </si>
  <si>
    <t xml:space="preserve">Vulkan-Sim: A GPU Architecture Simulator for Ray Tracing</t>
  </si>
  <si>
    <t xml:space="preserve">M. Saed, Y. H. Chou, L. Liu, T. Nowicki, T. M. Aamodt</t>
  </si>
  <si>
    <t xml:space="preserve">MGPUSim: Enabling Multi-GPU Performance Modeling and Optimization</t>
  </si>
  <si>
    <t xml:space="preserve">Y. Sun, T. Baruah, S. A. Mojumber, S. Dong, X. Gong, S. Treadway</t>
  </si>
  <si>
    <t xml:space="preserve">Accel-Sim: An Extensible Simulation Framework for Validated GPU Modeling</t>
  </si>
  <si>
    <t xml:space="preserve">M. Khairy, Z. Shen, T. M. Aamodt, T. G. Rogers</t>
  </si>
  <si>
    <t xml:space="preserve">An Indicative Demanding Teaching Scenario for Primary Education with the Support of a Multi-layer Fog  Computing Architecture</t>
  </si>
  <si>
    <t xml:space="preserve">V. Giannou, B. Mamalis</t>
  </si>
  <si>
    <t xml:space="preserve">Flexible Web-Based Educational System form Teaching Computer Architecture and Organization</t>
  </si>
  <si>
    <t xml:space="preserve">J. Djordjevic, B. Nikolic, A. Milenkovic</t>
  </si>
  <si>
    <t xml:space="preserve">Practical Computer Architecture with Python and ARM: An introductory guide for enthusiasts and students to learn how computers work and program their own</t>
  </si>
  <si>
    <t xml:space="preserve">A. Clements</t>
  </si>
  <si>
    <t xml:space="preserve">Harnessing FPGAs for computer architecture education</t>
  </si>
  <si>
    <t xml:space="preserve">M. Holland, J. Harris, S. Hauck</t>
  </si>
  <si>
    <t xml:space="preserve">Visualization with Experiential Learning to Encourage Participation and Research in Computer Architecture</t>
  </si>
  <si>
    <t xml:space="preserve">T. Y. Yeh, M. Sterner, C. Bell, A. Chalize Cowe</t>
  </si>
  <si>
    <t xml:space="preserve">Using Simulators for Teaching Computer Organization And Architecture</t>
  </si>
  <si>
    <t xml:space="preserve">P. W. C. Prasad, A. Alsadoon, A. Beg, A. Chan </t>
  </si>
  <si>
    <t xml:space="preserve">Basic Concepts of Computer Architecture Through Games and Game Development</t>
  </si>
  <si>
    <t xml:space="preserve">E. Larraza-Mendiluze, O. A. Gallego, O. A. Uriarte, J. I. M. Aramburu, J. F. L. Mugika</t>
  </si>
  <si>
    <t xml:space="preserve">MarieSim: The MARIE Computer Simulator</t>
  </si>
  <si>
    <t xml:space="preserve">L. Null, J. Lobur</t>
  </si>
  <si>
    <t xml:space="preserve">CADSS: Computer Architecture Design Simulator for Students</t>
  </si>
  <si>
    <t xml:space="preserve">B. P. Railing</t>
  </si>
  <si>
    <t xml:space="preserve">Control Flow Modeling in Statistical Simulation for Accurate and Efficient Processor Design Studies</t>
  </si>
  <si>
    <t xml:space="preserve">L. Eeckhout, R. H. Bell, B. Stougie, K. De Bosschere, L. K. John</t>
  </si>
  <si>
    <t xml:space="preserve">Simulator Building as a Problem-Based Learning Approach for Teaching Students in a Computer Architecture Course</t>
  </si>
  <si>
    <t xml:space="preserve">L. Ang, K. P. Kah</t>
  </si>
  <si>
    <t xml:space="preserve">Applying a Constructivist and Collaborative Methodological Approach in Engineering Education</t>
  </si>
  <si>
    <t xml:space="preserve">L. Moreno, C. Gonzalez, I. Castilla, E. Gonzalez, J. Sigue</t>
  </si>
  <si>
    <t xml:space="preserve">A study of the effectiveness of computer-based simulations in teaching computer architecture</t>
  </si>
  <si>
    <t xml:space="preserve">A. M. DeNardo, A. S. Pyzdrowski</t>
  </si>
  <si>
    <t xml:space="preserve">Measuring Experimental Error in Microprocessor simulation</t>
  </si>
  <si>
    <t xml:space="preserve">R. Desikan, D. Burger, S. W. Keckler</t>
  </si>
  <si>
    <t xml:space="preserve">A Web-based Visual Simulator with Communication Support and its Application to Computer Architecture Education</t>
  </si>
  <si>
    <t xml:space="preserve">Y. Imai, K. Kaneko, M. Nakagawa</t>
  </si>
  <si>
    <t xml:space="preserve">Cryogenic Computer Architecture Modeling with Memory-Side Case Studies</t>
  </si>
  <si>
    <t xml:space="preserve">L. Gyu-Hyeon, M. Dongmoon, B. Ilkwon, K. Jangwoo</t>
  </si>
  <si>
    <t xml:space="preserve">The Educational Range of Vital Simulations of the Little Man Computer Architecture Paradigm</t>
  </si>
  <si>
    <t xml:space="preserve">H. Osborne, W. Yurcik</t>
  </si>
  <si>
    <t xml:space="preserve">A Simulation Based Study of TLB Performance</t>
  </si>
  <si>
    <t xml:space="preserve">A. Borg, J. B. Chen, N. P. Jouppi</t>
  </si>
  <si>
    <t xml:space="preserve">T\&amp;D-Bench-Innovative Combined Support for Education and Research in Computer Architecture and Embedded Systems</t>
  </si>
  <si>
    <t xml:space="preserve">S. N. Soares, F. R. Wagner</t>
  </si>
  <si>
    <t xml:space="preserve">Virtual Reality in Computer Science Education: A Systematic Review</t>
  </si>
  <si>
    <t xml:space="preserve">J. Priker, A. Dengel, M. Holly, S. Safikani</t>
  </si>
  <si>
    <t xml:space="preserve">YASS: A System Simulator for Operationg System and Computer Architecture Teaching and Learning</t>
  </si>
  <si>
    <t xml:space="preserve">M. Besim</t>
  </si>
  <si>
    <t xml:space="preserve">MGSim - A Simulation Environment for Multi-Core Research and Education</t>
  </si>
  <si>
    <t xml:space="preserve">R. Poss, M. Lankamp, Q. Yang, J. Fu, I. Uddin, C. R. Jesshope</t>
  </si>
  <si>
    <t xml:space="preserve">ALPINE: Analog In-Memory Acceleration With Tight Processor Integration for Deep Learning</t>
  </si>
  <si>
    <t xml:space="preserve">J. Klein, I. Boybat, Y. M. Qureshi, M. Dazzi, A. Levisse, G. Ansaloni</t>
  </si>
  <si>
    <t xml:space="preserve">An Emphasis on Memory and Processor Interactions in Undergraduate Computer Architecture Education</t>
  </si>
  <si>
    <t xml:space="preserve">A. Underwood, J. E. Stine</t>
  </si>
  <si>
    <t xml:space="preserve">Teaching Digital Logic and Computer Architecture Using Open Source Tools</t>
  </si>
  <si>
    <t xml:space="preserve">B. Siever, M. J. Hall, J. Feher, R. D. Chamberlain</t>
  </si>
  <si>
    <t xml:space="preserve">An Educational Tool to Analyze the Hardware/Software Integration in RISC-V Systems</t>
  </si>
  <si>
    <t xml:space="preserve">D. Castellis-Rufas, D. Novo, X. Martorell</t>
  </si>
  <si>
    <t xml:space="preserve">FireAxe: Partitioned FPGA-Accelerated Simulation of Large-Scale RTL Designs</t>
  </si>
  <si>
    <t xml:space="preserve">J. Whangbo, C. L. Zhang, K. Anderson, A. Gonzalez, R. Gupta</t>
  </si>
  <si>
    <t xml:space="preserve">An Approach for a Project-Based Digital Logic Design Course Using an Innovative Simulator</t>
  </si>
  <si>
    <t xml:space="preserve">A. C. Harris, H. Jack</t>
  </si>
  <si>
    <t xml:space="preserve">E2C: A Visual Simulator to Reinforce Education of Heterogeneous Computing Systems</t>
  </si>
  <si>
    <t xml:space="preserve">A. Mokhtari, D. Rawls, T. Huynh, J. Green, M. A. Salehi</t>
  </si>
  <si>
    <t xml:space="preserve">Addressing Student Fatigue in Computer Architecture Courses</t>
  </si>
  <si>
    <t xml:space="preserve">P. Fuentes, C. Camarero, D. Herreros, V. Mateev, F. Vallejo, C. Martinez</t>
  </si>
  <si>
    <t xml:space="preserve">Universal ISA Simulator with soft Processor FPGA Implementation</t>
  </si>
  <si>
    <t xml:space="preserve">I. Almasri, G. Abandon, A. Shhadeh, A. Shahrour</t>
  </si>
  <si>
    <t xml:space="preserve">esim: A Structural Design Language and Simulator for Computer Architecture Education</t>
  </si>
  <si>
    <t xml:space="preserve">E. Miller, J. Squire</t>
  </si>
  <si>
    <t xml:space="preserve">Robotics vs. Game-Console-Based Platforms to Learn Computer Architecture</t>
  </si>
  <si>
    <t xml:space="preserve">B. Garcia Fernandez, X. Del Toro, M. J. Santofimia, J. Dorado, F. J. Villanueva, D. Villa</t>
  </si>
  <si>
    <t xml:space="preserve">Teaching Computer Organization and Architecture Using Simulation and FPGA Applications</t>
  </si>
  <si>
    <t xml:space="preserve">K. M. Al-Aubidy</t>
  </si>
  <si>
    <t xml:space="preserve">Simulators as a Teaching Aid for Computer Architecture and Organization</t>
  </si>
  <si>
    <t xml:space="preserve">O. A. Siddiqui, S. Mahmood, R. Hasan, A. R. Khan</t>
  </si>
  <si>
    <t xml:space="preserve">Incorporating Simulation and Implementation into Teaching Computer Organization and Architecture</t>
  </si>
  <si>
    <t xml:space="preserve">B. Hatfield, M. Rieker, Lan Jin</t>
  </si>
  <si>
    <t xml:space="preserve">Teaching computer architecture using an architecture description language</t>
  </si>
  <si>
    <t xml:space="preserve">S. Rigo, M. Juliato, R. Azevedo, G. Araujo, P. Centoducatto</t>
  </si>
  <si>
    <t xml:space="preserve">Looking into the Black Box: Monitoring Computer Architecture Simulations in Real-Time with AkitaRTM</t>
  </si>
  <si>
    <t xml:space="preserve">A. Mosallaei, K. E. Isaacs, Y. Sun</t>
  </si>
  <si>
    <t xml:space="preserve">Educational Simulator for Analyzing Pipelined LEGv8 (subset of ARMv8) Architecture</t>
  </si>
  <si>
    <t xml:space="preserve">J. Tian Chia, Smitha K. G.</t>
  </si>
  <si>
    <t xml:space="preserve">VisOpt - Visualization of Compiler Optimizations for Computer Science Education</t>
  </si>
  <si>
    <t xml:space="preserve">R. Koitz-Hritov, F. Mandl, F. Wotawa</t>
  </si>
  <si>
    <t xml:space="preserve">Evaluation of Visual Computer Simulator for Computer Architecture</t>
  </si>
  <si>
    <t xml:space="preserve">Y. Imai, I. Masatoshi, Y. Moritoh</t>
  </si>
  <si>
    <t xml:space="preserve">More on Computer Architecture Simulators for Different Instruction Formats</t>
  </si>
  <si>
    <t xml:space="preserve">L. Xuejun</t>
  </si>
  <si>
    <t xml:space="preserve">A New Generic Simulator for the Teaching of Assembly Programming</t>
  </si>
  <si>
    <t xml:space="preserve">D. Camarmas-Alonso,  F. Garcia-Carballeira,  A. Calderon-Mateos</t>
  </si>
  <si>
    <t xml:space="preserve">Computer Architecture Simulators for Different Instruction Formats</t>
  </si>
  <si>
    <t xml:space="preserve">A PDP-8 Emulator Program</t>
  </si>
  <si>
    <t xml:space="preserve">B. J. Shelburne</t>
  </si>
  <si>
    <t xml:space="preserve">Microprogrammed Computer Simulator Tools</t>
  </si>
  <si>
    <t xml:space="preserve">M. Cutler, R. R. Eckert</t>
  </si>
  <si>
    <t xml:space="preserve">OAMulator: A Teaching Resource to Introduce Computer Architecture Concepts</t>
  </si>
  <si>
    <t xml:space="preserve">F. Menczer</t>
  </si>
  <si>
    <t xml:space="preserve">The role of the computer architecture simulator in the laboratory</t>
  </si>
  <si>
    <t xml:space="preserve">F. Tangorra</t>
  </si>
  <si>
    <t xml:space="preserve">A new Efficient Assembly Language Teaching Aid for Intel Processors</t>
  </si>
  <si>
    <t xml:space="preserve">S. Z. Sweidan, K. A. Darabkh</t>
  </si>
  <si>
    <t xml:space="preserve">An Interactive Web-Based Simulation of a General Computer Architecture</t>
  </si>
  <si>
    <t xml:space="preserve">W. Yurcik, J. Vila, L. Brumbaugh</t>
  </si>
  <si>
    <t xml:space="preserve">A Multi-Level Computer Architecture Simulator</t>
  </si>
  <si>
    <t xml:space="preserve">Application of WINDLX Simulator in Teaching Practice to Solve the Structural and Control Related in the Pipeline</t>
  </si>
  <si>
    <t xml:space="preserve">L. Jingmei, W. Yanxia, Z. Guoyin, M. Chaoguang, L. Xiang, S. Changting</t>
  </si>
  <si>
    <t xml:space="preserve">Bridging Simulation and Hardware: A Holistic Platform for Teaching in Computer Architecture and Operating Systems</t>
  </si>
  <si>
    <t xml:space="preserve">C. Qian, S. Chen, A. Goodney</t>
  </si>
  <si>
    <t xml:space="preserve">Cloud as a Platform for W-Machine Didactic Computer Simulator</t>
  </si>
  <si>
    <t xml:space="preserve">P. Paczula, R. Tutajewicz, R. Brzeski, H. Zghidi, A. Momot, E. Pluciennik, A. Duszenki, S. Kozielski, D. Mrozek</t>
  </si>
  <si>
    <t xml:space="preserve">Enhancing MIPS Assembly Language Education with Saturn</t>
  </si>
  <si>
    <t xml:space="preserve">S. Engels, M. Badr, T. Whatley</t>
  </si>
  <si>
    <t xml:space="preserve">FLIP: A RISC-V Visual Computer Architecture Simulator for K-12</t>
  </si>
  <si>
    <t xml:space="preserve">D. K. Houngninou</t>
  </si>
  <si>
    <t xml:space="preserve">FREESS: An Educational Simulator of a RISC‑V‑Inspired Superscalar Processor Based on Tomasulo’s Algorithm</t>
  </si>
  <si>
    <t xml:space="preserve">R. Giorgi</t>
  </si>
  <si>
    <t xml:space="preserve">Roro8: A Fantasy Computer for Computer Architecture and Organization Education</t>
  </si>
  <si>
    <t xml:space="preserve">Z. Ahmed</t>
  </si>
  <si>
    <t xml:space="preserve">SWSS-FS: An Enhanced Sunway Full-System Architecture Simulator</t>
  </si>
  <si>
    <t xml:space="preserve">X. Hu</t>
  </si>
  <si>
    <t xml:space="preserve">Sharc: Simulator for Hardware Architecture and Real-time Control</t>
  </si>
  <si>
    <t xml:space="preserve">P. K. Wintz, Y. Sonmez, P. Griffioen, M. Xu, S. Oh, H. Litz, R. H Sanfelice, M. Arcak</t>
  </si>
  <si>
    <t xml:space="preserve">Sparrow: A Teaching CPU Simulator Based on Windows with Graphical User Interface</t>
  </si>
  <si>
    <t xml:space="preserve">B. Liang, T. Wang, X. Bai, H. Zhao</t>
  </si>
  <si>
    <t xml:space="preserve">Teaching Research and Practice for Computer Composition and Structure Based on Network-on-Chip</t>
  </si>
  <si>
    <t xml:space="preserve">Z. Cheng, X. Xiang, C. Hu</t>
  </si>
  <si>
    <t xml:space="preserve">VRV: A Versatile RISC-V Simulator for Education</t>
  </si>
  <si>
    <t xml:space="preserve">N. Krim, J. Porquet-Lupine</t>
  </si>
  <si>
    <t xml:space="preserve">WebRISC‑V: A 64‑bit RISC‑V Pipeline Simulator for Computer Architecture Classes</t>
  </si>
  <si>
    <t xml:space="preserve">R. Giorgi, G. Mariotti</t>
  </si>
  <si>
    <t xml:space="preserve">LY86-64: A Web-based Simulator for the Y86-64 PIPE Architecture</t>
  </si>
  <si>
    <t xml:space="preserve">C. Bao Ly, C. Norris</t>
  </si>
  <si>
    <t xml:space="preserve">RISCALAR: A Cycle-Approximate, Parametrisable RISC-V Microarchitecture Explorer \&amp; Simulator</t>
  </si>
  <si>
    <t xml:space="preserve">J. Mendes, Rajesh C. Panicker</t>
  </si>
  <si>
    <t xml:space="preserve">Simulators for courses in advance computer architecture</t>
  </si>
  <si>
    <t xml:space="preserve">M. Gusev</t>
  </si>
  <si>
    <t xml:space="preserve">The Use of MARIE CPU Simulator in the Computer Architecture (CA) Course: An Exploratoy Analysis to Assess the Students' Percepton of Learning</t>
  </si>
  <si>
    <t xml:space="preserve">T. Kurihara, J. F. Maxnuck Soares, L. T. M. Rainheitte</t>
  </si>
  <si>
    <t xml:space="preserve">Using FOCAP Tool for Teaching Microarchitecture Simulation and Optimization</t>
  </si>
  <si>
    <t xml:space="preserve">A. Florea, A. F. Klein, V. Badea, M. Stefanescu, A. Gellert</t>
  </si>
  <si>
    <t xml:space="preserve">Web-Based Simulator of Superscalar RISC-V Processor</t>
  </si>
  <si>
    <t xml:space="preserve">J. Jaros, M. Majer, J. Horky, J. Vavra</t>
  </si>
  <si>
    <t xml:space="preserve">A lightweight instruction-set simulator for teaching of dynamic instruction scheduling</t>
  </si>
  <si>
    <t xml:space="preserve">L. Wen-jie, S. Li, Z. Wang</t>
  </si>
  <si>
    <t xml:space="preserve">Ripes: A Visual Computer Architecture Simulator</t>
  </si>
  <si>
    <t xml:space="preserve">M. B. Petersen</t>
  </si>
  <si>
    <t xml:space="preserve">SP-1: Design and Simulation of 4-bit Simple CPU on Logisim for Computer Architecture Education</t>
  </si>
  <si>
    <t xml:space="preserve">N. U. Sadad, A. Afrin, Md. N. Islam Mondal</t>
  </si>
  <si>
    <t xml:space="preserve">Teaching Computer Architecture by Designing and Simulating Processors from their Bits and Bytes</t>
  </si>
  <si>
    <t xml:space="preserve">M. Dogan, K. Ötzoprak, M. Resit Tolun</t>
  </si>
  <si>
    <t xml:space="preserve">SICOME 2.0: A teaching Simulator for Computer Architecture</t>
  </si>
  <si>
    <t xml:space="preserve">M. Brox, A. Gernoviez, M. A. Montijano, E. Herruzo, C. D. Moreno</t>
  </si>
  <si>
    <t xml:space="preserve">Software Package for an Educational Computer System</t>
  </si>
  <si>
    <t xml:space="preserve">N. Gbanovic, J. Djordjevic, B. Nikolic</t>
  </si>
  <si>
    <t xml:space="preserve">The Sloop ISA and the SMOK Toolkit</t>
  </si>
  <si>
    <t xml:space="preserve">B. Dugan, J. Zahorjan</t>
  </si>
  <si>
    <t xml:space="preserve">Bringing Real Processors to Labs</t>
  </si>
  <si>
    <t xml:space="preserve">C. Gomez, M. E. Gomez, J. Sahuquillo</t>
  </si>
  <si>
    <t xml:space="preserve">CREATOR: An Educational Integrated Development Environment for RISC-V Programming</t>
  </si>
  <si>
    <t xml:space="preserve">D. Camarmas-Alonso,  F. Garcia-Carballeira,  A. Calderon-Mateos,  E. del-Pozo-Punal</t>
  </si>
  <si>
    <t xml:space="preserve">Creating a Computer Simulator as a CS1 Student Project</t>
  </si>
  <si>
    <t xml:space="preserve">K. L. Porkony</t>
  </si>
  <si>
    <t xml:space="preserve">OpenHardSim: An Open Source Hardware Based Simulator For Learning Microprocessors</t>
  </si>
  <si>
    <t xml:space="preserve">P. M. Papazoglou, A. Moschos</t>
  </si>
  <si>
    <t xml:space="preserve">PIPS: An Instruction Set Architecture for Teaching Computer Organization</t>
  </si>
  <si>
    <t xml:space="preserve">C. Curtsinger, Jerod Weinman</t>
  </si>
  <si>
    <t xml:space="preserve">A Hybrid Simulation Platform for Learning Microprozessors</t>
  </si>
  <si>
    <t xml:space="preserve">P. M. Papazoglou</t>
  </si>
  <si>
    <t xml:space="preserve">Pipelined MIPS Simulation: A plug-in to MARS simulator for supporting pipeline simulation and branch prediction</t>
  </si>
  <si>
    <t xml:space="preserve">D. Xiang Lim, K. G. Smitha</t>
  </si>
  <si>
    <t xml:space="preserve">PSIM: A Processor SIMulator for Basic Computer Architecture and Operation Education</t>
  </si>
  <si>
    <t xml:space="preserve">M. A. Lusco, C. E. Stroud</t>
  </si>
  <si>
    <t xml:space="preserve">Configurable Simulator For Computer Architecture And Organization</t>
  </si>
  <si>
    <t xml:space="preserve">Z. Radivojevic, Z. Stanisavljevic, M. Punt</t>
  </si>
  <si>
    <t xml:space="preserve">WASP: A Web-Based Simulator for an Educational Pipelined Processor</t>
  </si>
  <si>
    <t xml:space="preserve">A. Stojkovic, J. Djordjevic, B. Nikolic</t>
  </si>
  <si>
    <t xml:space="preserve">Lessons learned from teaching computer architecture to computer science students</t>
  </si>
  <si>
    <t xml:space="preserve">M. D. Theys, P. A. Troy</t>
  </si>
  <si>
    <t xml:space="preserve">Simulator Calibration for Accelerator Rich Architecture Studies</t>
  </si>
  <si>
    <t xml:space="preserve">M. Asri, A. Pedram, L. K. John, A. Gerstlauer</t>
  </si>
  <si>
    <t xml:space="preserve">The Postroom Computer</t>
  </si>
  <si>
    <t xml:space="preserve">H. Osborne</t>
  </si>
  <si>
    <t xml:space="preserve">Yet Another Simple Processor (YASP) for Introductory Courses on Computer Architecture</t>
  </si>
  <si>
    <t xml:space="preserve">L. Ribas-Xirgo</t>
  </si>
  <si>
    <t xml:space="preserve">Modern Computer Architecture Teaching and Learning Support: An Experience in Evaluation</t>
  </si>
  <si>
    <t xml:space="preserve">Computer architecture visualisation techniques</t>
  </si>
  <si>
    <t xml:space="preserve">R. N. Ibbett</t>
  </si>
  <si>
    <t xml:space="preserve">WepSIM: An Online Interactive Educational Simulator Integrating Microdesign, Microprogramming, and A</t>
  </si>
  <si>
    <t xml:space="preserve">F. Garcia-Caballeira, A. Calderon-Mateos, S. Alonso-Monsalve, J. Prieto-Cepeda</t>
  </si>
  <si>
    <t xml:space="preserve">Design and Implementation 8 bit CPU Architecture on Logisim for Undergraduate Learning Support</t>
  </si>
  <si>
    <t xml:space="preserve">M. H. H. Ichsan, W. Kurniawan</t>
  </si>
  <si>
    <t xml:space="preserve">Multicore Education Through Simulation</t>
  </si>
  <si>
    <t xml:space="preserve">O. Ozturk</t>
  </si>
  <si>
    <t xml:space="preserve">SicSim: A Simulator of the Educational SIC/XE Computer for a System Software Course</t>
  </si>
  <si>
    <t xml:space="preserve">J. Michelic, T Dobravec</t>
  </si>
  <si>
    <t xml:space="preserve">Teaching Computer Architecture Through Simulation (A Brief Evaluation of CPU Simulators)</t>
  </si>
  <si>
    <t xml:space="preserve">T. Stanley, V. Chetty, M. Styles, S. Jung, F. Duarte, T. J. Lee, M. Gunter, L. Fife</t>
  </si>
  <si>
    <t xml:space="preserve">Teaching and learning support for computer architecture and organization courses design on computer engineering and computer science for undergraduate: A review</t>
  </si>
  <si>
    <t xml:space="preserve">W. Kurniawan, M. H. H. Ichsan</t>
  </si>
  <si>
    <t xml:space="preserve">A Component-Based Visual Simulator for MIPS32 Processors</t>
  </si>
  <si>
    <t xml:space="preserve">H. Sarjoughian, Y. Chen, K. Burger</t>
  </si>
  <si>
    <t xml:space="preserve">The Very Simple CPU Simulator</t>
  </si>
  <si>
    <t xml:space="preserve">J. D. Carpinelli</t>
  </si>
  <si>
    <t xml:space="preserve">Development and Implementation of an Educational Simulator Software Package for a Specific Microprogramming Architecture</t>
  </si>
  <si>
    <t xml:space="preserve">Y. Ruey-Fong, K. Yongmin</t>
  </si>
  <si>
    <t xml:space="preserve">Simulation Tools for Digital Design and Computer Organization and Architecture</t>
  </si>
  <si>
    <t xml:space="preserve">J. D. Carpinelli, F. Jaramillo</t>
  </si>
  <si>
    <t xml:space="preserve">A Microprogrammed Computer Simulator</t>
  </si>
  <si>
    <t xml:space="preserve">Survey and Evaluation of Simulators Suitable for Teaching for Computer Architecture and Organization</t>
  </si>
  <si>
    <t xml:space="preserve">R. Hasan, S. Mahmood</t>
  </si>
  <si>
    <t xml:space="preserve">ViSiMIPS: Visual simulator of MIPS32 pipelined processor</t>
  </si>
  <si>
    <t xml:space="preserve">Md T. Kabir, M. Tahmid Bari, A. L. Haque</t>
  </si>
  <si>
    <t xml:space="preserve">BZK.SAU: Implementing a hardware and software-based Computer Architecture Simulator for Educational Purpose</t>
  </si>
  <si>
    <t xml:space="preserve">H. Oztekin, F. Termurtas, A. Gulbag</t>
  </si>
  <si>
    <t xml:space="preserve">WinDLX and MIPSim Pipeline Simulators for Teaching Computer Architecture</t>
  </si>
  <si>
    <t xml:space="preserve">H. Grünbacher, M. Khosravipour</t>
  </si>
  <si>
    <t xml:space="preserve">MiniMIPS: A simulation project for the computer architecture laboratory</t>
  </si>
  <si>
    <t xml:space="preserve">E. Z. Bem. L. Petelczyc</t>
  </si>
  <si>
    <t xml:space="preserve">Rvfpga: Using a RISC-V Core Targeted to an FPGA in Computer Architecture Education</t>
  </si>
  <si>
    <t xml:space="preserve">S. L. Harris, D. Chaver, L. Pinuel, J. I. Gomez-Perez, M. H. Liaqat, Z. L. Kakakhel</t>
  </si>
  <si>
    <t xml:space="preserve">Tool to Support Computer Architecture Teaching and Learning</t>
  </si>
  <si>
    <t xml:space="preserve">B. Nova, J. C. Ferreira, A. Araujo</t>
  </si>
  <si>
    <t xml:space="preserve">p88110: A Graphical Simulator for Computer Architecture and Organization Course</t>
  </si>
  <si>
    <t xml:space="preserve">M. Isabel Garcia, S. Rodriguer, A. Perez, A. Garcia</t>
  </si>
  <si>
    <t xml:space="preserve">The BRISC-V Platform: A Practical Teaching Approach for Computer Architecture</t>
  </si>
  <si>
    <t xml:space="preserve">R. Agrawal, S. Bandara, A. Ehret, M. Isakov, M. Mark, M. A. Kinsy</t>
  </si>
  <si>
    <t xml:space="preserve">Supporting Undergraduate Computer Architecture Students Using a Visual MIPS64 CPU Simulator</t>
  </si>
  <si>
    <t xml:space="preserve">D. Patti, A. Spadaccini, M. Palesi, F. Fazzino, V. Catania</t>
  </si>
  <si>
    <t xml:space="preserve">Teaching Computer Architecture/Organisation Using Simulators</t>
  </si>
  <si>
    <t xml:space="preserve">H. Grunbacher</t>
  </si>
  <si>
    <t xml:space="preserve">MipsIt - A Simulation and Development Environment Using Animation for Computer Architecture Education</t>
  </si>
  <si>
    <t xml:space="preserve">M. Brorsson</t>
  </si>
  <si>
    <t xml:space="preserve">Pipelined CPU Design With FPGA in Teaching Computer Architecture</t>
  </si>
  <si>
    <t xml:space="preserve">J. H. Lee, S. S. Lee, H. Chang Yu, T. Su</t>
  </si>
  <si>
    <t xml:space="preserve">Use of Constructivism and Collaborative Teaching in an ILP Processors Course</t>
  </si>
  <si>
    <t xml:space="preserve">CPU Sim 3.1: A Tool for Simulating Computer Architectures for Computer Organization Classes</t>
  </si>
  <si>
    <t xml:space="preserve">D. Skrien</t>
  </si>
  <si>
    <t xml:space="preserve">WebMIPS: A New Web-Based MIPS Simulation Environment for Computer Architecture Education</t>
  </si>
  <si>
    <t xml:space="preserve">I. Branovic, R. Giorgi, E. Martinelli</t>
  </si>
  <si>
    <t xml:space="preserve">Three Simulator Tools for Teaching Computer Architecture: EasyCPU, Little Man Computer, and RTLSim</t>
  </si>
  <si>
    <t xml:space="preserve">C. Yehezkel, W. Yurcik, M. Pearson, D. Armstrong</t>
  </si>
  <si>
    <t xml:space="preserve">DRAMPower 5: An Open-Source Power Simulator for Current Generation DRAM Standards</t>
  </si>
  <si>
    <t xml:space="preserve">L. Steiner, T. Psota, M. Mórz, D. Christ, M. Jung, N. Wehn</t>
  </si>
  <si>
    <t xml:space="preserve">Use of architectural simulation tools in education</t>
  </si>
  <si>
    <t xml:space="preserve">P. Bose</t>
  </si>
  <si>
    <t xml:space="preserve">Cache Memory Simulators: A Comparative Study</t>
  </si>
  <si>
    <t xml:space="preserve">Y. Xiaohang, S. Aboughalyoun, D. Williamson, A. Nixon</t>
  </si>
  <si>
    <t xml:space="preserve">Work in Progress - A Visual Cache Memory Simulator</t>
  </si>
  <si>
    <t xml:space="preserve">D. Neebel, C. Augeri, G. MacMillan, L. Baird, A. de-Freitas</t>
  </si>
  <si>
    <t xml:space="preserve">Computer architecture simulation applets for use in teaching</t>
  </si>
  <si>
    <t xml:space="preserve">R. N. Ibbet, F. Mallat</t>
  </si>
  <si>
    <t xml:space="preserve">Enhancements and applications of the SimpleScalar simulator for undergraduate and graduate computer architecture education</t>
  </si>
  <si>
    <t xml:space="preserve">N. Manjikain</t>
  </si>
  <si>
    <t xml:space="preserve">gem5-ndp: Near-Data Processing Architecture Simulation From Low Level Caches to DRAM</t>
  </si>
  <si>
    <t xml:space="preserve">J. Viera, N. Roma, G. Falcao, P. Tomas</t>
  </si>
  <si>
    <t xml:space="preserve">Using EDUCache simulator for the computer architecture and organization course</t>
  </si>
  <si>
    <t xml:space="preserve">S. Ristov, M. Gusev, B. Atanasovski, N. Anchev</t>
  </si>
  <si>
    <t xml:space="preserve">Computer Simulator: An Educational Tool for Computer Architecture</t>
  </si>
  <si>
    <t xml:space="preserve">M. Hesson</t>
  </si>
  <si>
    <t xml:space="preserve">MNEME: A Memory Hierarchy Simulator for an Engineering Computer Architecture Course</t>
  </si>
  <si>
    <t xml:space="preserve">L. Moreno, E. J. Gonzales, B. Popescu, J. Toledo, J. Torres, C. Gonzales</t>
  </si>
  <si>
    <t xml:space="preserve">EDUCache Simulator for Teaching Computer Architecture and Organization</t>
  </si>
  <si>
    <t xml:space="preserve">B. Atanasovski, S. Ristov, M. Gusev, N. Anchev</t>
  </si>
  <si>
    <t xml:space="preserve">DCMSIM: Didactic Cache Memory Simulator</t>
  </si>
  <si>
    <t xml:space="preserve">E. S. Cordeiro, I. G. A. Stefani, T. C. A. P. Soares,  C. A. P. S. Martins</t>
  </si>
  <si>
    <t xml:space="preserve">MNEMOSENE: Tile Architecture and Simulator for Memristor-based Computation-in-memory</t>
  </si>
  <si>
    <t xml:space="preserve">Mahdu Zahedi, Muah Abu Lebdeh, Christopher Bengel, Dirk Wouters, Stephan Mentaal, Manuel Le Gallo, Abu Sebastian, Stephan Wong, Said Hamdioui</t>
  </si>
  <si>
    <t xml:space="preserve">An Educational Tool for Testing Caches on Symmetric Multiprocessors</t>
  </si>
  <si>
    <t xml:space="preserve">M. A. V. Rodriguez, J. M. S. Perez, J. A. G. Pulido</t>
  </si>
  <si>
    <t xml:space="preserve">MSCSim - Multilevel and Split Cache Simulator</t>
  </si>
  <si>
    <t xml:space="preserve">L. M. N. Coutinho, J. L. D. Mendes, C. A. P. S. Martins</t>
  </si>
  <si>
    <t xml:space="preserve">Construction and Research of IT Education Platform Based on Virtual Simulation Technology</t>
  </si>
  <si>
    <t xml:space="preserve">J. Zhang, C. Zhang, L. Ma, J. Zhang</t>
  </si>
  <si>
    <t xml:space="preserve">Design and Implementation of a Higher Vocational Education Resource Sharing Platform Based on Cloud Computing</t>
  </si>
  <si>
    <t xml:space="preserve">L. Wang, X. Du</t>
  </si>
  <si>
    <t xml:space="preserve">Poster: A Hybrid Virtual-Real Emulation Platform for Computer Network Education</t>
  </si>
  <si>
    <t xml:space="preserve">J. Guo, D. Wu, C. Ma, H. Yu, G. Su, L. Luo, Y. Xu, N. Zhang</t>
  </si>
  <si>
    <t xml:space="preserve">Towards Immersive Cloud-Based IoT Education</t>
  </si>
  <si>
    <t xml:space="preserve">F. G. Sue, M. Caesar</t>
  </si>
  <si>
    <t xml:space="preserve">D-LEARN: A digital game for Software Architecture education</t>
  </si>
  <si>
    <t xml:space="preserve">L. O. L. Caminha, A. B. Marques</t>
  </si>
  <si>
    <t xml:space="preserve">To What Extent Virtual Simulation Technology Can Aid Education?</t>
  </si>
  <si>
    <t xml:space="preserve">M. Yang</t>
  </si>
  <si>
    <t xml:space="preserve">A Didactic Processor and Simulator for IoT</t>
  </si>
  <si>
    <t xml:space="preserve">G. P. Silva, J. A. dos S. Borges</t>
  </si>
  <si>
    <t>Id</t>
  </si>
  <si>
    <t>Zeitschrift</t>
  </si>
  <si>
    <t>Thema1</t>
  </si>
  <si>
    <t>Assembler</t>
  </si>
  <si>
    <t>Prozessor</t>
  </si>
  <si>
    <t>RISC</t>
  </si>
  <si>
    <t>MIPS</t>
  </si>
  <si>
    <t xml:space="preserve">Einsatz echter Hardware</t>
  </si>
  <si>
    <t>Superskalarität</t>
  </si>
  <si>
    <t>Pipelining</t>
  </si>
  <si>
    <t>Rechnerarchitektur</t>
  </si>
  <si>
    <t>ADL</t>
  </si>
  <si>
    <t>Speicherhierarchie</t>
  </si>
  <si>
    <t xml:space="preserve">E-Learning, e-Education and Online Training</t>
  </si>
  <si>
    <t>CPU</t>
  </si>
  <si>
    <t>Mikroprozessor</t>
  </si>
  <si>
    <t>Cache</t>
  </si>
  <si>
    <t>Von-Neumann-Architektur</t>
  </si>
  <si>
    <t>Temperatur</t>
  </si>
  <si>
    <t>Mikroprogrammierung</t>
  </si>
  <si>
    <t>FPGA</t>
  </si>
  <si>
    <t>AIMC</t>
  </si>
  <si>
    <t>Grundkenntnisse</t>
  </si>
  <si>
    <t>IoT</t>
  </si>
  <si>
    <t>TLB</t>
  </si>
  <si>
    <t>HDL</t>
  </si>
  <si>
    <t xml:space="preserve">Digitale Logik</t>
  </si>
  <si>
    <t xml:space="preserve">Packt Publishing</t>
  </si>
  <si>
    <t>VR</t>
  </si>
  <si>
    <t>VHDL</t>
  </si>
  <si>
    <t>Compiler</t>
  </si>
  <si>
    <t xml:space="preserve">Cloud Computing</t>
  </si>
  <si>
    <t>Allgemein</t>
  </si>
  <si>
    <t>NoC</t>
  </si>
  <si>
    <t xml:space="preserve">Computer architecture education</t>
  </si>
  <si>
    <t xml:space="preserve">Multimedia and Megachange</t>
  </si>
  <si>
    <t>ID</t>
  </si>
  <si>
    <t>Name</t>
  </si>
  <si>
    <t>Entwickler</t>
  </si>
  <si>
    <t>Quelle</t>
  </si>
  <si>
    <t>Cache-Simulator</t>
  </si>
  <si>
    <t xml:space="preserve">H. Morgenstern</t>
  </si>
  <si>
    <t>https://www.morgenstern.net/Cache/</t>
  </si>
  <si>
    <t>MMIX</t>
  </si>
  <si>
    <t xml:space="preserve">D. Knuth</t>
  </si>
  <si>
    <t>https://mmix.cs.hm.edu/index.html</t>
  </si>
  <si>
    <t>MikroSim</t>
  </si>
  <si>
    <t xml:space="preserve">H. P. Gumm, M. Perner</t>
  </si>
  <si>
    <t>http://www.mikrocodesimulator.de/</t>
  </si>
  <si>
    <t xml:space="preserve">Bonsai Computer</t>
  </si>
  <si>
    <t xml:space="preserve">K. Merkert, J. Merkert</t>
  </si>
  <si>
    <t>https://bonsai.inf-schule.de/</t>
  </si>
  <si>
    <t>MurmelRechner</t>
  </si>
  <si>
    <t xml:space="preserve">F. Selter</t>
  </si>
  <si>
    <t>https://inf-schule.de/rechner/bonsai/murmelrechner</t>
  </si>
  <si>
    <t>Johnny</t>
  </si>
  <si>
    <t xml:space="preserve">P. Dauscher</t>
  </si>
  <si>
    <t>https://dev.inf-schule.de/content/12_rechner/4_johnny/johnny3/</t>
  </si>
  <si>
    <t>MOPS</t>
  </si>
  <si>
    <t xml:space="preserve">M. Haase</t>
  </si>
  <si>
    <t>http://www.viktorianer.de/info/mops.html</t>
  </si>
  <si>
    <t>LogiSim</t>
  </si>
  <si>
    <t xml:space="preserve">Github (ursprünglich C. Burch)</t>
  </si>
  <si>
    <t>https://cburch.com/logisim/de/index.html</t>
  </si>
  <si>
    <t>CPUlator</t>
  </si>
  <si>
    <t xml:space="preserve">H. Wong</t>
  </si>
  <si>
    <t>https://cpulator.01xz.net/</t>
  </si>
  <si>
    <t>RARS</t>
  </si>
  <si>
    <t>Github</t>
  </si>
  <si>
    <t>https://github.com/TheThirdOne/rars</t>
  </si>
  <si>
    <t>MARS</t>
  </si>
  <si>
    <t xml:space="preserve">P. Sanderson, K. Vollmar</t>
  </si>
  <si>
    <t>https://dpetersanderson.github.io/</t>
  </si>
  <si>
    <t>gem5</t>
  </si>
  <si>
    <t>https://www.gem5.org/</t>
  </si>
  <si>
    <t>QEMU</t>
  </si>
  <si>
    <t>Gitlab</t>
  </si>
  <si>
    <t>https://www.qemu.org/</t>
  </si>
  <si>
    <t>QtSpim</t>
  </si>
  <si>
    <t xml:space="preserve">J. Larus</t>
  </si>
  <si>
    <t>https://spimsimulator.sourceforge.net/</t>
  </si>
  <si>
    <t>ARMSim#</t>
  </si>
  <si>
    <t xml:space="preserve">Horspool, Lyons, Serra</t>
  </si>
  <si>
    <t>https://webhome.cs.uvic.ca/~nigelh/ARMSim-V2.1/index.html</t>
  </si>
  <si>
    <t>HDLBits</t>
  </si>
  <si>
    <t>https://hdlbits.01xz.net/wiki/Main_Page</t>
  </si>
  <si>
    <t>ASMBits</t>
  </si>
  <si>
    <t>https://asmbits.01xz.net/wiki/Main_Page</t>
  </si>
  <si>
    <t xml:space="preserve">Iverilog Simulator</t>
  </si>
  <si>
    <t>https://hdlbits.01xz.net/wiki/Iverilog</t>
  </si>
  <si>
    <t>Ripes</t>
  </si>
  <si>
    <t>https://ripes.me/</t>
  </si>
  <si>
    <t>DineroIV</t>
  </si>
  <si>
    <t xml:space="preserve">J. Edler, M. D. Hill</t>
  </si>
  <si>
    <t>https://pages.cs.wisc.edu/~markhill/DineroIV/</t>
  </si>
  <si>
    <t>Pintos</t>
  </si>
  <si>
    <t xml:space="preserve">B. Pfaff</t>
  </si>
  <si>
    <t>https://pkuflyingpig.gitbook.io/pintos</t>
  </si>
  <si>
    <t>Bochs</t>
  </si>
  <si>
    <t>https://bochs.sourceforge.io/</t>
  </si>
  <si>
    <t>NachOS</t>
  </si>
  <si>
    <t xml:space="preserve">T. Anderson, W. A. Christopher, S. J. Procter</t>
  </si>
  <si>
    <t>https://homes.cs.washington.edu/~tom/nachos/</t>
  </si>
  <si>
    <t>Multi2Sim</t>
  </si>
  <si>
    <t xml:space="preserve">Universität Valencia, Northeastern University</t>
  </si>
  <si>
    <t>http://www.multi2sim.org/</t>
  </si>
  <si>
    <t>Sniper</t>
  </si>
  <si>
    <t>https://snipersim.org/w/?utm_source=chatgpt.com</t>
  </si>
  <si>
    <t xml:space="preserve">Little Man Computer (diverse Anbieter)</t>
  </si>
  <si>
    <t xml:space="preserve">Stuart Madnick</t>
  </si>
  <si>
    <r>
      <rPr>
        <sz val="10"/>
        <rFont val="Helvetica Neue"/>
      </rPr>
      <t xml:space="preserve">Nur ein Bsp.: </t>
    </r>
    <r>
      <rPr>
        <u val="single"/>
        <sz val="10"/>
        <rFont val="Helvetica Neue"/>
      </rPr>
      <t>https://peterhigginson.co.uk/lmc/</t>
    </r>
  </si>
  <si>
    <t xml:space="preserve">Tinkercad Circuits</t>
  </si>
  <si>
    <t>Autodesk</t>
  </si>
  <si>
    <t>https://www.tinkercad.com/circuits</t>
  </si>
  <si>
    <t>CircuitVerse</t>
  </si>
  <si>
    <t>https://circuitverse.org/</t>
  </si>
  <si>
    <t>Visual6502</t>
  </si>
  <si>
    <t xml:space="preserve">B. Silverman, G. James, E. Spittles</t>
  </si>
  <si>
    <t>http://www.visual6502.org/</t>
  </si>
  <si>
    <t>Sim8085</t>
  </si>
  <si>
    <t>https://www.sim8085.com/</t>
  </si>
  <si>
    <t xml:space="preserve">DLX SImulator</t>
  </si>
  <si>
    <t xml:space="preserve">Universität Salzburg</t>
  </si>
  <si>
    <t>https://lv.cosy.sbg.ac.at/digitale/dlxwsim/</t>
  </si>
  <si>
    <t>EduMIPS64</t>
  </si>
  <si>
    <t>https://edumips.org/</t>
  </si>
  <si>
    <t>Venus</t>
  </si>
  <si>
    <t xml:space="preserve">K. Vakil</t>
  </si>
  <si>
    <t>https://github.com/kvakil/venus</t>
  </si>
  <si>
    <t>Verilator</t>
  </si>
  <si>
    <t>https://www.veripool.org/verilator/</t>
  </si>
  <si>
    <t xml:space="preserve">RISC-V Web Simulator</t>
  </si>
  <si>
    <t xml:space="preserve">W. J. Song</t>
  </si>
  <si>
    <t>https://riscv.vercel.app/</t>
  </si>
  <si>
    <t>Spike</t>
  </si>
  <si>
    <t>https://github.com/riscv-software-src/riscv-isa-sim</t>
  </si>
  <si>
    <t>BRISC-V</t>
  </si>
  <si>
    <t>ASCSlab</t>
  </si>
  <si>
    <t>https://ascslab.org/research/briscv/simulator/simulator.html</t>
  </si>
  <si>
    <t>QtRVSim</t>
  </si>
  <si>
    <t>https://github.com/cvut/qtrvsim</t>
  </si>
  <si>
    <t>CISC-simulator</t>
  </si>
  <si>
    <t>https://github.com/praveen1496/CISC-simulator</t>
  </si>
  <si>
    <t xml:space="preserve">CISC 6461</t>
  </si>
  <si>
    <t xml:space="preserve">N. Capurso, A. Smith, J. Klein, A. Remily, E. Reynoso</t>
  </si>
  <si>
    <t>https://github.com/nickcapurso/CISC-Simulator-Group-Project-CSCI-6461</t>
  </si>
  <si>
    <t xml:space="preserve">Pipeline Simulator</t>
  </si>
  <si>
    <t xml:space="preserve">Universität Michigan</t>
  </si>
  <si>
    <t>https://vhosts.eecs.umich.edu/370simulators/pipeline/simulator.html</t>
  </si>
  <si>
    <t>simpipe</t>
  </si>
  <si>
    <t>https://github.com/leondavi/simpipe</t>
  </si>
  <si>
    <t xml:space="preserve">Superscalar Processor Simulator</t>
  </si>
  <si>
    <t>https://github.com/SSutherlandDeeBristol/superscalar-processor-simulator/commits/master/?after=d69ab924e35355ac3583e646674409e48ae6f9f0+34</t>
  </si>
  <si>
    <t xml:space="preserve">RISC-V Simulator</t>
  </si>
  <si>
    <t>https://sc-nas.fit.vutbr.cz:11443/</t>
  </si>
  <si>
    <t>Superscalar-CPU-Simulator</t>
  </si>
  <si>
    <t>https://github.com/Charana123/Superscalar-CPU-Simulator/commits/master/</t>
  </si>
  <si>
    <t>SESC</t>
  </si>
  <si>
    <t>IACOMA-Gruppe</t>
  </si>
  <si>
    <t>https://sesc.sourceforge.net/</t>
  </si>
  <si>
    <t>Logigator</t>
  </si>
  <si>
    <t xml:space="preserve">Logigator GmbH</t>
  </si>
  <si>
    <t>https://logigator.com/de</t>
  </si>
  <si>
    <t xml:space="preserve">Digital Logic Sim</t>
  </si>
  <si>
    <t xml:space="preserve">S. Lague</t>
  </si>
  <si>
    <t>https://digital-logic-sim.de.softonic.com/#google_vignette</t>
  </si>
  <si>
    <t>Digital</t>
  </si>
  <si>
    <t xml:space="preserve">H. Neemann</t>
  </si>
  <si>
    <t>https://github.com/hneemann/Digital</t>
  </si>
  <si>
    <t xml:space="preserve">EDA Playground</t>
  </si>
  <si>
    <t>Duolos</t>
  </si>
  <si>
    <t>https://www.edaplayground.com/</t>
  </si>
  <si>
    <t xml:space="preserve">IEEE-754 Floating Point Converter</t>
  </si>
  <si>
    <t xml:space="preserve">T. H. Schmidt</t>
  </si>
  <si>
    <t>https://www.h-schmidt.net/FloatConverter/IEEE754.html</t>
  </si>
  <si>
    <t>BinaryConvert</t>
  </si>
  <si>
    <t xml:space="preserve">Keine Informationen</t>
  </si>
  <si>
    <t>https://www.binaryconvert.com/</t>
  </si>
  <si>
    <t>GPGPU-Sim</t>
  </si>
  <si>
    <t xml:space="preserve">T. Aamodt</t>
  </si>
  <si>
    <t>https://github.com/gpgpu-sim/gpgpu-sim_distribution</t>
  </si>
  <si>
    <t>ESESC</t>
  </si>
  <si>
    <t xml:space="preserve">K. Ardestani, R. Renau</t>
  </si>
  <si>
    <t>http://masc.soe.ucsc.edu/esesc/</t>
  </si>
  <si>
    <t>CACTI</t>
  </si>
  <si>
    <t xml:space="preserve">The Cacti Group</t>
  </si>
  <si>
    <t>https://www.cacti.net</t>
  </si>
  <si>
    <t>HotSpot</t>
  </si>
  <si>
    <t xml:space="preserve">University of Virginia</t>
  </si>
  <si>
    <t>https://github.com/uvahotspot/HotSpot</t>
  </si>
  <si>
    <t>SimScale</t>
  </si>
  <si>
    <t xml:space="preserve">SimScale GmH</t>
  </si>
  <si>
    <t>https://www.simscale.com/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</si>
</sst>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0.000000"/>
      <color theme="1" tint="0"/>
      <name val="Helvetica Neue"/>
    </font>
    <font>
      <sz val="10.000000"/>
      <name val="Helvetica Neue"/>
    </font>
    <font>
      <b/>
      <sz val="10.000000"/>
      <name val="Helvetica Neue"/>
    </font>
    <font>
      <sz val="10.000000"/>
      <name val="Helvetica Neue Medium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00B0F0"/>
        <bgColor rgb="FF00B0F0"/>
      </patternFill>
    </fill>
    <fill>
      <patternFill patternType="solid">
        <fgColor indexed="5"/>
        <bgColor indexed="5"/>
      </patternFill>
    </fill>
    <fill>
      <patternFill patternType="solid">
        <fgColor rgb="FF92D050"/>
        <bgColor rgb="FF92D050"/>
      </patternFill>
    </fill>
  </fills>
  <borders count="11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5"/>
      </right>
      <top style="thin">
        <color indexed="64"/>
      </top>
      <bottom style="thin">
        <color indexed="65"/>
      </bottom>
      <diagonal style="none"/>
    </border>
    <border>
      <left style="thin">
        <color indexed="65"/>
      </left>
      <right style="thin">
        <color indexed="65"/>
      </right>
      <top style="thin">
        <color indexed="64"/>
      </top>
      <bottom style="thin">
        <color indexed="65"/>
      </bottom>
      <diagonal style="none"/>
    </border>
    <border>
      <left style="thin">
        <color indexed="65"/>
      </left>
      <right style="thin">
        <color indexed="64"/>
      </right>
      <top style="thin">
        <color indexed="64"/>
      </top>
      <bottom style="thin">
        <color indexed="65"/>
      </bottom>
      <diagonal style="none"/>
    </border>
    <border>
      <left style="thin">
        <color indexed="64"/>
      </left>
      <right style="thin">
        <color indexed="65"/>
      </right>
      <top style="thin">
        <color indexed="65"/>
      </top>
      <bottom style="thin">
        <color indexed="65"/>
      </bottom>
      <diagonal style="none"/>
    </border>
    <border>
      <left style="thin">
        <color indexed="65"/>
      </left>
      <right style="thin">
        <color indexed="65"/>
      </right>
      <top style="thin">
        <color indexed="65"/>
      </top>
      <bottom style="thin">
        <color indexed="65"/>
      </bottom>
      <diagonal style="none"/>
    </border>
    <border>
      <left style="thin">
        <color indexed="65"/>
      </left>
      <right style="thin">
        <color indexed="64"/>
      </right>
      <top style="thin">
        <color indexed="65"/>
      </top>
      <bottom style="thin">
        <color indexed="65"/>
      </bottom>
      <diagonal style="none"/>
    </border>
    <border>
      <left style="thin">
        <color indexed="64"/>
      </left>
      <right style="thin">
        <color indexed="65"/>
      </right>
      <top style="thin">
        <color indexed="65"/>
      </top>
      <bottom style="thin">
        <color indexed="64"/>
      </bottom>
      <diagonal style="none"/>
    </border>
    <border>
      <left style="thin">
        <color indexed="65"/>
      </left>
      <right style="thin">
        <color indexed="65"/>
      </right>
      <top style="thin">
        <color indexed="65"/>
      </top>
      <bottom style="thin">
        <color indexed="64"/>
      </bottom>
      <diagonal style="none"/>
    </border>
    <border>
      <left style="thin">
        <color indexed="65"/>
      </left>
      <right style="thin">
        <color indexed="64"/>
      </right>
      <top style="thin">
        <color indexed="65"/>
      </top>
      <bottom style="thin">
        <color indexed="64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46">
    <xf fontId="0" fillId="0" borderId="0" numFmtId="0" xfId="0"/>
    <xf fontId="0" fillId="0" borderId="1" numFmtId="0" xfId="0" applyBorder="1"/>
    <xf fontId="0" fillId="0" borderId="2" numFmtId="0" xfId="0" applyBorder="1"/>
    <xf fontId="0" fillId="0" borderId="3" numFmtId="0" xfId="0" applyBorder="1"/>
    <xf fontId="0" fillId="0" borderId="4" numFmtId="0" xfId="0" applyBorder="1"/>
    <xf fontId="0" fillId="0" borderId="5" numFmtId="0" xfId="0" applyBorder="1"/>
    <xf fontId="0" fillId="0" borderId="6" numFmtId="0" xfId="0" applyBorder="1"/>
    <xf fontId="0" fillId="0" borderId="7" numFmtId="0" xfId="0" applyBorder="1"/>
    <xf fontId="0" fillId="0" borderId="8" numFmtId="0" xfId="0" applyBorder="1"/>
    <xf fontId="0" fillId="0" borderId="9" numFmtId="0" xfId="0" applyBorder="1"/>
    <xf fontId="0" fillId="0" borderId="0" numFmtId="0" xfId="0" applyAlignment="1">
      <alignment horizontal="left"/>
    </xf>
    <xf fontId="0" fillId="0" borderId="0" numFmtId="9" xfId="1" applyNumberFormat="1"/>
    <xf fontId="0" fillId="0" borderId="0" numFmtId="0" xfId="0">
      <protection hidden="0" locked="1"/>
    </xf>
    <xf fontId="0" fillId="0" borderId="0" numFmtId="9" xfId="1" applyNumberFormat="1">
      <protection hidden="0" locked="1"/>
    </xf>
    <xf fontId="0" fillId="3" borderId="0" numFmtId="0" xfId="0" applyFill="1" applyAlignment="1">
      <alignment horizontal="left"/>
    </xf>
    <xf fontId="0" fillId="3" borderId="0" numFmtId="0" xfId="0" applyFill="1"/>
    <xf fontId="0" fillId="4" borderId="0" numFmtId="0" xfId="0" applyFill="1" applyAlignment="1">
      <alignment horizontal="left"/>
    </xf>
    <xf fontId="0" fillId="4" borderId="0" numFmtId="0" xfId="0" applyFill="1"/>
    <xf fontId="0" fillId="5" borderId="0" numFmtId="0" xfId="0" applyFill="1" applyAlignment="1">
      <alignment horizontal="left"/>
    </xf>
    <xf fontId="0" fillId="5" borderId="0" numFmtId="0" xfId="0" applyFill="1"/>
    <xf fontId="1" fillId="0" borderId="0" numFmtId="0" xfId="0" applyFont="1"/>
    <xf fontId="0" fillId="0" borderId="0" numFmtId="0" xfId="0"/>
    <xf fontId="0" fillId="0" borderId="0" numFmtId="164" xfId="1" applyNumberFormat="1"/>
    <xf fontId="0" fillId="4" borderId="0" numFmtId="9" xfId="1" applyNumberFormat="1" applyFill="1"/>
    <xf fontId="0" fillId="5" borderId="0" numFmtId="9" xfId="1" applyNumberFormat="1" applyFill="1"/>
    <xf fontId="0" fillId="5" borderId="0" numFmtId="9" xfId="0" applyNumberFormat="1" applyFill="1"/>
    <xf fontId="0" fillId="4" borderId="0" numFmtId="9" xfId="0" applyNumberFormat="1" applyFill="1"/>
    <xf fontId="0" fillId="0" borderId="0" numFmtId="9" xfId="0" applyNumberFormat="1"/>
    <xf fontId="0" fillId="4" borderId="0" numFmtId="0" xfId="0" applyFill="1" applyAlignment="1">
      <alignment horizontal="left" indent="1"/>
    </xf>
    <xf fontId="0" fillId="5" borderId="0" numFmtId="0" xfId="0" applyFill="1" applyAlignment="1">
      <alignment horizontal="left" indent="1"/>
    </xf>
    <xf fontId="0" fillId="0" borderId="0" numFmtId="0" xfId="0" applyAlignment="1">
      <alignment horizontal="left" indent="1"/>
    </xf>
    <xf fontId="0" fillId="0" borderId="0" numFmtId="0" xfId="0" applyAlignment="1">
      <alignment horizontal="center"/>
    </xf>
    <xf fontId="2" fillId="0" borderId="0" numFmtId="0" xfId="0" applyFont="1" applyAlignment="1">
      <alignment vertical="top" wrapText="1"/>
    </xf>
    <xf fontId="0" fillId="3" borderId="0" numFmtId="0" xfId="0" applyFill="1" applyAlignment="1">
      <alignment horizontal="left" indent="1"/>
    </xf>
    <xf fontId="0" fillId="0" borderId="0" numFmtId="2" xfId="0" applyNumberFormat="1"/>
    <xf fontId="3" fillId="0" borderId="10" numFmtId="0" xfId="0" applyFont="1" applyBorder="1" applyAlignment="1" applyProtection="0">
      <alignment vertical="top"/>
    </xf>
    <xf fontId="3" fillId="0" borderId="10" numFmtId="0" xfId="0" applyFont="1" applyBorder="1" applyAlignment="1" applyProtection="0">
      <alignment horizontal="center" vertical="top"/>
    </xf>
    <xf fontId="4" fillId="0" borderId="10" numFmtId="49" xfId="0" applyNumberFormat="1" applyFont="1" applyBorder="1" applyAlignment="1" applyProtection="0">
      <alignment vertical="top"/>
    </xf>
    <xf fontId="4" fillId="0" borderId="10" numFmtId="49" xfId="0" applyNumberFormat="1" applyFont="1" applyBorder="1" applyAlignment="1" applyProtection="0">
      <alignment horizontal="left" vertical="top"/>
    </xf>
    <xf fontId="4" fillId="0" borderId="10" numFmtId="0" xfId="0" applyFont="1" applyBorder="1" applyAlignment="1" applyProtection="0">
      <alignment horizontal="left" vertical="top"/>
    </xf>
    <xf fontId="3" fillId="0" borderId="10" numFmtId="49" xfId="0" applyNumberFormat="1" applyFont="1" applyBorder="1" applyAlignment="1" applyProtection="0">
      <alignment vertical="top"/>
    </xf>
    <xf fontId="3" fillId="0" borderId="10" numFmtId="49" xfId="0" applyNumberFormat="1" applyFont="1" applyBorder="1" applyAlignment="1" applyProtection="0">
      <alignment horizontal="center" vertical="top"/>
    </xf>
    <xf fontId="3" fillId="0" borderId="10" numFmtId="0" xfId="0" applyFont="1" applyBorder="1" applyAlignment="1" applyProtection="0" quotePrefix="1">
      <alignment horizontal="center" vertical="top"/>
    </xf>
    <xf fontId="3" fillId="0" borderId="10" numFmtId="49" xfId="0" applyNumberFormat="1" applyFont="1" applyBorder="1" applyAlignment="1" applyProtection="0" quotePrefix="1">
      <alignment horizontal="center" vertical="top"/>
    </xf>
    <xf fontId="5" fillId="0" borderId="10" numFmtId="0" xfId="0" applyFont="1" applyBorder="1" applyAlignment="1" applyProtection="0">
      <alignment vertical="top"/>
    </xf>
    <xf fontId="3" fillId="0" borderId="10" numFmtId="49" xfId="0" applyNumberFormat="1" applyFont="1" applyBorder="1" applyAlignment="1" applyProtection="0" quotePrefix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pivotCacheDefinition" Target="pivotCache/pivotCacheDefinition1.xml"/><Relationship  Id="rId10" Type="http://schemas.openxmlformats.org/officeDocument/2006/relationships/pivotCacheDefinition" Target="pivotCache/pivotCacheDefinition10.xml"/><Relationship  Id="rId11" Type="http://schemas.openxmlformats.org/officeDocument/2006/relationships/worksheet" Target="worksheets/sheet1.xml"/><Relationship  Id="rId12" Type="http://schemas.openxmlformats.org/officeDocument/2006/relationships/worksheet" Target="worksheets/sheet2.xml"/><Relationship  Id="rId13" Type="http://schemas.openxmlformats.org/officeDocument/2006/relationships/worksheet" Target="worksheets/sheet3.xml"/><Relationship  Id="rId14" Type="http://schemas.openxmlformats.org/officeDocument/2006/relationships/worksheet" Target="worksheets/sheet4.xml"/><Relationship  Id="rId15" Type="http://schemas.openxmlformats.org/officeDocument/2006/relationships/worksheet" Target="worksheets/sheet5.xml"/><Relationship  Id="rId16" Type="http://schemas.openxmlformats.org/officeDocument/2006/relationships/worksheet" Target="worksheets/sheet6.xml"/><Relationship  Id="rId17" Type="http://schemas.openxmlformats.org/officeDocument/2006/relationships/theme" Target="theme/theme1.xml"/><Relationship  Id="rId18" Type="http://schemas.openxmlformats.org/officeDocument/2006/relationships/sharedStrings" Target="sharedStrings.xml"/><Relationship  Id="rId19" Type="http://schemas.openxmlformats.org/officeDocument/2006/relationships/styles" Target="styles.xml"/><Relationship  Id="rId2" Type="http://schemas.openxmlformats.org/officeDocument/2006/relationships/pivotCacheDefinition" Target="pivotCache/pivotCacheDefinition2.xml"/><Relationship  Id="rId3" Type="http://schemas.openxmlformats.org/officeDocument/2006/relationships/pivotCacheDefinition" Target="pivotCache/pivotCacheDefinition3.xml"/><Relationship  Id="rId4" Type="http://schemas.openxmlformats.org/officeDocument/2006/relationships/pivotCacheDefinition" Target="pivotCache/pivotCacheDefinition4.xml"/><Relationship  Id="rId5" Type="http://schemas.openxmlformats.org/officeDocument/2006/relationships/pivotCacheDefinition" Target="pivotCache/pivotCacheDefinition5.xml"/><Relationship  Id="rId6" Type="http://schemas.openxmlformats.org/officeDocument/2006/relationships/pivotCacheDefinition" Target="pivotCache/pivotCacheDefinition6.xml"/><Relationship  Id="rId7" Type="http://schemas.openxmlformats.org/officeDocument/2006/relationships/pivotCacheDefinition" Target="pivotCache/pivotCacheDefinition7.xml"/><Relationship  Id="rId8" Type="http://schemas.openxmlformats.org/officeDocument/2006/relationships/pivotCacheDefinition" Target="pivotCache/pivotCacheDefinition8.xml"/><Relationship  Id="rId9" Type="http://schemas.openxmlformats.org/officeDocument/2006/relationships/pivotCacheDefinition" Target="pivotCache/pivotCacheDefinition9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style4.xml" /><Relationship Id="rId2" Type="http://schemas.microsoft.com/office/2011/relationships/chartColorStyle" Target="colors4.xml" 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style5.xml" /><Relationship Id="rId2" Type="http://schemas.microsoft.com/office/2011/relationships/chartColorStyle" Target="colors5.xml" 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style6.xml" /><Relationship Id="rId2" Type="http://schemas.microsoft.com/office/2011/relationships/chartColorStyle" Target="colors6.xml" 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style7.xml" /><Relationship Id="rId2" Type="http://schemas.microsoft.com/office/2011/relationships/chartColorStyle" Target="colors7.xml" 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style8.xml" /><Relationship Id="rId2" Type="http://schemas.microsoft.com/office/2011/relationships/chartColorStyle" Target="colors8.xml" /></Relationships>
</file>

<file path=xl/charts/_rels/chart9.xml.rels><?xml version="1.0" encoding="UTF-8" standalone="yes"?><Relationships xmlns="http://schemas.openxmlformats.org/package/2006/relationships"><Relationship Id="rId1" Type="http://schemas.microsoft.com/office/2011/relationships/chartStyle" Target="style9.xml" /><Relationship Id="rId2" Type="http://schemas.microsoft.com/office/2011/relationships/chartColorStyle" Target="colors9.xml" /></Relationships>
</file>

<file path=xl/charts/_rels/chart10.xml.rels><?xml version="1.0" encoding="UTF-8" standalone="yes"?><Relationships xmlns="http://schemas.openxmlformats.org/package/2006/relationships"><Relationship Id="rId1" Type="http://schemas.microsoft.com/office/2011/relationships/chartStyle" Target="style10.xml" /><Relationship Id="rId2" Type="http://schemas.microsoft.com/office/2011/relationships/chartColorStyle" Target="colors10.xml" /></Relationships>
</file>

<file path=xl/charts/_rels/chart11.xml.rels><?xml version="1.0" encoding="UTF-8" standalone="yes"?><Relationships xmlns="http://schemas.openxmlformats.org/package/2006/relationships"><Relationship Id="rId1" Type="http://schemas.microsoft.com/office/2011/relationships/chartStyle" Target="style11.xml" /><Relationship Id="rId2" Type="http://schemas.microsoft.com/office/2011/relationships/chartColorStyle" Target="colors11.xml" /></Relationships>
</file>

<file path=xl/charts/_rels/chart12.xml.rels><?xml version="1.0" encoding="UTF-8" standalone="yes"?><Relationships xmlns="http://schemas.openxmlformats.org/package/2006/relationships"><Relationship Id="rId1" Type="http://schemas.microsoft.com/office/2011/relationships/chartStyle" Target="style12.xml" /><Relationship Id="rId2" Type="http://schemas.microsoft.com/office/2011/relationships/chartColorStyle" Target="colors12.xml" /></Relationships>
</file>

<file path=xl/charts/_rels/chart13.xml.rels><?xml version="1.0" encoding="UTF-8" standalone="yes"?><Relationships xmlns="http://schemas.openxmlformats.org/package/2006/relationships"><Relationship Id="rId1" Type="http://schemas.microsoft.com/office/2011/relationships/chartStyle" Target="style13.xml" /><Relationship Id="rId2" Type="http://schemas.microsoft.com/office/2011/relationships/chartColorStyle" Target="colors13.xml" /></Relationships>
</file>

<file path=xl/charts/_rels/chart14.xml.rels><?xml version="1.0" encoding="UTF-8" standalone="yes"?><Relationships xmlns="http://schemas.openxmlformats.org/package/2006/relationships"><Relationship Id="rId1" Type="http://schemas.microsoft.com/office/2011/relationships/chartStyle" Target="style14.xml" /><Relationship Id="rId2" Type="http://schemas.microsoft.com/office/2011/relationships/chartColorStyle" Target="colors14.xml" /></Relationships>
</file>

<file path=xl/charts/_rels/chart15.xml.rels><?xml version="1.0" encoding="UTF-8" standalone="yes"?><Relationships xmlns="http://schemas.openxmlformats.org/package/2006/relationships"><Relationship Id="rId1" Type="http://schemas.microsoft.com/office/2011/relationships/chartStyle" Target="style15.xml" /><Relationship Id="rId2" Type="http://schemas.microsoft.com/office/2011/relationships/chartColorStyle" Target="colors15.xml" /></Relationships>
</file>

<file path=xl/charts/_rels/chart16.xml.rels><?xml version="1.0" encoding="UTF-8" standalone="yes"?><Relationships xmlns="http://schemas.openxmlformats.org/package/2006/relationships"><Relationship Id="rId1" Type="http://schemas.microsoft.com/office/2011/relationships/chartStyle" Target="style16.xml" /><Relationship Id="rId2" Type="http://schemas.microsoft.com/office/2011/relationships/chartColorStyle" Target="colors16.xml" /></Relationships>
</file>

<file path=xl/charts/_rels/chart17.xml.rels><?xml version="1.0" encoding="UTF-8" standalone="yes"?><Relationships xmlns="http://schemas.openxmlformats.org/package/2006/relationships"><Relationship Id="rId1" Type="http://schemas.microsoft.com/office/2011/relationships/chartStyle" Target="style17.xml" /><Relationship Id="rId2" Type="http://schemas.microsoft.com/office/2011/relationships/chartColorStyle" Target="colors17.xml" /></Relationships>
</file>

<file path=xl/charts/_rels/chart18.xml.rels><?xml version="1.0" encoding="UTF-8" standalone="yes"?><Relationships xmlns="http://schemas.openxmlformats.org/package/2006/relationships"><Relationship Id="rId1" Type="http://schemas.microsoft.com/office/2011/relationships/chartStyle" Target="style18.xml" /><Relationship Id="rId2" Type="http://schemas.microsoft.com/office/2011/relationships/chartColorStyle" Target="colors18.xml" /></Relationships>
</file>

<file path=xl/charts/_rels/chart19.xml.rels><?xml version="1.0" encoding="UTF-8" standalone="yes"?><Relationships xmlns="http://schemas.openxmlformats.org/package/2006/relationships"><Relationship Id="rId1" Type="http://schemas.microsoft.com/office/2011/relationships/chartStyle" Target="style19.xml" /><Relationship Id="rId2" Type="http://schemas.microsoft.com/office/2011/relationships/chartColorStyle" Target="colors19.xml" /></Relationships>
</file>

<file path=xl/charts/_rels/chart20.xml.rels><?xml version="1.0" encoding="UTF-8" standalone="yes"?><Relationships xmlns="http://schemas.openxmlformats.org/package/2006/relationships"><Relationship Id="rId1" Type="http://schemas.microsoft.com/office/2011/relationships/chartStyle" Target="style20.xml" /><Relationship Id="rId2" Type="http://schemas.microsoft.com/office/2011/relationships/chartColorStyle" Target="colors20.xml" /></Relationships>
</file>

<file path=xl/charts/_rels/chart21.xml.rels><?xml version="1.0" encoding="UTF-8" standalone="yes"?><Relationships xmlns="http://schemas.openxmlformats.org/package/2006/relationships"><Relationship Id="rId1" Type="http://schemas.microsoft.com/office/2011/relationships/chartStyle" Target="style21.xml" /><Relationship Id="rId2" Type="http://schemas.microsoft.com/office/2011/relationships/chartColorStyle" Target="colors21.xml" /></Relationships>
</file>

<file path=xl/charts/_rels/chart22.xml.rels><?xml version="1.0" encoding="UTF-8" standalone="yes"?><Relationships xmlns="http://schemas.openxmlformats.org/package/2006/relationships"><Relationship Id="rId1" Type="http://schemas.microsoft.com/office/2011/relationships/chartStyle" Target="style22.xml" /><Relationship Id="rId2" Type="http://schemas.microsoft.com/office/2011/relationships/chartColorStyle" Target="colors22.xml" /></Relationships>
</file>

<file path=xl/charts/_rels/chart23.xml.rels><?xml version="1.0" encoding="UTF-8" standalone="yes"?><Relationships xmlns="http://schemas.openxmlformats.org/package/2006/relationships"><Relationship Id="rId1" Type="http://schemas.microsoft.com/office/2011/relationships/chartStyle" Target="style23.xml" /><Relationship Id="rId2" Type="http://schemas.microsoft.com/office/2011/relationships/chartColorStyle" Target="colors23.xml" /></Relationships>
</file>

<file path=xl/charts/_rels/chart24.xml.rels><?xml version="1.0" encoding="UTF-8" standalone="yes"?><Relationships xmlns="http://schemas.openxmlformats.org/package/2006/relationships"><Relationship Id="rId1" Type="http://schemas.microsoft.com/office/2011/relationships/chartStyle" Target="style24.xml" /><Relationship Id="rId2" Type="http://schemas.microsoft.com/office/2011/relationships/chartColorStyle" Target="colors24.xml" /></Relationships>
</file>

<file path=xl/charts/_rels/chart25.xml.rels><?xml version="1.0" encoding="UTF-8" standalone="yes"?><Relationships xmlns="http://schemas.openxmlformats.org/package/2006/relationships"><Relationship Id="rId1" Type="http://schemas.microsoft.com/office/2011/relationships/chartStyle" Target="style25.xml" /><Relationship Id="rId2" Type="http://schemas.microsoft.com/office/2011/relationships/chartColorStyle" Target="colors25.xml" /></Relationships>
</file>

<file path=xl/charts/_rels/chart26.xml.rels><?xml version="1.0" encoding="UTF-8" standalone="yes"?><Relationships xmlns="http://schemas.openxmlformats.org/package/2006/relationships"><Relationship Id="rId1" Type="http://schemas.microsoft.com/office/2011/relationships/chartStyle" Target="style26.xml" /><Relationship Id="rId2" Type="http://schemas.microsoft.com/office/2011/relationships/chartColorStyle" Target="colors26.xml" /></Relationships>
</file>

<file path=xl/charts/_rels/chart27.xml.rels><?xml version="1.0" encoding="UTF-8" standalone="yes"?><Relationships xmlns="http://schemas.openxmlformats.org/package/2006/relationships"><Relationship Id="rId1" Type="http://schemas.microsoft.com/office/2011/relationships/chartStyle" Target="style27.xml" /><Relationship Id="rId2" Type="http://schemas.microsoft.com/office/2011/relationships/chartColorStyle" Target="colors27.xml" /></Relationships>
</file>

<file path=xl/charts/_rels/chart28.xml.rels><?xml version="1.0" encoding="UTF-8" standalone="yes"?><Relationships xmlns="http://schemas.openxmlformats.org/package/2006/relationships"><Relationship Id="rId1" Type="http://schemas.microsoft.com/office/2011/relationships/chartStyle" Target="style28.xml" /><Relationship Id="rId2" Type="http://schemas.microsoft.com/office/2011/relationships/chartColorStyle" Target="colors28.xml" /></Relationships>
</file>

<file path=xl/charts/_rels/chart29.xml.rels><?xml version="1.0" encoding="UTF-8" standalone="yes"?><Relationships xmlns="http://schemas.openxmlformats.org/package/2006/relationships"><Relationship Id="rId1" Type="http://schemas.microsoft.com/office/2011/relationships/chartStyle" Target="style29.xml" /><Relationship Id="rId2" Type="http://schemas.microsoft.com/office/2011/relationships/chartColorStyle" Target="colors29.xml" /></Relationships>
</file>

<file path=xl/charts/_rels/chart30.xml.rels><?xml version="1.0" encoding="UTF-8" standalone="yes"?><Relationships xmlns="http://schemas.openxmlformats.org/package/2006/relationships"><Relationship Id="rId1" Type="http://schemas.microsoft.com/office/2011/relationships/chartStyle" Target="style30.xml" /><Relationship Id="rId2" Type="http://schemas.microsoft.com/office/2011/relationships/chartColorStyle" Target="colors30.xml" /></Relationships>
</file>

<file path=xl/charts/_rels/chart31.xml.rels><?xml version="1.0" encoding="UTF-8" standalone="yes"?><Relationships xmlns="http://schemas.openxmlformats.org/package/2006/relationships"><Relationship Id="rId1" Type="http://schemas.microsoft.com/office/2011/relationships/chartStyle" Target="style31.xml" /><Relationship Id="rId2" Type="http://schemas.microsoft.com/office/2011/relationships/chartColorStyle" Target="colors31.xml" /></Relationships>
</file>

<file path=xl/charts/_rels/chart32.xml.rels><?xml version="1.0" encoding="UTF-8" standalone="yes"?><Relationships xmlns="http://schemas.openxmlformats.org/package/2006/relationships"><Relationship Id="rId1" Type="http://schemas.microsoft.com/office/2011/relationships/chartStyle" Target="style32.xml" /><Relationship Id="rId2" Type="http://schemas.microsoft.com/office/2011/relationships/chartColorStyle" Target="colors3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graphics_simulator!$D$23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cat>
            <c:numRef>
              <c:f>graphics_simulator!$C$24:$C$45</c:f>
            </c:numRef>
          </c:cat>
          <c:val>
            <c:numRef>
              <c:f>graphics_simulator!$D$24:$D$45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219"/>
        <c:overlap val="-26"/>
        <c:axId val="2140842467"/>
        <c:axId val="2140842468"/>
      </c:barChart>
      <c:catAx>
        <c:axId val="21408424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68"/>
        <c:crosses val="autoZero"/>
        <c:auto val="1"/>
        <c:lblAlgn val="ctr"/>
        <c:lblOffset val="100"/>
        <c:noMultiLvlLbl val="0"/>
      </c:catAx>
      <c:valAx>
        <c:axId val="214084246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6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142875" y="76199"/>
      <a:ext cx="5784055" cy="36385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graphics_simulator!$D$23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cat>
            <c:numRef>
              <c:f>graphics_simulator!$C$52:$C$67</c:f>
            </c:numRef>
          </c:cat>
          <c:val>
            <c:numRef>
              <c:f>graphics_simulator!$D$52:$D$67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219"/>
        <c:overlap val="-26"/>
        <c:axId val="2140842471"/>
        <c:axId val="2140842472"/>
      </c:barChart>
      <c:catAx>
        <c:axId val="2140842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72"/>
        <c:crosses val="autoZero"/>
        <c:auto val="1"/>
        <c:lblAlgn val="ctr"/>
        <c:lblOffset val="100"/>
        <c:noMultiLvlLbl val="0"/>
      </c:catAx>
      <c:valAx>
        <c:axId val="214084247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7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142875" y="3800474"/>
      <a:ext cx="5724524" cy="41719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 i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graphics_simulator!$F$75:$F$77</c:f>
            </c:strRef>
          </c:cat>
          <c:val>
            <c:numRef>
              <c:f>graphics_simulator!$H$75:$H$77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52697" y="9639299"/>
      <a:ext cx="5653086" cy="37814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graphics_simulator!$I$99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numRef>
              <c:f>graphics_simulator!$J$98:$AE$98</c:f>
            </c:numRef>
          </c:cat>
          <c:val>
            <c:numRef>
              <c:f>graphics_simulator!$J$99:$AE$99</c:f>
            </c:numRef>
          </c:val>
        </c:ser>
        <c:ser>
          <c:idx val="1"/>
          <c:order val="1"/>
          <c:tx>
            <c:strRef>
              <c:f>graphics_simulator!$I$100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numRef>
              <c:f>graphics_simulator!$J$98:$AE$98</c:f>
            </c:numRef>
          </c:cat>
          <c:val>
            <c:numRef>
              <c:f>graphics_simulator!$J$100:$AE$100</c:f>
            </c:numRef>
          </c:val>
        </c:ser>
        <c:ser>
          <c:idx val="2"/>
          <c:order val="2"/>
          <c:tx>
            <c:strRef>
              <c:f>graphics_simulator!$I$101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numRef>
              <c:f>graphics_simulator!$J$98:$AE$98</c:f>
            </c:numRef>
          </c:cat>
          <c:val>
            <c:numRef>
              <c:f>graphics_simulator!$J$101:$AE$101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475"/>
        <c:axId val="2140842476"/>
      </c:barChart>
      <c:catAx>
        <c:axId val="21408424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76"/>
        <c:crosses val="autoZero"/>
        <c:auto val="1"/>
        <c:lblAlgn val="ctr"/>
        <c:lblOffset val="100"/>
        <c:noMultiLvlLbl val="0"/>
      </c:catAx>
      <c:valAx>
        <c:axId val="214084247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7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228600" y="14430374"/>
      <a:ext cx="5653086" cy="3609973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graphics_simulator!$F$175:$F$176</c:f>
            </c:strRef>
          </c:cat>
          <c:val>
            <c:numRef>
              <c:f>graphics_simulator!$G$175:$G$176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208359" y="18935699"/>
      <a:ext cx="5653086" cy="362902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graphics_simulator!$H$183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graphics_simulator!$I$182:$P$182</c:f>
            </c:strRef>
          </c:cat>
          <c:val>
            <c:numRef>
              <c:f>graphics_simulator!$I$183:$P$183</c:f>
            </c:numRef>
          </c:val>
        </c:ser>
        <c:ser>
          <c:idx val="1"/>
          <c:order val="1"/>
          <c:tx>
            <c:strRef>
              <c:f>graphics_simulator!$H$184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invertIfNegative val="0"/>
          <c:cat>
            <c:strRef>
              <c:f>graphics_simulator!$I$182:$P$182</c:f>
            </c:strRef>
          </c:cat>
          <c:val>
            <c:numRef>
              <c:f>graphics_simulator!$I$184:$P$184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481"/>
        <c:axId val="2140842482"/>
      </c:barChart>
      <c:catAx>
        <c:axId val="214084248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82"/>
        <c:crosses val="autoZero"/>
        <c:auto val="1"/>
        <c:lblAlgn val="ctr"/>
        <c:lblOffset val="100"/>
        <c:noMultiLvlLbl val="0"/>
      </c:catAx>
      <c:valAx>
        <c:axId val="214084248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8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142874" y="23469599"/>
      <a:ext cx="5672136" cy="341947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bar"/>
        <c:grouping val="clustered"/>
        <c:varyColors val="0"/>
        <c:ser>
          <c:idx val="0"/>
          <c:order val="0"/>
          <c:tx>
            <c:strRef>
              <c:f>graphics_simulator!$D$201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graphics_simulator!$C$202:$C$209</c:f>
            </c:strRef>
          </c:cat>
          <c:val>
            <c:numRef>
              <c:f>graphics_simulator!$D$202:$D$209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82"/>
        <c:axId val="2140842485"/>
        <c:axId val="2140842486"/>
      </c:barChart>
      <c:catAx>
        <c:axId val="214084248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86"/>
        <c:crosses val="autoZero"/>
        <c:auto val="1"/>
        <c:lblAlgn val="ctr"/>
        <c:lblOffset val="100"/>
        <c:noMultiLvlLbl val="0"/>
      </c:catAx>
      <c:valAx>
        <c:axId val="2140842486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8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52697" y="28441649"/>
      <a:ext cx="5672136" cy="3609973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graphics_simulator!$H$230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graphics_simulator!$I$229:$P$229</c:f>
            </c:strRef>
          </c:cat>
          <c:val>
            <c:numRef>
              <c:f>graphics_simulator!$I$230:$P$230</c:f>
            </c:numRef>
          </c:val>
        </c:ser>
        <c:ser>
          <c:idx val="1"/>
          <c:order val="1"/>
          <c:tx>
            <c:strRef>
              <c:f>graphics_simulator!$H$231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graphics_simulator!$I$229:$P$229</c:f>
            </c:strRef>
          </c:cat>
          <c:val>
            <c:numRef>
              <c:f>graphics_simulator!$I$231:$P$231</c:f>
            </c:numRef>
          </c:val>
        </c:ser>
        <c:ser>
          <c:idx val="2"/>
          <c:order val="2"/>
          <c:tx>
            <c:strRef>
              <c:f>graphics_simulator!$H$232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graphics_simulator!$I$229:$P$229</c:f>
            </c:strRef>
          </c:cat>
          <c:val>
            <c:numRef>
              <c:f>graphics_simulator!$I$232:$P$232</c:f>
            </c:numRef>
          </c:val>
        </c:ser>
        <c:ser>
          <c:idx val="3"/>
          <c:order val="3"/>
          <c:tx>
            <c:strRef>
              <c:f>graphics_simulator!$H$233</c:f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cat>
            <c:strRef>
              <c:f>graphics_simulator!$I$229:$P$229</c:f>
            </c:strRef>
          </c:cat>
          <c:val>
            <c:numRef>
              <c:f>graphics_simulator!$I$233:$P$233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489"/>
        <c:axId val="2140842490"/>
      </c:barChart>
      <c:catAx>
        <c:axId val="214084248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90"/>
        <c:crosses val="autoZero"/>
        <c:auto val="1"/>
        <c:lblAlgn val="ctr"/>
        <c:lblOffset val="100"/>
        <c:noMultiLvlLbl val="0"/>
      </c:catAx>
      <c:valAx>
        <c:axId val="214084249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8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69068" y="32623124"/>
      <a:ext cx="5681661" cy="35242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graphics_simulator!$G$280:$G$281</c:f>
            </c:strRef>
          </c:cat>
          <c:val>
            <c:numRef>
              <c:f>graphics_simulator!$H$280:$H$281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6372224" y="32446912"/>
      <a:ext cx="5681661" cy="387667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graphics_simulator!$G$293:$G$295</c:f>
            </c:strRef>
          </c:cat>
          <c:val>
            <c:numRef>
              <c:f>graphics_simulator!$H$293:$H$295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81569" y="37661849"/>
      <a:ext cx="5653086" cy="35813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graphics_simulator!$J$314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graphics_simulator!$K$313:$R$313</c:f>
            </c:strRef>
          </c:cat>
          <c:val>
            <c:numRef>
              <c:f>graphics_simulator!$K$314:$R$314</c:f>
            </c:numRef>
          </c:val>
        </c:ser>
        <c:ser>
          <c:idx val="1"/>
          <c:order val="1"/>
          <c:tx>
            <c:strRef>
              <c:f>graphics_simulator!$J$315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graphics_simulator!$K$313:$R$313</c:f>
            </c:strRef>
          </c:cat>
          <c:val>
            <c:numRef>
              <c:f>graphics_simulator!$K$315:$R$315</c:f>
            </c:numRef>
          </c:val>
        </c:ser>
        <c:ser>
          <c:idx val="2"/>
          <c:order val="2"/>
          <c:tx>
            <c:strRef>
              <c:f>graphics_simulator!$J$316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graphics_simulator!$K$313:$R$313</c:f>
            </c:strRef>
          </c:cat>
          <c:val>
            <c:numRef>
              <c:f>graphics_simulator!$K$316:$R$316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493"/>
        <c:axId val="2140842494"/>
      </c:barChart>
      <c:catAx>
        <c:axId val="214084249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94"/>
        <c:crosses val="autoZero"/>
        <c:auto val="1"/>
        <c:lblAlgn val="ctr"/>
        <c:lblOffset val="100"/>
        <c:noMultiLvlLbl val="0"/>
      </c:catAx>
      <c:valAx>
        <c:axId val="214084249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9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33349" y="41776649"/>
      <a:ext cx="5701306" cy="33908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graphics_simulator!$G$317:$G$319</c:f>
            </c:strRef>
          </c:cat>
          <c:val>
            <c:numRef>
              <c:f>graphics_simulator!$H$317:$H$319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6438601" y="37661849"/>
      <a:ext cx="5691484" cy="337185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graphics_simulator!$K$351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graphics_simulator!$L$350:$S$350</c:f>
            </c:strRef>
          </c:cat>
          <c:val>
            <c:numRef>
              <c:f>graphics_simulator!$L$351:$S$351</c:f>
            </c:numRef>
          </c:val>
        </c:ser>
        <c:ser>
          <c:idx val="1"/>
          <c:order val="1"/>
          <c:tx>
            <c:strRef>
              <c:f>graphics_simulator!$K$352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graphics_simulator!$L$350:$S$350</c:f>
            </c:strRef>
          </c:cat>
          <c:val>
            <c:numRef>
              <c:f>graphics_simulator!$L$352:$S$352</c:f>
            </c:numRef>
          </c:val>
        </c:ser>
        <c:ser>
          <c:idx val="2"/>
          <c:order val="2"/>
          <c:tx>
            <c:strRef>
              <c:f>graphics_simulator!$K$353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graphics_simulator!$L$350:$S$350</c:f>
            </c:strRef>
          </c:cat>
          <c:val>
            <c:numRef>
              <c:f>graphics_simulator!$L$353:$S$353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497"/>
        <c:axId val="2140842498"/>
      </c:barChart>
      <c:catAx>
        <c:axId val="214084249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98"/>
        <c:crosses val="autoZero"/>
        <c:auto val="1"/>
        <c:lblAlgn val="ctr"/>
        <c:lblOffset val="100"/>
        <c:noMultiLvlLbl val="0"/>
      </c:catAx>
      <c:valAx>
        <c:axId val="214084249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9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229349" y="41586149"/>
      <a:ext cx="5824536" cy="3990973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graphics_simulator!$F$351:$F$352</c:f>
            </c:strRef>
          </c:cat>
          <c:val>
            <c:numRef>
              <c:f>graphics_simulator!$G$351:$G$352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152697" y="46424849"/>
      <a:ext cx="5803105" cy="372427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graphics_simulator!$G$359:$G$361</c:f>
            </c:strRef>
          </c:cat>
          <c:val>
            <c:numRef>
              <c:f>graphics_simulator!$H$359:$H$361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71734" y="50615849"/>
      <a:ext cx="5834061" cy="40957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graphics_simulator!$J$429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graphics_simulator!$K$428:$R$428</c:f>
            </c:strRef>
          </c:cat>
          <c:val>
            <c:numRef>
              <c:f>graphics_simulator!$K$429:$R$429</c:f>
            </c:numRef>
          </c:val>
        </c:ser>
        <c:ser>
          <c:idx val="1"/>
          <c:order val="1"/>
          <c:tx>
            <c:strRef>
              <c:f>graphics_simulator!$J$430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graphics_simulator!$K$428:$R$428</c:f>
            </c:strRef>
          </c:cat>
          <c:val>
            <c:numRef>
              <c:f>graphics_simulator!$K$430:$R$430</c:f>
            </c:numRef>
          </c:val>
        </c:ser>
        <c:ser>
          <c:idx val="2"/>
          <c:order val="2"/>
          <c:tx>
            <c:strRef>
              <c:f>graphics_simulator!$J$431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graphics_simulator!$K$428:$R$428</c:f>
            </c:strRef>
          </c:cat>
          <c:val>
            <c:numRef>
              <c:f>graphics_simulator!$K$431:$R$431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01"/>
        <c:axId val="2140842502"/>
      </c:barChart>
      <c:catAx>
        <c:axId val="214084250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02"/>
        <c:crosses val="autoZero"/>
        <c:auto val="1"/>
        <c:lblAlgn val="ctr"/>
        <c:lblOffset val="100"/>
        <c:noMultiLvlLbl val="0"/>
      </c:catAx>
      <c:valAx>
        <c:axId val="214084250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0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224587" y="46472474"/>
      <a:ext cx="5834061" cy="388620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graphics_literatur!$F$4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numRef>
              <c:f>graphics_literatur!$E$5:$E$37</c:f>
            </c:numRef>
          </c:cat>
          <c:val>
            <c:numRef>
              <c:f>graphics_literatur!$F$5:$F$37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219"/>
        <c:overlap val="-25"/>
        <c:axId val="2140842505"/>
        <c:axId val="2140842506"/>
      </c:barChart>
      <c:catAx>
        <c:axId val="214084250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06"/>
        <c:crosses val="autoZero"/>
        <c:auto val="1"/>
        <c:lblAlgn val="ctr"/>
        <c:lblOffset val="100"/>
        <c:noMultiLvlLbl val="0"/>
      </c:catAx>
      <c:valAx>
        <c:axId val="214084250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0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52399" y="161924"/>
      <a:ext cx="5714999" cy="345757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graphics_literatur!$D$41:$D$44</c:f>
            </c:strRef>
          </c:cat>
          <c:val>
            <c:numRef>
              <c:f>graphics_literatur!$F$41:$F$44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52399" y="3867149"/>
      <a:ext cx="5714999" cy="30956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bar"/>
        <c:grouping val="clustered"/>
        <c:varyColors val="0"/>
        <c:ser>
          <c:idx val="0"/>
          <c:order val="0"/>
          <c:tx>
            <c:strRef>
              <c:f>graphics_literatur!$E$126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graphics_literatur!$D$127:$D$135</c:f>
            </c:strRef>
          </c:cat>
          <c:val>
            <c:numRef>
              <c:f>graphics_literatur!$E$127:$E$135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82"/>
        <c:axId val="2140842509"/>
        <c:axId val="2140842510"/>
      </c:barChart>
      <c:catAx>
        <c:axId val="214084250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10"/>
        <c:crosses val="autoZero"/>
        <c:auto val="1"/>
        <c:lblAlgn val="ctr"/>
        <c:lblOffset val="100"/>
        <c:noMultiLvlLbl val="0"/>
      </c:catAx>
      <c:valAx>
        <c:axId val="2140842510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0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448424" y="133349"/>
      <a:ext cx="5486400" cy="35147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graphics_literatur!$L$145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graphics_literatur!$K$146:$K$149</c:f>
            </c:strRef>
          </c:cat>
          <c:val>
            <c:numRef>
              <c:f>graphics_literatur!$L$146:$L$149</c:f>
            </c:numRef>
          </c:val>
        </c:ser>
        <c:ser>
          <c:idx val="1"/>
          <c:order val="1"/>
          <c:tx>
            <c:strRef>
              <c:f>graphics_literatur!$M$145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graphics_literatur!$K$146:$K$149</c:f>
            </c:strRef>
          </c:cat>
          <c:val>
            <c:numRef>
              <c:f>graphics_literatur!$M$146:$M$149</c:f>
            </c:numRef>
          </c:val>
        </c:ser>
        <c:ser>
          <c:idx val="2"/>
          <c:order val="2"/>
          <c:tx>
            <c:strRef>
              <c:f>graphics_literatur!$N$145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graphics_literatur!$K$146:$K$149</c:f>
            </c:strRef>
          </c:cat>
          <c:val>
            <c:numRef>
              <c:f>graphics_literatur!$N$146:$N$149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13"/>
        <c:axId val="2140842514"/>
      </c:barChart>
      <c:catAx>
        <c:axId val="214084251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14"/>
        <c:crosses val="autoZero"/>
        <c:auto val="1"/>
        <c:lblAlgn val="ctr"/>
        <c:lblOffset val="100"/>
        <c:noMultiLvlLbl val="0"/>
      </c:catAx>
      <c:valAx>
        <c:axId val="214084251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1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448424" y="3867149"/>
      <a:ext cx="5486400" cy="33527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graphics_literatur!$L$202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graphics_literatur!$K$203:$K$206</c:f>
            </c:strRef>
          </c:cat>
          <c:val>
            <c:numRef>
              <c:f>graphics_literatur!$L$203:$L$206</c:f>
            </c:numRef>
          </c:val>
        </c:ser>
        <c:ser>
          <c:idx val="1"/>
          <c:order val="1"/>
          <c:tx>
            <c:strRef>
              <c:f>graphics_literatur!$M$202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graphics_literatur!$K$203:$K$206</c:f>
            </c:strRef>
          </c:cat>
          <c:val>
            <c:numRef>
              <c:f>graphics_literatur!$M$203:$M$206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17"/>
        <c:axId val="2140842518"/>
      </c:barChart>
      <c:catAx>
        <c:axId val="214084251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18"/>
        <c:crosses val="autoZero"/>
        <c:auto val="1"/>
        <c:lblAlgn val="ctr"/>
        <c:lblOffset val="100"/>
        <c:noMultiLvlLbl val="0"/>
      </c:catAx>
      <c:valAx>
        <c:axId val="214084251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1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52399" y="9801224"/>
      <a:ext cx="5714999" cy="34766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graphics_literatur!$L$232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graphics_literatur!$K$233:$K$236</c:f>
            </c:strRef>
          </c:cat>
          <c:val>
            <c:numRef>
              <c:f>graphics_literatur!$L$233:$L$236</c:f>
            </c:numRef>
          </c:val>
        </c:ser>
        <c:ser>
          <c:idx val="1"/>
          <c:order val="1"/>
          <c:tx>
            <c:strRef>
              <c:f>graphics_literatur!$M$232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graphics_literatur!$K$233:$K$236</c:f>
            </c:strRef>
          </c:cat>
          <c:val>
            <c:numRef>
              <c:f>graphics_literatur!$M$233:$M$236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21"/>
        <c:axId val="2140842522"/>
      </c:barChart>
      <c:catAx>
        <c:axId val="214084252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22"/>
        <c:crosses val="autoZero"/>
        <c:auto val="1"/>
        <c:lblAlgn val="ctr"/>
        <c:lblOffset val="100"/>
        <c:noMultiLvlLbl val="0"/>
      </c:catAx>
      <c:valAx>
        <c:axId val="214084252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2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436518" y="9601199"/>
      <a:ext cx="5429249" cy="34766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graphics_literatur!$G$274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graphics_literatur!$H$273:$P$273</c:f>
            </c:strRef>
          </c:cat>
          <c:val>
            <c:numRef>
              <c:f>graphics_literatur!$H$274:$P$274</c:f>
            </c:numRef>
          </c:val>
        </c:ser>
        <c:ser>
          <c:idx val="1"/>
          <c:order val="1"/>
          <c:tx>
            <c:strRef>
              <c:f>graphics_literatur!$G$275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graphics_literatur!$H$273:$P$273</c:f>
            </c:strRef>
          </c:cat>
          <c:val>
            <c:numRef>
              <c:f>graphics_literatur!$H$275:$P$275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25"/>
        <c:axId val="2140842526"/>
      </c:barChart>
      <c:catAx>
        <c:axId val="214084252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26"/>
        <c:crosses val="autoZero"/>
        <c:auto val="1"/>
        <c:lblAlgn val="ctr"/>
        <c:lblOffset val="100"/>
        <c:noMultiLvlLbl val="0"/>
      </c:catAx>
      <c:valAx>
        <c:axId val="214084252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2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85725" y="13696949"/>
      <a:ext cx="5714999" cy="37337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graphics_literatur!$H$311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cat>
            <c:numRef>
              <c:f>graphics_literatur!$I$310:$AO$310</c:f>
            </c:numRef>
          </c:cat>
          <c:val>
            <c:numRef>
              <c:f>graphics_literatur!$I$311:$AO$311</c:f>
            </c:numRef>
          </c:val>
          <c:smooth val="0"/>
        </c:ser>
        <c:ser>
          <c:idx val="1"/>
          <c:order val="1"/>
          <c:tx>
            <c:strRef>
              <c:f>graphics_literatur!$H$312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cat>
            <c:numRef>
              <c:f>graphics_literatur!$I$310:$AO$310</c:f>
            </c:numRef>
          </c:cat>
          <c:val>
            <c:numRef>
              <c:f>graphics_literatur!$I$312:$AO$312</c:f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0"/>
        <c:smooth val="0"/>
        <c:axId val="2140842533"/>
        <c:axId val="2140842534"/>
      </c:lineChart>
      <c:catAx>
        <c:axId val="2140842533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34"/>
        <c:crosses val="autoZero"/>
        <c:auto val="1"/>
        <c:lblAlgn val="ctr"/>
        <c:lblOffset val="100"/>
        <c:noMultiLvlLbl val="0"/>
      </c:catAx>
      <c:valAx>
        <c:axId val="214084253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3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357937" y="13558837"/>
      <a:ext cx="5576887" cy="311467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graphics_literatur!$H$369:$H$372</c:f>
            </c:strRef>
          </c:cat>
          <c:val>
            <c:numRef>
              <c:f>graphics_literatur!$J$369:$J$372</c:f>
            </c:numRef>
          </c:val>
        </c:ser>
        <c:ser>
          <c:idx val="1"/>
          <c:order val="1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3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graphics_literatur!$H$369:$H$372</c:f>
            </c:strRef>
          </c:cat>
          <c:val>
            <c:numRef>
              <c:f>graphics_literatur!$J$369:$J$372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2327730" y="9639299"/>
      <a:ext cx="5819774" cy="340042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bar"/>
        <c:grouping val="percentStacked"/>
        <c:varyColors val="0"/>
        <c:ser>
          <c:idx val="0"/>
          <c:order val="0"/>
          <c:tx>
            <c:strRef>
              <c:f>graphics_literatur!$I$385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graphics_literatur!$J$384:$R$384</c:f>
            </c:strRef>
          </c:cat>
          <c:val>
            <c:numRef>
              <c:f>graphics_literatur!$J$385:$R$385</c:f>
            </c:numRef>
          </c:val>
        </c:ser>
        <c:ser>
          <c:idx val="1"/>
          <c:order val="1"/>
          <c:tx>
            <c:strRef>
              <c:f>graphics_literatur!$I$386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graphics_literatur!$J$384:$R$384</c:f>
            </c:strRef>
          </c:cat>
          <c:val>
            <c:numRef>
              <c:f>graphics_literatur!$J$386:$R$386</c:f>
            </c:numRef>
          </c:val>
        </c:ser>
        <c:ser>
          <c:idx val="2"/>
          <c:order val="2"/>
          <c:tx>
            <c:strRef>
              <c:f>graphics_literatur!$I$387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graphics_literatur!$J$384:$R$384</c:f>
            </c:strRef>
          </c:cat>
          <c:val>
            <c:numRef>
              <c:f>graphics_literatur!$J$387:$R$387</c:f>
            </c:numRef>
          </c:val>
        </c:ser>
        <c:ser>
          <c:idx val="3"/>
          <c:order val="3"/>
          <c:tx>
            <c:strRef>
              <c:f>graphics_literatur!$I$388</c:f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cat>
            <c:strRef>
              <c:f>graphics_literatur!$J$384:$R$384</c:f>
            </c:strRef>
          </c:cat>
          <c:val>
            <c:numRef>
              <c:f>graphics_literatur!$J$388:$R$388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41"/>
        <c:axId val="2140842542"/>
      </c:barChart>
      <c:catAx>
        <c:axId val="214084254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42"/>
        <c:crosses val="autoZero"/>
        <c:auto val="1"/>
        <c:lblAlgn val="ctr"/>
        <c:lblOffset val="100"/>
        <c:noMultiLvlLbl val="0"/>
      </c:catAx>
      <c:valAx>
        <c:axId val="2140842542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4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2406312" y="13382624"/>
      <a:ext cx="5453062" cy="3467098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bestFit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graphics_literatur!$D$410:$D$413</c:f>
            </c:strRef>
          </c:cat>
          <c:val>
            <c:numRef>
              <c:f>graphics_literatur!$F$410:$F$413</c:f>
            </c:numRef>
          </c:val>
        </c:ser>
        <c:dLbls>
          <c:dLblPos val="bestFit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226218" y="18668999"/>
      <a:ext cx="5614987" cy="368617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graphics_literatur!$L$423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graphics_literatur!$K$424:$K$427</c:f>
            </c:strRef>
          </c:cat>
          <c:val>
            <c:numRef>
              <c:f>graphics_literatur!$L$424:$L$427</c:f>
            </c:numRef>
          </c:val>
        </c:ser>
        <c:ser>
          <c:idx val="1"/>
          <c:order val="1"/>
          <c:tx>
            <c:strRef>
              <c:f>graphics_literatur!$M$423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graphics_literatur!$K$424:$K$427</c:f>
            </c:strRef>
          </c:cat>
          <c:val>
            <c:numRef>
              <c:f>graphics_literatur!$M$424:$M$427</c:f>
            </c:numRef>
          </c:val>
        </c:ser>
        <c:ser>
          <c:idx val="2"/>
          <c:order val="2"/>
          <c:tx>
            <c:strRef>
              <c:f>graphics_literatur!$N$423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graphics_literatur!$K$424:$K$427</c:f>
            </c:strRef>
          </c:cat>
          <c:val>
            <c:numRef>
              <c:f>graphics_literatur!$N$424:$N$427</c:f>
            </c:numRef>
          </c:val>
        </c:ser>
        <c:ser>
          <c:idx val="3"/>
          <c:order val="3"/>
          <c:tx>
            <c:strRef>
              <c:f>graphics_literatur!$O$423</c:f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cat>
            <c:strRef>
              <c:f>graphics_literatur!$K$424:$K$427</c:f>
            </c:strRef>
          </c:cat>
          <c:val>
            <c:numRef>
              <c:f>graphics_literatur!$O$424:$O$427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45"/>
        <c:axId val="2140842546"/>
      </c:barChart>
      <c:catAx>
        <c:axId val="214084254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46"/>
        <c:crosses val="autoZero"/>
        <c:auto val="1"/>
        <c:lblAlgn val="ctr"/>
        <c:lblOffset val="100"/>
        <c:noMultiLvlLbl val="0"/>
      </c:catAx>
      <c:valAx>
        <c:axId val="214084254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4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448424" y="18754724"/>
      <a:ext cx="5553074" cy="391477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graphics_literatur!$H$496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graphics_literatur!$I$495:$Q$495</c:f>
            </c:strRef>
          </c:cat>
          <c:val>
            <c:numRef>
              <c:f>graphics_literatur!$I$496:$Q$496</c:f>
            </c:numRef>
          </c:val>
        </c:ser>
        <c:ser>
          <c:idx val="1"/>
          <c:order val="1"/>
          <c:tx>
            <c:strRef>
              <c:f>graphics_literatur!$H$497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graphics_literatur!$I$495:$Q$495</c:f>
            </c:strRef>
          </c:cat>
          <c:val>
            <c:numRef>
              <c:f>graphics_literatur!$I$497:$Q$497</c:f>
            </c:numRef>
          </c:val>
        </c:ser>
        <c:ser>
          <c:idx val="2"/>
          <c:order val="2"/>
          <c:tx>
            <c:strRef>
              <c:f>graphics_literatur!$H$498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graphics_literatur!$I$495:$Q$495</c:f>
            </c:strRef>
          </c:cat>
          <c:val>
            <c:numRef>
              <c:f>graphics_literatur!$I$498:$Q$498</c:f>
            </c:numRef>
          </c:val>
        </c:ser>
        <c:ser>
          <c:idx val="3"/>
          <c:order val="3"/>
          <c:tx>
            <c:strRef>
              <c:f>graphics_literatur!$H$499</c:f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cat>
            <c:strRef>
              <c:f>graphics_literatur!$I$495:$Q$495</c:f>
            </c:strRef>
          </c:cat>
          <c:val>
            <c:numRef>
              <c:f>graphics_literatur!$I$499:$Q$499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49"/>
        <c:axId val="2140842550"/>
      </c:barChart>
      <c:catAx>
        <c:axId val="214084254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50"/>
        <c:crosses val="autoZero"/>
        <c:auto val="1"/>
        <c:lblAlgn val="ctr"/>
        <c:lblOffset val="100"/>
        <c:noMultiLvlLbl val="0"/>
      </c:catAx>
      <c:valAx>
        <c:axId val="214084255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4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23824" y="22888574"/>
      <a:ext cx="5819774" cy="38480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bestFit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graphics_literatur!$D$535:$D$537</c:f>
            </c:strRef>
          </c:cat>
          <c:val>
            <c:numRef>
              <c:f>graphics_literatur!$F$535:$F$537</c:f>
            </c:numRef>
          </c:val>
        </c:ser>
        <c:dLbls>
          <c:dLblPos val="bestFit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244147" y="23250524"/>
      <a:ext cx="5813991" cy="37909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graphics_literatur!$J$545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graphics_literatur!$I$546:$I$549</c:f>
            </c:strRef>
          </c:cat>
          <c:val>
            <c:numRef>
              <c:f>graphics_literatur!$J$546:$J$549</c:f>
            </c:numRef>
          </c:val>
        </c:ser>
        <c:ser>
          <c:idx val="1"/>
          <c:order val="1"/>
          <c:tx>
            <c:strRef>
              <c:f>graphics_literatur!$K$545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graphics_literatur!$I$546:$I$549</c:f>
            </c:strRef>
          </c:cat>
          <c:val>
            <c:numRef>
              <c:f>graphics_literatur!$K$546:$K$549</c:f>
            </c:numRef>
          </c:val>
        </c:ser>
        <c:ser>
          <c:idx val="2"/>
          <c:order val="2"/>
          <c:tx>
            <c:strRef>
              <c:f>graphics_literatur!$L$545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graphics_literatur!$I$546:$I$549</c:f>
            </c:strRef>
          </c:cat>
          <c:val>
            <c:numRef>
              <c:f>graphics_literatur!$L$546:$L$549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53"/>
        <c:axId val="2140842554"/>
      </c:barChart>
      <c:catAx>
        <c:axId val="214084255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54"/>
        <c:crosses val="autoZero"/>
        <c:auto val="1"/>
        <c:lblAlgn val="ctr"/>
        <c:lblOffset val="100"/>
        <c:noMultiLvlLbl val="0"/>
      </c:catAx>
      <c:valAx>
        <c:axId val="214084255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5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04774" y="27822524"/>
      <a:ext cx="5762624" cy="3752848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bestFit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graphics_literatur!$D$618:$D$620</c:f>
            </c:strRef>
          </c:cat>
          <c:val>
            <c:numRef>
              <c:f>graphics_literatur!$F$618:$F$620</c:f>
            </c:numRef>
          </c:val>
        </c:ser>
        <c:dLbls>
          <c:dLblPos val="bestFit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370183" y="27851099"/>
      <a:ext cx="5421765" cy="36956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Relationship Id="rId5" Type="http://schemas.openxmlformats.org/officeDocument/2006/relationships/chart" Target="../charts/chart5.xml" /><Relationship Id="rId6" Type="http://schemas.openxmlformats.org/officeDocument/2006/relationships/chart" Target="../charts/chart6.xml" /><Relationship Id="rId7" Type="http://schemas.openxmlformats.org/officeDocument/2006/relationships/chart" Target="../charts/chart7.xml" /><Relationship Id="rId8" Type="http://schemas.openxmlformats.org/officeDocument/2006/relationships/chart" Target="../charts/chart8.xml" /><Relationship Id="rId9" Type="http://schemas.openxmlformats.org/officeDocument/2006/relationships/chart" Target="../charts/chart9.xml" /><Relationship Id="rId10" Type="http://schemas.openxmlformats.org/officeDocument/2006/relationships/chart" Target="../charts/chart10.xml" /><Relationship Id="rId11" Type="http://schemas.openxmlformats.org/officeDocument/2006/relationships/chart" Target="../charts/chart11.xml" /><Relationship Id="rId12" Type="http://schemas.openxmlformats.org/officeDocument/2006/relationships/chart" Target="../charts/chart12.xml" /><Relationship Id="rId13" Type="http://schemas.openxmlformats.org/officeDocument/2006/relationships/chart" Target="../charts/chart13.xml" /><Relationship Id="rId14" Type="http://schemas.openxmlformats.org/officeDocument/2006/relationships/chart" Target="../charts/chart14.xml" /><Relationship Id="rId15" Type="http://schemas.openxmlformats.org/officeDocument/2006/relationships/chart" Target="../charts/chart15.xml" /><Relationship Id="rId16" Type="http://schemas.openxmlformats.org/officeDocument/2006/relationships/chart" Target="../charts/chart16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7.xml" /><Relationship Id="rId2" Type="http://schemas.openxmlformats.org/officeDocument/2006/relationships/chart" Target="../charts/chart18.xml" /><Relationship Id="rId3" Type="http://schemas.openxmlformats.org/officeDocument/2006/relationships/chart" Target="../charts/chart19.xml" /><Relationship Id="rId4" Type="http://schemas.openxmlformats.org/officeDocument/2006/relationships/chart" Target="../charts/chart20.xml" /><Relationship Id="rId5" Type="http://schemas.openxmlformats.org/officeDocument/2006/relationships/chart" Target="../charts/chart21.xml" /><Relationship Id="rId6" Type="http://schemas.openxmlformats.org/officeDocument/2006/relationships/chart" Target="../charts/chart22.xml" /><Relationship Id="rId7" Type="http://schemas.openxmlformats.org/officeDocument/2006/relationships/chart" Target="../charts/chart23.xml" /><Relationship Id="rId8" Type="http://schemas.openxmlformats.org/officeDocument/2006/relationships/chart" Target="../charts/chart24.xml" /><Relationship Id="rId9" Type="http://schemas.openxmlformats.org/officeDocument/2006/relationships/chart" Target="../charts/chart25.xml" /><Relationship Id="rId10" Type="http://schemas.openxmlformats.org/officeDocument/2006/relationships/chart" Target="../charts/chart26.xml" /><Relationship Id="rId11" Type="http://schemas.openxmlformats.org/officeDocument/2006/relationships/chart" Target="../charts/chart27.xml" /><Relationship Id="rId12" Type="http://schemas.openxmlformats.org/officeDocument/2006/relationships/chart" Target="../charts/chart28.xml" /><Relationship Id="rId13" Type="http://schemas.openxmlformats.org/officeDocument/2006/relationships/chart" Target="../charts/chart29.xml" /><Relationship Id="rId14" Type="http://schemas.openxmlformats.org/officeDocument/2006/relationships/chart" Target="../charts/chart30.xml" /><Relationship Id="rId15" Type="http://schemas.openxmlformats.org/officeDocument/2006/relationships/chart" Target="../charts/chart31.xml" /><Relationship Id="rId16" Type="http://schemas.openxmlformats.org/officeDocument/2006/relationships/chart" Target="../charts/chart3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142874</xdr:colOff>
      <xdr:row>0</xdr:row>
      <xdr:rowOff>76199</xdr:rowOff>
    </xdr:from>
    <xdr:to>
      <xdr:col>9</xdr:col>
      <xdr:colOff>440529</xdr:colOff>
      <xdr:row>20</xdr:row>
      <xdr:rowOff>95249</xdr:rowOff>
    </xdr:to>
    <xdr:graphicFrame>
      <xdr:nvGraphicFramePr>
        <xdr:cNvPr id="645697815" name=""/>
        <xdr:cNvGraphicFramePr>
          <a:graphicFrameLocks xmlns:a="http://schemas.openxmlformats.org/drawingml/2006/main"/>
        </xdr:cNvGraphicFramePr>
      </xdr:nvGraphicFramePr>
      <xdr:xfrm>
        <a:off x="142875" y="76199"/>
        <a:ext cx="5784055" cy="36385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0</xdr:col>
      <xdr:colOff>142874</xdr:colOff>
      <xdr:row>20</xdr:row>
      <xdr:rowOff>180974</xdr:rowOff>
    </xdr:from>
    <xdr:to>
      <xdr:col>9</xdr:col>
      <xdr:colOff>380998</xdr:colOff>
      <xdr:row>44</xdr:row>
      <xdr:rowOff>9524</xdr:rowOff>
    </xdr:to>
    <xdr:graphicFrame>
      <xdr:nvGraphicFramePr>
        <xdr:cNvPr id="1116531326" name=""/>
        <xdr:cNvGraphicFramePr>
          <a:graphicFrameLocks xmlns:a="http://schemas.openxmlformats.org/drawingml/2006/main"/>
        </xdr:cNvGraphicFramePr>
      </xdr:nvGraphicFramePr>
      <xdr:xfrm>
        <a:off x="142875" y="3800474"/>
        <a:ext cx="5724524" cy="41719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0</xdr:col>
      <xdr:colOff>152697</xdr:colOff>
      <xdr:row>53</xdr:row>
      <xdr:rowOff>47623</xdr:rowOff>
    </xdr:from>
    <xdr:to>
      <xdr:col>9</xdr:col>
      <xdr:colOff>319384</xdr:colOff>
      <xdr:row>74</xdr:row>
      <xdr:rowOff>28574</xdr:rowOff>
    </xdr:to>
    <xdr:graphicFrame>
      <xdr:nvGraphicFramePr>
        <xdr:cNvPr id="310737062" name=""/>
        <xdr:cNvGraphicFramePr>
          <a:graphicFrameLocks xmlns:a="http://schemas.openxmlformats.org/drawingml/2006/main"/>
        </xdr:cNvGraphicFramePr>
      </xdr:nvGraphicFramePr>
      <xdr:xfrm rot="0" flipH="0" flipV="0">
        <a:off x="152697" y="9639299"/>
        <a:ext cx="5653086" cy="37814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twoCell">
    <xdr:from>
      <xdr:col>0</xdr:col>
      <xdr:colOff>228600</xdr:colOff>
      <xdr:row>79</xdr:row>
      <xdr:rowOff>133349</xdr:rowOff>
    </xdr:from>
    <xdr:to>
      <xdr:col>9</xdr:col>
      <xdr:colOff>395286</xdr:colOff>
      <xdr:row>99</xdr:row>
      <xdr:rowOff>123824</xdr:rowOff>
    </xdr:to>
    <xdr:graphicFrame>
      <xdr:nvGraphicFramePr>
        <xdr:cNvPr id="459884669" name=""/>
        <xdr:cNvGraphicFramePr>
          <a:graphicFrameLocks xmlns:a="http://schemas.openxmlformats.org/drawingml/2006/main"/>
        </xdr:cNvGraphicFramePr>
      </xdr:nvGraphicFramePr>
      <xdr:xfrm rot="0" flipH="0" flipV="0">
        <a:off x="228600" y="14430374"/>
        <a:ext cx="5653086" cy="3609973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twoCell">
    <xdr:from>
      <xdr:col>0</xdr:col>
      <xdr:colOff>208359</xdr:colOff>
      <xdr:row>104</xdr:row>
      <xdr:rowOff>114299</xdr:rowOff>
    </xdr:from>
    <xdr:to>
      <xdr:col>9</xdr:col>
      <xdr:colOff>375045</xdr:colOff>
      <xdr:row>124</xdr:row>
      <xdr:rowOff>123824</xdr:rowOff>
    </xdr:to>
    <xdr:graphicFrame>
      <xdr:nvGraphicFramePr>
        <xdr:cNvPr id="871208281" name=""/>
        <xdr:cNvGraphicFramePr>
          <a:graphicFrameLocks xmlns:a="http://schemas.openxmlformats.org/drawingml/2006/main"/>
        </xdr:cNvGraphicFramePr>
      </xdr:nvGraphicFramePr>
      <xdr:xfrm rot="0" flipH="0" flipV="0">
        <a:off x="208359" y="18935699"/>
        <a:ext cx="5653086" cy="36290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twoCell">
    <xdr:from>
      <xdr:col>0</xdr:col>
      <xdr:colOff>142874</xdr:colOff>
      <xdr:row>129</xdr:row>
      <xdr:rowOff>123824</xdr:rowOff>
    </xdr:from>
    <xdr:to>
      <xdr:col>9</xdr:col>
      <xdr:colOff>328611</xdr:colOff>
      <xdr:row>148</xdr:row>
      <xdr:rowOff>104774</xdr:rowOff>
    </xdr:to>
    <xdr:graphicFrame>
      <xdr:nvGraphicFramePr>
        <xdr:cNvPr id="1796349476" name=""/>
        <xdr:cNvGraphicFramePr>
          <a:graphicFrameLocks xmlns:a="http://schemas.openxmlformats.org/drawingml/2006/main"/>
        </xdr:cNvGraphicFramePr>
      </xdr:nvGraphicFramePr>
      <xdr:xfrm>
        <a:off x="142874" y="23469599"/>
        <a:ext cx="5672136" cy="341947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twoCell">
    <xdr:from>
      <xdr:col>0</xdr:col>
      <xdr:colOff>152697</xdr:colOff>
      <xdr:row>157</xdr:row>
      <xdr:rowOff>28574</xdr:rowOff>
    </xdr:from>
    <xdr:to>
      <xdr:col>9</xdr:col>
      <xdr:colOff>338434</xdr:colOff>
      <xdr:row>177</xdr:row>
      <xdr:rowOff>19049</xdr:rowOff>
    </xdr:to>
    <xdr:graphicFrame>
      <xdr:nvGraphicFramePr>
        <xdr:cNvPr id="136859833" name=""/>
        <xdr:cNvGraphicFramePr>
          <a:graphicFrameLocks xmlns:a="http://schemas.openxmlformats.org/drawingml/2006/main"/>
        </xdr:cNvGraphicFramePr>
      </xdr:nvGraphicFramePr>
      <xdr:xfrm rot="0" flipH="0" flipV="0">
        <a:off x="152697" y="28441649"/>
        <a:ext cx="5672136" cy="3609973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twoCell">
    <xdr:from>
      <xdr:col>0</xdr:col>
      <xdr:colOff>169068</xdr:colOff>
      <xdr:row>180</xdr:row>
      <xdr:rowOff>47623</xdr:rowOff>
    </xdr:from>
    <xdr:to>
      <xdr:col>9</xdr:col>
      <xdr:colOff>364330</xdr:colOff>
      <xdr:row>199</xdr:row>
      <xdr:rowOff>133349</xdr:rowOff>
    </xdr:to>
    <xdr:graphicFrame>
      <xdr:nvGraphicFramePr>
        <xdr:cNvPr id="1755631222" name=""/>
        <xdr:cNvGraphicFramePr>
          <a:graphicFrameLocks xmlns:a="http://schemas.openxmlformats.org/drawingml/2006/main"/>
        </xdr:cNvGraphicFramePr>
      </xdr:nvGraphicFramePr>
      <xdr:xfrm rot="0" flipH="0" flipV="0">
        <a:off x="169068" y="32623124"/>
        <a:ext cx="5681661" cy="35242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twoCell">
    <xdr:from>
      <xdr:col>10</xdr:col>
      <xdr:colOff>276224</xdr:colOff>
      <xdr:row>179</xdr:row>
      <xdr:rowOff>52387</xdr:rowOff>
    </xdr:from>
    <xdr:to>
      <xdr:col>19</xdr:col>
      <xdr:colOff>471486</xdr:colOff>
      <xdr:row>200</xdr:row>
      <xdr:rowOff>128587</xdr:rowOff>
    </xdr:to>
    <xdr:graphicFrame>
      <xdr:nvGraphicFramePr>
        <xdr:cNvPr id="288398142" name=""/>
        <xdr:cNvGraphicFramePr>
          <a:graphicFrameLocks xmlns:a="http://schemas.openxmlformats.org/drawingml/2006/main"/>
        </xdr:cNvGraphicFramePr>
      </xdr:nvGraphicFramePr>
      <xdr:xfrm>
        <a:off x="6372224" y="32446912"/>
        <a:ext cx="5681661" cy="387667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twoCell">
    <xdr:from>
      <xdr:col>0</xdr:col>
      <xdr:colOff>181569</xdr:colOff>
      <xdr:row>208</xdr:row>
      <xdr:rowOff>19049</xdr:rowOff>
    </xdr:from>
    <xdr:to>
      <xdr:col>9</xdr:col>
      <xdr:colOff>348256</xdr:colOff>
      <xdr:row>227</xdr:row>
      <xdr:rowOff>161924</xdr:rowOff>
    </xdr:to>
    <xdr:graphicFrame>
      <xdr:nvGraphicFramePr>
        <xdr:cNvPr id="656218794" name=""/>
        <xdr:cNvGraphicFramePr>
          <a:graphicFrameLocks xmlns:a="http://schemas.openxmlformats.org/drawingml/2006/main"/>
        </xdr:cNvGraphicFramePr>
      </xdr:nvGraphicFramePr>
      <xdr:xfrm rot="0" flipH="0" flipV="0">
        <a:off x="181569" y="37661849"/>
        <a:ext cx="5653086" cy="35813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twoCell">
    <xdr:from>
      <xdr:col>0</xdr:col>
      <xdr:colOff>133349</xdr:colOff>
      <xdr:row>230</xdr:row>
      <xdr:rowOff>152399</xdr:rowOff>
    </xdr:from>
    <xdr:to>
      <xdr:col>9</xdr:col>
      <xdr:colOff>348256</xdr:colOff>
      <xdr:row>249</xdr:row>
      <xdr:rowOff>104774</xdr:rowOff>
    </xdr:to>
    <xdr:graphicFrame>
      <xdr:nvGraphicFramePr>
        <xdr:cNvPr id="1674393257" name=""/>
        <xdr:cNvGraphicFramePr>
          <a:graphicFrameLocks xmlns:a="http://schemas.openxmlformats.org/drawingml/2006/main"/>
        </xdr:cNvGraphicFramePr>
      </xdr:nvGraphicFramePr>
      <xdr:xfrm rot="0" flipH="0" flipV="0">
        <a:off x="133349" y="41776649"/>
        <a:ext cx="5701306" cy="33908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twoCell">
    <xdr:from>
      <xdr:col>10</xdr:col>
      <xdr:colOff>342602</xdr:colOff>
      <xdr:row>208</xdr:row>
      <xdr:rowOff>19049</xdr:rowOff>
    </xdr:from>
    <xdr:to>
      <xdr:col>19</xdr:col>
      <xdr:colOff>547686</xdr:colOff>
      <xdr:row>226</xdr:row>
      <xdr:rowOff>133349</xdr:rowOff>
    </xdr:to>
    <xdr:graphicFrame>
      <xdr:nvGraphicFramePr>
        <xdr:cNvPr id="777468536" name=""/>
        <xdr:cNvGraphicFramePr>
          <a:graphicFrameLocks xmlns:a="http://schemas.openxmlformats.org/drawingml/2006/main"/>
        </xdr:cNvGraphicFramePr>
      </xdr:nvGraphicFramePr>
      <xdr:xfrm>
        <a:off x="6438601" y="37661849"/>
        <a:ext cx="5691484" cy="3371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twoCell">
    <xdr:from>
      <xdr:col>10</xdr:col>
      <xdr:colOff>133349</xdr:colOff>
      <xdr:row>229</xdr:row>
      <xdr:rowOff>142874</xdr:rowOff>
    </xdr:from>
    <xdr:to>
      <xdr:col>19</xdr:col>
      <xdr:colOff>471486</xdr:colOff>
      <xdr:row>251</xdr:row>
      <xdr:rowOff>152398</xdr:rowOff>
    </xdr:to>
    <xdr:graphicFrame>
      <xdr:nvGraphicFramePr>
        <xdr:cNvPr id="793424457" name=""/>
        <xdr:cNvGraphicFramePr>
          <a:graphicFrameLocks xmlns:a="http://schemas.openxmlformats.org/drawingml/2006/main"/>
        </xdr:cNvGraphicFramePr>
      </xdr:nvGraphicFramePr>
      <xdr:xfrm rot="0" flipH="0" flipV="0">
        <a:off x="6229349" y="41586149"/>
        <a:ext cx="5824536" cy="3990973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twoCell">
    <xdr:from>
      <xdr:col>0</xdr:col>
      <xdr:colOff>152697</xdr:colOff>
      <xdr:row>256</xdr:row>
      <xdr:rowOff>95249</xdr:rowOff>
    </xdr:from>
    <xdr:to>
      <xdr:col>9</xdr:col>
      <xdr:colOff>469403</xdr:colOff>
      <xdr:row>277</xdr:row>
      <xdr:rowOff>19049</xdr:rowOff>
    </xdr:to>
    <xdr:graphicFrame>
      <xdr:nvGraphicFramePr>
        <xdr:cNvPr id="1909926456" name=""/>
        <xdr:cNvGraphicFramePr>
          <a:graphicFrameLocks xmlns:a="http://schemas.openxmlformats.org/drawingml/2006/main"/>
        </xdr:cNvGraphicFramePr>
      </xdr:nvGraphicFramePr>
      <xdr:xfrm>
        <a:off x="152697" y="46424849"/>
        <a:ext cx="5803105" cy="372427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twoCell">
    <xdr:from>
      <xdr:col>0</xdr:col>
      <xdr:colOff>71734</xdr:colOff>
      <xdr:row>279</xdr:row>
      <xdr:rowOff>123824</xdr:rowOff>
    </xdr:from>
    <xdr:to>
      <xdr:col>9</xdr:col>
      <xdr:colOff>419396</xdr:colOff>
      <xdr:row>302</xdr:row>
      <xdr:rowOff>57149</xdr:rowOff>
    </xdr:to>
    <xdr:graphicFrame>
      <xdr:nvGraphicFramePr>
        <xdr:cNvPr id="1887587186" name=""/>
        <xdr:cNvGraphicFramePr>
          <a:graphicFrameLocks xmlns:a="http://schemas.openxmlformats.org/drawingml/2006/main"/>
        </xdr:cNvGraphicFramePr>
      </xdr:nvGraphicFramePr>
      <xdr:xfrm>
        <a:off x="71734" y="50615849"/>
        <a:ext cx="5834061" cy="40957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twoCell">
    <xdr:from>
      <xdr:col>10</xdr:col>
      <xdr:colOff>128587</xdr:colOff>
      <xdr:row>256</xdr:row>
      <xdr:rowOff>142874</xdr:rowOff>
    </xdr:from>
    <xdr:to>
      <xdr:col>19</xdr:col>
      <xdr:colOff>476249</xdr:colOff>
      <xdr:row>278</xdr:row>
      <xdr:rowOff>47623</xdr:rowOff>
    </xdr:to>
    <xdr:graphicFrame>
      <xdr:nvGraphicFramePr>
        <xdr:cNvPr id="1626787902" name=""/>
        <xdr:cNvGraphicFramePr>
          <a:graphicFrameLocks xmlns:a="http://schemas.openxmlformats.org/drawingml/2006/main"/>
        </xdr:cNvGraphicFramePr>
      </xdr:nvGraphicFramePr>
      <xdr:xfrm rot="0" flipH="0" flipV="0">
        <a:off x="6224587" y="46472474"/>
        <a:ext cx="5834061" cy="3886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152399</xdr:colOff>
      <xdr:row>0</xdr:row>
      <xdr:rowOff>161924</xdr:rowOff>
    </xdr:from>
    <xdr:to>
      <xdr:col>9</xdr:col>
      <xdr:colOff>380998</xdr:colOff>
      <xdr:row>19</xdr:row>
      <xdr:rowOff>180974</xdr:rowOff>
    </xdr:to>
    <xdr:graphicFrame>
      <xdr:nvGraphicFramePr>
        <xdr:cNvPr id="994860274" name=""/>
        <xdr:cNvGraphicFramePr>
          <a:graphicFrameLocks xmlns:a="http://schemas.openxmlformats.org/drawingml/2006/main"/>
        </xdr:cNvGraphicFramePr>
      </xdr:nvGraphicFramePr>
      <xdr:xfrm rot="0" flipH="0" flipV="0">
        <a:off x="152399" y="161924"/>
        <a:ext cx="5714999" cy="345757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0</xdr:col>
      <xdr:colOff>152399</xdr:colOff>
      <xdr:row>21</xdr:row>
      <xdr:rowOff>66673</xdr:rowOff>
    </xdr:from>
    <xdr:to>
      <xdr:col>9</xdr:col>
      <xdr:colOff>380998</xdr:colOff>
      <xdr:row>38</xdr:row>
      <xdr:rowOff>85723</xdr:rowOff>
    </xdr:to>
    <xdr:graphicFrame>
      <xdr:nvGraphicFramePr>
        <xdr:cNvPr id="952336375" name=""/>
        <xdr:cNvGraphicFramePr>
          <a:graphicFrameLocks xmlns:a="http://schemas.openxmlformats.org/drawingml/2006/main"/>
        </xdr:cNvGraphicFramePr>
      </xdr:nvGraphicFramePr>
      <xdr:xfrm rot="0" flipH="0" flipV="0">
        <a:off x="152399" y="3867149"/>
        <a:ext cx="5714999" cy="30956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10</xdr:col>
      <xdr:colOff>352424</xdr:colOff>
      <xdr:row>0</xdr:row>
      <xdr:rowOff>133349</xdr:rowOff>
    </xdr:from>
    <xdr:to>
      <xdr:col>19</xdr:col>
      <xdr:colOff>352424</xdr:colOff>
      <xdr:row>20</xdr:row>
      <xdr:rowOff>28574</xdr:rowOff>
    </xdr:to>
    <xdr:graphicFrame>
      <xdr:nvGraphicFramePr>
        <xdr:cNvPr id="1438307231" name=""/>
        <xdr:cNvGraphicFramePr>
          <a:graphicFrameLocks xmlns:a="http://schemas.openxmlformats.org/drawingml/2006/main"/>
        </xdr:cNvGraphicFramePr>
      </xdr:nvGraphicFramePr>
      <xdr:xfrm rot="0" flipH="0" flipV="0">
        <a:off x="6448424" y="133349"/>
        <a:ext cx="5486400" cy="35147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twoCell">
    <xdr:from>
      <xdr:col>10</xdr:col>
      <xdr:colOff>352424</xdr:colOff>
      <xdr:row>21</xdr:row>
      <xdr:rowOff>66673</xdr:rowOff>
    </xdr:from>
    <xdr:to>
      <xdr:col>19</xdr:col>
      <xdr:colOff>352424</xdr:colOff>
      <xdr:row>39</xdr:row>
      <xdr:rowOff>161924</xdr:rowOff>
    </xdr:to>
    <xdr:graphicFrame>
      <xdr:nvGraphicFramePr>
        <xdr:cNvPr id="1144021866" name=""/>
        <xdr:cNvGraphicFramePr>
          <a:graphicFrameLocks xmlns:a="http://schemas.openxmlformats.org/drawingml/2006/main"/>
        </xdr:cNvGraphicFramePr>
      </xdr:nvGraphicFramePr>
      <xdr:xfrm rot="0" flipH="0" flipV="0">
        <a:off x="6448424" y="3867149"/>
        <a:ext cx="5486400" cy="33527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twoCell">
    <xdr:from>
      <xdr:col>0</xdr:col>
      <xdr:colOff>152399</xdr:colOff>
      <xdr:row>54</xdr:row>
      <xdr:rowOff>28574</xdr:rowOff>
    </xdr:from>
    <xdr:to>
      <xdr:col>9</xdr:col>
      <xdr:colOff>380998</xdr:colOff>
      <xdr:row>73</xdr:row>
      <xdr:rowOff>66673</xdr:rowOff>
    </xdr:to>
    <xdr:graphicFrame>
      <xdr:nvGraphicFramePr>
        <xdr:cNvPr id="755634389" name=""/>
        <xdr:cNvGraphicFramePr>
          <a:graphicFrameLocks xmlns:a="http://schemas.openxmlformats.org/drawingml/2006/main"/>
        </xdr:cNvGraphicFramePr>
      </xdr:nvGraphicFramePr>
      <xdr:xfrm rot="0" flipH="0" flipV="0">
        <a:off x="152399" y="9801224"/>
        <a:ext cx="5714999" cy="34766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twoCell">
    <xdr:from>
      <xdr:col>10</xdr:col>
      <xdr:colOff>340518</xdr:colOff>
      <xdr:row>53</xdr:row>
      <xdr:rowOff>9524</xdr:rowOff>
    </xdr:from>
    <xdr:to>
      <xdr:col>19</xdr:col>
      <xdr:colOff>283368</xdr:colOff>
      <xdr:row>72</xdr:row>
      <xdr:rowOff>47623</xdr:rowOff>
    </xdr:to>
    <xdr:graphicFrame>
      <xdr:nvGraphicFramePr>
        <xdr:cNvPr id="2005577398" name=""/>
        <xdr:cNvGraphicFramePr>
          <a:graphicFrameLocks xmlns:a="http://schemas.openxmlformats.org/drawingml/2006/main"/>
        </xdr:cNvGraphicFramePr>
      </xdr:nvGraphicFramePr>
      <xdr:xfrm rot="0" flipH="0" flipV="0">
        <a:off x="6436518" y="9601199"/>
        <a:ext cx="5429249" cy="34766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twoCell">
    <xdr:from>
      <xdr:col>0</xdr:col>
      <xdr:colOff>85725</xdr:colOff>
      <xdr:row>75</xdr:row>
      <xdr:rowOff>123824</xdr:rowOff>
    </xdr:from>
    <xdr:to>
      <xdr:col>9</xdr:col>
      <xdr:colOff>314323</xdr:colOff>
      <xdr:row>96</xdr:row>
      <xdr:rowOff>57149</xdr:rowOff>
    </xdr:to>
    <xdr:graphicFrame>
      <xdr:nvGraphicFramePr>
        <xdr:cNvPr id="925707258" name=""/>
        <xdr:cNvGraphicFramePr>
          <a:graphicFrameLocks xmlns:a="http://schemas.openxmlformats.org/drawingml/2006/main"/>
        </xdr:cNvGraphicFramePr>
      </xdr:nvGraphicFramePr>
      <xdr:xfrm rot="0" flipH="0" flipV="0">
        <a:off x="85725" y="13696949"/>
        <a:ext cx="5714999" cy="37337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twoCell">
    <xdr:from>
      <xdr:col>10</xdr:col>
      <xdr:colOff>261936</xdr:colOff>
      <xdr:row>74</xdr:row>
      <xdr:rowOff>166687</xdr:rowOff>
    </xdr:from>
    <xdr:to>
      <xdr:col>19</xdr:col>
      <xdr:colOff>352424</xdr:colOff>
      <xdr:row>92</xdr:row>
      <xdr:rowOff>23811</xdr:rowOff>
    </xdr:to>
    <xdr:graphicFrame>
      <xdr:nvGraphicFramePr>
        <xdr:cNvPr id="117231746" name=""/>
        <xdr:cNvGraphicFramePr>
          <a:graphicFrameLocks xmlns:a="http://schemas.openxmlformats.org/drawingml/2006/main"/>
        </xdr:cNvGraphicFramePr>
      </xdr:nvGraphicFramePr>
      <xdr:xfrm rot="0" flipH="0" flipV="0">
        <a:off x="6357937" y="13558837"/>
        <a:ext cx="5576887" cy="3114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twoCell">
    <xdr:from>
      <xdr:col>20</xdr:col>
      <xdr:colOff>135731</xdr:colOff>
      <xdr:row>53</xdr:row>
      <xdr:rowOff>47623</xdr:rowOff>
    </xdr:from>
    <xdr:to>
      <xdr:col>29</xdr:col>
      <xdr:colOff>469104</xdr:colOff>
      <xdr:row>72</xdr:row>
      <xdr:rowOff>9524</xdr:rowOff>
    </xdr:to>
    <xdr:graphicFrame>
      <xdr:nvGraphicFramePr>
        <xdr:cNvPr id="1920349010" name=""/>
        <xdr:cNvGraphicFramePr>
          <a:graphicFrameLocks xmlns:a="http://schemas.openxmlformats.org/drawingml/2006/main"/>
        </xdr:cNvGraphicFramePr>
      </xdr:nvGraphicFramePr>
      <xdr:xfrm rot="0" flipH="0" flipV="0">
        <a:off x="12327730" y="9639299"/>
        <a:ext cx="5819774" cy="34004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twoCell">
    <xdr:from>
      <xdr:col>20</xdr:col>
      <xdr:colOff>214312</xdr:colOff>
      <xdr:row>73</xdr:row>
      <xdr:rowOff>171449</xdr:rowOff>
    </xdr:from>
    <xdr:to>
      <xdr:col>29</xdr:col>
      <xdr:colOff>180974</xdr:colOff>
      <xdr:row>93</xdr:row>
      <xdr:rowOff>19049</xdr:rowOff>
    </xdr:to>
    <xdr:graphicFrame>
      <xdr:nvGraphicFramePr>
        <xdr:cNvPr id="1549071208" name=""/>
        <xdr:cNvGraphicFramePr>
          <a:graphicFrameLocks xmlns:a="http://schemas.openxmlformats.org/drawingml/2006/main"/>
        </xdr:cNvGraphicFramePr>
      </xdr:nvGraphicFramePr>
      <xdr:xfrm rot="0" flipH="0" flipV="0">
        <a:off x="12406312" y="13382624"/>
        <a:ext cx="5453062" cy="3467098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twoCell">
    <xdr:from>
      <xdr:col>0</xdr:col>
      <xdr:colOff>226218</xdr:colOff>
      <xdr:row>103</xdr:row>
      <xdr:rowOff>28574</xdr:rowOff>
    </xdr:from>
    <xdr:to>
      <xdr:col>9</xdr:col>
      <xdr:colOff>354805</xdr:colOff>
      <xdr:row>123</xdr:row>
      <xdr:rowOff>95249</xdr:rowOff>
    </xdr:to>
    <xdr:graphicFrame>
      <xdr:nvGraphicFramePr>
        <xdr:cNvPr id="2088254943" name=""/>
        <xdr:cNvGraphicFramePr>
          <a:graphicFrameLocks xmlns:a="http://schemas.openxmlformats.org/drawingml/2006/main"/>
        </xdr:cNvGraphicFramePr>
      </xdr:nvGraphicFramePr>
      <xdr:xfrm>
        <a:off x="226218" y="18668999"/>
        <a:ext cx="5614987" cy="3686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twoCell">
    <xdr:from>
      <xdr:col>10</xdr:col>
      <xdr:colOff>352424</xdr:colOff>
      <xdr:row>103</xdr:row>
      <xdr:rowOff>114299</xdr:rowOff>
    </xdr:from>
    <xdr:to>
      <xdr:col>19</xdr:col>
      <xdr:colOff>419099</xdr:colOff>
      <xdr:row>125</xdr:row>
      <xdr:rowOff>47623</xdr:rowOff>
    </xdr:to>
    <xdr:graphicFrame>
      <xdr:nvGraphicFramePr>
        <xdr:cNvPr id="965949983" name=""/>
        <xdr:cNvGraphicFramePr>
          <a:graphicFrameLocks xmlns:a="http://schemas.openxmlformats.org/drawingml/2006/main"/>
        </xdr:cNvGraphicFramePr>
      </xdr:nvGraphicFramePr>
      <xdr:xfrm rot="0" flipH="0" flipV="0">
        <a:off x="6448424" y="18754724"/>
        <a:ext cx="5553074" cy="3914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twoCell">
    <xdr:from>
      <xdr:col>0</xdr:col>
      <xdr:colOff>123824</xdr:colOff>
      <xdr:row>126</xdr:row>
      <xdr:rowOff>85723</xdr:rowOff>
    </xdr:from>
    <xdr:to>
      <xdr:col>9</xdr:col>
      <xdr:colOff>457198</xdr:colOff>
      <xdr:row>147</xdr:row>
      <xdr:rowOff>133349</xdr:rowOff>
    </xdr:to>
    <xdr:graphicFrame>
      <xdr:nvGraphicFramePr>
        <xdr:cNvPr id="1720353438" name=""/>
        <xdr:cNvGraphicFramePr>
          <a:graphicFrameLocks xmlns:a="http://schemas.openxmlformats.org/drawingml/2006/main"/>
        </xdr:cNvGraphicFramePr>
      </xdr:nvGraphicFramePr>
      <xdr:xfrm rot="0" flipH="0" flipV="0">
        <a:off x="123824" y="22888574"/>
        <a:ext cx="5819774" cy="38480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twoCell">
    <xdr:from>
      <xdr:col>10</xdr:col>
      <xdr:colOff>148147</xdr:colOff>
      <xdr:row>128</xdr:row>
      <xdr:rowOff>85723</xdr:rowOff>
    </xdr:from>
    <xdr:to>
      <xdr:col>19</xdr:col>
      <xdr:colOff>475738</xdr:colOff>
      <xdr:row>149</xdr:row>
      <xdr:rowOff>76199</xdr:rowOff>
    </xdr:to>
    <xdr:graphicFrame>
      <xdr:nvGraphicFramePr>
        <xdr:cNvPr id="1563952271" name=""/>
        <xdr:cNvGraphicFramePr>
          <a:graphicFrameLocks xmlns:a="http://schemas.openxmlformats.org/drawingml/2006/main"/>
        </xdr:cNvGraphicFramePr>
      </xdr:nvGraphicFramePr>
      <xdr:xfrm rot="0" flipH="0" flipV="0">
        <a:off x="6244147" y="23250524"/>
        <a:ext cx="5813991" cy="37909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twoCell">
    <xdr:from>
      <xdr:col>0</xdr:col>
      <xdr:colOff>104774</xdr:colOff>
      <xdr:row>153</xdr:row>
      <xdr:rowOff>133349</xdr:rowOff>
    </xdr:from>
    <xdr:to>
      <xdr:col>9</xdr:col>
      <xdr:colOff>380998</xdr:colOff>
      <xdr:row>174</xdr:row>
      <xdr:rowOff>85723</xdr:rowOff>
    </xdr:to>
    <xdr:graphicFrame>
      <xdr:nvGraphicFramePr>
        <xdr:cNvPr id="683842233" name=""/>
        <xdr:cNvGraphicFramePr>
          <a:graphicFrameLocks xmlns:a="http://schemas.openxmlformats.org/drawingml/2006/main"/>
        </xdr:cNvGraphicFramePr>
      </xdr:nvGraphicFramePr>
      <xdr:xfrm rot="0" flipH="0" flipV="0">
        <a:off x="104774" y="27822524"/>
        <a:ext cx="5762624" cy="3752848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twoCell">
    <xdr:from>
      <xdr:col>10</xdr:col>
      <xdr:colOff>274183</xdr:colOff>
      <xdr:row>153</xdr:row>
      <xdr:rowOff>161924</xdr:rowOff>
    </xdr:from>
    <xdr:to>
      <xdr:col>19</xdr:col>
      <xdr:colOff>209549</xdr:colOff>
      <xdr:row>174</xdr:row>
      <xdr:rowOff>57149</xdr:rowOff>
    </xdr:to>
    <xdr:graphicFrame>
      <xdr:nvGraphicFramePr>
        <xdr:cNvPr id="896119587" name=""/>
        <xdr:cNvGraphicFramePr>
          <a:graphicFrameLocks xmlns:a="http://schemas.openxmlformats.org/drawingml/2006/main"/>
        </xdr:cNvGraphicFramePr>
      </xdr:nvGraphicFramePr>
      <xdr:xfrm rot="0" flipH="0" flipV="0">
        <a:off x="6370183" y="27851099"/>
        <a:ext cx="5421765" cy="36956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E1:F152" sheet="literatur"/>
  </cacheSource>
  <cacheFields count="2">
    <cacheField name="Typ">
      <sharedItems count="4">
        <s v="Journal Article"/>
        <s v="Book Section"/>
        <s v="Conference Paper"/>
        <s v="Book"/>
      </sharedItems>
    </cacheField>
    <cacheField name="Zeitschrift">
      <sharedItems count="95">
        <s v="Computer Applications in Engineering Education"/>
        <s v="IEEE Access"/>
        <s v="PeerJ Computer Science"/>
        <s v="IEEE Transactions on Learning Technologies"/>
        <s v="Computers and Education"/>
        <s v="IEEE Transactions on Education"/>
        <s v="IEEE Transactions on Industrial Electronics"/>
        <s v="E-Learning, e-Education and Online Training"/>
        <s v="International Journal of Electrical Engineering an Education"/>
        <s v="Journal on Educational Resources in Computing"/>
        <s v="Microprocessors and Microsystems"/>
        <s v="International Journal of Electrical Engineering and Education"/>
        <s v="ICCS 2022 Lecture Notes in Computer Science"/>
        <s v="Technologies Applied to Electronics Teaching Conference"/>
        <s v="International Symposium on Computer Science and Intelligent Control"/>
        <s v="International Conference of the Portuguese Society for Engineering Education"/>
        <s v="Workshop on Computer Architecture Education"/>
        <s v="Global Engineering Education Conference"/>
        <s v="Annual Frontiers in Education Conference"/>
        <s v="International Conference On Computer Design and Applications"/>
        <s v="IEEE SoutheastCon "/>
        <s v="Annual Frontiers in Education"/>
        <s v="International Conference on Electrical, Computer and Telecommunication Engineering"/>
        <s v="International Symposium on Microarchitecture"/>
        <s v="Annual International Symposium on Computer Architecture"/>
        <s v="International Conference on Field-Programmable Logic and Applications"/>
        <s v="International Conference on Computational Science and Computational Intelligence"/>
        <s v="IEEE SoutheastCon"/>
        <s v="IEEE Xplore"/>
        <s v="International Conference on Embedded Computer Systems: Architectures, Modeling and Simulation"/>
        <s v="International Conference on Computer Science and Education"/>
        <s v="Frontiers in Education"/>
        <s v="IEEE Transactions on Computers"/>
        <s v="International Conference on System Theory"/>
        <s v="IEEE Revista Iberoamericana De Technologias Del Aprendizaje"/>
        <s v="International Conference of the Portuguese Society for Engineering Educatio"/>
        <s v="Conference on Design of Circuits and Integrated Systems"/>
        <s v="IEEE Global Engineering Education Conference "/>
        <s v="IEEE Workshop on Computer Architecture Eduction"/>
        <s v="IEEE International Symposium on Circuits and Systems "/>
        <s v="International Conference on Intelligent Human-Machine Systems and Cybernetics"/>
        <s v="IEEE Symposium and Workshop on Engineering of Computer-Based Systems"/>
        <s v="IEEE Jordan Conference on Applied Electrical Engineering and Computing Technologies"/>
        <s v="Latin American Computing Conference"/>
        <s v="International Conference on Sustainable Information Engineering and Technology "/>
        <s v="IEEE Region 10 Conference"/>
        <s v="IEEE International Conference on Engineering"/>
        <s v="International Conference on Embedded Computer Systems: Architectures, Modeling, and Simulation"/>
        <s v="Packt Publishing"/>
        <s v="International Workshop on Artificial Intelligence and Education "/>
        <s v="Annual International Symposium on Computer Architecture "/>
        <s v="International Symposium on Computer Architecture"/>
        <s v="International Symposium on Computer Architecture and High Performance Computing"/>
        <s v="ACM Technical Symposium on Computer Science Education"/>
        <s v="Computer Architecture Education"/>
        <s v="ACM International Conference on Hybrid Systems: Computation and Control"/>
        <s v="ACM International Conference on Computing Frontiers"/>
        <s v="Workshops of the International Conference on High Performance Computing"/>
        <s v="International Conference on Computational Modeling"/>
        <s v="ACM Conference on Innovation and Technology in Computer Science Education"/>
        <s v="ACM Southeast Conference"/>
        <s v="ACM Journal on Emerging Technologies in Computing Systems"/>
        <s v="Guangdong-Hong Kong-Macao Greater Bay Area Education Digitalization and Computer Science International Conference"/>
        <s v="Brazilian Symposium on Information Systems"/>
        <s v="Koli Calling International Conference on Computing Education Research"/>
        <s v="ACM SIGCOMM 2024 Conference: Posters and Demos"/>
        <s v="CHI Conference on Human Factors in Computing Systems"/>
        <s v="International Conference on Big Data and Informatization Education"/>
        <s v="Annual IEEE/ACM International Symposium on Microarchitectur"/>
        <s v="Pan-Hellenic Conference on Informatics"/>
        <s v="Rapid Simulation and Performance Evaluation for Design"/>
        <s v="ACM SIGCOMM Computer Communication Review"/>
        <s v="International Conference on Performance Engineering"/>
        <s v="ACM Symposium on Virtual Reality Software and Technology"/>
        <s v="American Journal of Applied Sciences"/>
        <s v="Systems Communications"/>
        <s v="Electronics and Energetics"/>
        <s v="SSIGCSE Bulletin"/>
        <s v="International Conference on Electrical Engineering, Computer Science and Informatics"/>
        <s v="Journal of Computing Sciences in Colleges"/>
        <s v="International Association for Development of the Information Society "/>
        <s v="European Journal of Science and Mathematics Education"/>
        <s v="Journal of Literature and Art Studies"/>
        <s v="IEEE International Conference on Microelectronic Systems Education"/>
        <s v="UKACC International Conference on Control"/>
        <s v="IEEE International Conference on Engineering and Computer Education"/>
        <s v="Journal of Educational Technology"/>
        <s v="International Journal of Engineering Pedagogy"/>
        <s v="Multimedia and Megachange"/>
        <s v="ACM SIGCSE Bulleting"/>
        <s v="IEEE International Conference on Advanced Learning Technologies"/>
        <s v="Journal of Computer Science"/>
        <s v="WCAE"/>
        <s v="RISC-V Summit Europe"/>
        <s v="IEEE International Parallel and Distributed Processing Symposium Workshops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E1:G152" sheet="literatur"/>
  </cacheSource>
  <cacheFields count="3">
    <cacheField name="Typ">
      <sharedItems count="4">
        <s v="Journal Article"/>
        <s v="Book Section"/>
        <s v="Conference Paper"/>
        <s v="Book"/>
      </sharedItems>
    </cacheField>
    <cacheField name="Zeitschrift">
      <sharedItems count="95">
        <s v="Computer Applications in Engineering Education"/>
        <s v="IEEE Access"/>
        <s v="PeerJ Computer Science"/>
        <s v="IEEE Transactions on Learning Technologies"/>
        <s v="Computers and Education"/>
        <s v="IEEE Transactions on Education"/>
        <s v="IEEE Transactions on Industrial Electronics"/>
        <s v="E-Learning, e-Education and Online Training"/>
        <s v="International Journal of Electrical Engineering an Education"/>
        <s v="Journal on Educational Resources in Computing"/>
        <s v="Microprocessors and Microsystems"/>
        <s v="International Journal of Electrical Engineering and Education"/>
        <s v="ICCS 2022 Lecture Notes in Computer Science"/>
        <s v="Technologies Applied to Electronics Teaching Conference"/>
        <s v="International Symposium on Computer Science and Intelligent Control"/>
        <s v="International Conference of the Portuguese Society for Engineering Education"/>
        <s v="Workshop on Computer Architecture Education"/>
        <s v="Global Engineering Education Conference"/>
        <s v="Annual Frontiers in Education Conference"/>
        <s v="International Conference On Computer Design and Applications"/>
        <s v="IEEE SoutheastCon "/>
        <s v="Annual Frontiers in Education"/>
        <s v="International Conference on Electrical, Computer and Telecommunication Engineering"/>
        <s v="International Symposium on Microarchitecture"/>
        <s v="Annual International Symposium on Computer Architecture"/>
        <s v="International Conference on Field-Programmable Logic and Applications"/>
        <s v="International Conference on Computational Science and Computational Intelligence"/>
        <s v="IEEE SoutheastCon"/>
        <s v="IEEE Xplore"/>
        <s v="International Conference on Embedded Computer Systems: Architectures, Modeling and Simulation"/>
        <s v="International Conference on Computer Science and Education"/>
        <s v="Frontiers in Education"/>
        <s v="IEEE Transactions on Computers"/>
        <s v="International Conference on System Theory"/>
        <s v="IEEE Revista Iberoamericana De Technologias Del Aprendizaje"/>
        <s v="International Conference of the Portuguese Society for Engineering Educatio"/>
        <s v="Conference on Design of Circuits and Integrated Systems"/>
        <s v="IEEE Global Engineering Education Conference "/>
        <s v="IEEE Workshop on Computer Architecture Eduction"/>
        <s v="IEEE International Symposium on Circuits and Systems "/>
        <s v="International Conference on Intelligent Human-Machine Systems and Cybernetics"/>
        <s v="IEEE Symposium and Workshop on Engineering of Computer-Based Systems"/>
        <s v="IEEE Jordan Conference on Applied Electrical Engineering and Computing Technologies"/>
        <s v="Latin American Computing Conference"/>
        <s v="International Conference on Sustainable Information Engineering and Technology "/>
        <s v="IEEE Region 10 Conference"/>
        <s v="IEEE International Conference on Engineering"/>
        <s v="International Conference on Embedded Computer Systems: Architectures, Modeling, and Simulation"/>
        <s v="Packt Publishing"/>
        <s v="International Workshop on Artificial Intelligence and Education "/>
        <s v="Annual International Symposium on Computer Architecture "/>
        <s v="International Symposium on Computer Architecture"/>
        <s v="International Symposium on Computer Architecture and High Performance Computing"/>
        <s v="ACM Technical Symposium on Computer Science Education"/>
        <s v="Computer Architecture Education"/>
        <s v="ACM International Conference on Hybrid Systems: Computation and Control"/>
        <s v="ACM International Conference on Computing Frontiers"/>
        <s v="Workshops of the International Conference on High Performance Computing"/>
        <s v="International Conference on Computational Modeling"/>
        <s v="ACM Conference on Innovation and Technology in Computer Science Education"/>
        <s v="ACM Southeast Conference"/>
        <s v="ACM Journal on Emerging Technologies in Computing Systems"/>
        <s v="Guangdong-Hong Kong-Macao Greater Bay Area Education Digitalization and Computer Science International Conference"/>
        <s v="Brazilian Symposium on Information Systems"/>
        <s v="Koli Calling International Conference on Computing Education Research"/>
        <s v="ACM SIGCOMM 2024 Conference: Posters and Demos"/>
        <s v="CHI Conference on Human Factors in Computing Systems"/>
        <s v="International Conference on Big Data and Informatization Education"/>
        <s v="Annual IEEE/ACM International Symposium on Microarchitectur"/>
        <s v="Pan-Hellenic Conference on Informatics"/>
        <s v="Rapid Simulation and Performance Evaluation for Design"/>
        <s v="ACM SIGCOMM Computer Communication Review"/>
        <s v="International Conference on Performance Engineering"/>
        <s v="ACM Symposium on Virtual Reality Software and Technology"/>
        <s v="American Journal of Applied Sciences"/>
        <s v="Systems Communications"/>
        <s v="Electronics and Energetics"/>
        <s v="SSIGCSE Bulletin"/>
        <s v="International Conference on Electrical Engineering, Computer Science and Informatics"/>
        <s v="Journal of Computing Sciences in Colleges"/>
        <s v="International Association for Development of the Information Society "/>
        <s v="European Journal of Science and Mathematics Education"/>
        <s v="Journal of Literature and Art Studies"/>
        <s v="IEEE International Conference on Microelectronic Systems Education"/>
        <s v="UKACC International Conference on Control"/>
        <s v="IEEE International Conference on Engineering and Computer Education"/>
        <s v="Journal of Educational Technology"/>
        <s v="International Journal of Engineering Pedagogy"/>
        <s v="Multimedia and Megachange"/>
        <s v="ACM SIGCSE Bulleting"/>
        <s v="IEEE International Conference on Advanced Learning Technologies"/>
        <s v="Journal of Computer Science"/>
        <s v="WCAE"/>
        <s v="RISC-V Summit Europe"/>
        <s v="IEEE International Parallel and Distributed Processing Symposium Workshops"/>
      </sharedItems>
    </cacheField>
    <cacheField name="Thema1">
      <sharedItems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2">
  <cacheSource type="worksheet">
    <worksheetSource ref="G:H" sheet="literatur"/>
  </cacheSource>
  <cacheFields count="2">
    <cacheField name="Thema1">
      <sharedItems containsBlank="1" count="33">
        <s v="Assembler"/>
        <s v="Prozessor"/>
        <s v="RISC"/>
        <s v="MIPS"/>
        <s v="Einsatz echter Hardware"/>
        <s v="Superskalarität"/>
        <s v="Pipelining"/>
        <s v="Rechnerarchitektur"/>
        <s v="ADL"/>
        <s v="Speicherhierarchie"/>
        <s v="CPU"/>
        <s v="Mikroprozessor"/>
        <s v="Cache"/>
        <s v="Von-Neumann-Architektur"/>
        <s v="Monitoring"/>
        <s v="Temperatur"/>
        <s v="Mikroprogrammierung"/>
        <s v="FPGA"/>
        <s v="AIMC"/>
        <s v="Grundkenntnisse"/>
        <s v="IoT"/>
        <s v="TLB"/>
        <s v="HDL"/>
        <s v="GPU"/>
        <s v="Digitale Logik"/>
        <s v="VR"/>
        <s v="VHDL"/>
        <s v="Compiler"/>
        <s v="AI"/>
        <s v="Cloud Computing"/>
        <s v="Allgemein"/>
        <s v="NoC"/>
        <m/>
      </sharedItems>
    </cacheField>
    <cacheField name="Cluster">
      <sharedItems containsBlank="1" count="10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  <m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D1:H152" sheet="literatur"/>
  </cacheSource>
  <cacheFields count="5">
    <cacheField name="Jahr" numFmtId="0">
      <sharedItems containsSemiMixedTypes="0" containsString="0" containsNumber="1" containsInteger="1" minValue="1986" maxValue="2025" count="33">
        <n v="2016"/>
        <n v="2018"/>
        <n v="2024"/>
        <n v="2022"/>
        <n v="2007"/>
        <n v="2020"/>
        <n v="2012"/>
        <n v="2015"/>
        <n v="2010"/>
        <n v="2005"/>
        <n v="2011"/>
        <n v="2003"/>
        <n v="2001"/>
        <n v="2002"/>
        <n v="2023"/>
        <n v="2013"/>
        <n v="2021"/>
        <n v="1998"/>
        <n v="2019"/>
        <n v="2008"/>
        <n v="1986"/>
        <n v="1987"/>
        <n v="2004"/>
        <n v="1990"/>
        <n v="1992"/>
        <n v="2017"/>
        <n v="1996"/>
        <n v="2006"/>
        <n v="2025"/>
        <n v="2000"/>
        <n v="1999"/>
        <n v="2009"/>
        <n v="1995"/>
      </sharedItems>
    </cacheField>
    <cacheField name="Typ">
      <sharedItems/>
    </cacheField>
    <cacheField name="Zeitschrift">
      <sharedItems/>
    </cacheField>
    <cacheField name="Thema1">
      <sharedItems/>
    </cacheField>
    <cacheField name="Cluster" numFmtId="0">
      <sharedItems count="9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H1:O152" sheet="literatur"/>
  </cacheSource>
  <cacheFields count="8">
    <cacheField name="Cluster" numFmtId="0">
      <sharedItems count="9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</sharedItems>
    </cacheField>
    <cacheField name="Gamification">
      <sharedItems containsMixedTypes="1" containsNumber="1" containsInteger="1" minValue="0" maxValue="1" count="4">
        <s v="0"/>
        <s v="1"/>
        <n v="0"/>
        <n v="1"/>
      </sharedItems>
    </cacheField>
    <cacheField name="Abstraktion">
      <sharedItems containsMixedTypes="1" containsNumber="1" containsInteger="1" minValue="1" maxValue="1" count="3">
        <s v="1"/>
        <s v="0"/>
        <n v="1"/>
      </sharedItems>
    </cacheField>
    <cacheField name="Institution">
      <sharedItems containsMixedTypes="1" containsNumber="1" containsInteger="1" minValue="1" maxValue="2"/>
    </cacheField>
    <cacheField name="Zugriff" numFmtId="0">
      <sharedItems containsSemiMixedTypes="0" containsString="0" containsNumber="1" containsInteger="1" minValue="0" maxValue="3"/>
    </cacheField>
    <cacheField name="Preis" numFmtId="0">
      <sharedItems containsSemiMixedTypes="0" containsString="0" containsNumber="1" containsInteger="1" minValue="0" maxValue="2"/>
    </cacheField>
    <cacheField name="Dokumentation" numFmtId="0">
      <sharedItems containsSemiMixedTypes="0" containsString="0" containsNumber="1" containsInteger="1" minValue="0" maxValue="2"/>
    </cacheField>
    <cacheField name="Zitationen" numFmtId="0">
      <sharedItems containsSemiMixedTypes="0" containsString="0" containsNumber="1" containsInteger="1" minValue="0" maxValue="397"/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A1:O152" sheet="literatur"/>
  </cacheSource>
  <cacheFields count="15">
    <cacheField name="Id" numFmtId="0">
      <sharedItems containsSemiMixedTypes="0" containsString="0" containsNumber="1" containsInteger="1" minValue="1" maxValue="151"/>
    </cacheField>
    <cacheField name="Autor">
      <sharedItems count="146">
        <s v="P. W. C. Prasad, A. Alsadoon, A. Beg, A. Chan "/>
        <s v="Z. Radivojevic, Z. Stanisavljevic, M. Punt"/>
        <s v="D. Camarmas-Alonso,  F. Garcia-Carballeira,  A. Calderon-Mateos,  E. del-Pozo-Punal"/>
        <s v="M. Dogan, K. Ötzoprak, M. Resit Tolun"/>
        <s v="P. Fuentes, C. Camarero, D. Herreros, V. Mateev, F. Vallejo, C. Martinez"/>
        <s v="L. Moreno, C. Gonzalez, I. Castilla, E. Gonzalez, J. Sigue"/>
        <s v="B. Garcia Fernandez, X. Del Toro, M. J. Santofimia, J. Dorado, F. J. Villanueva, D. Villa"/>
        <s v="D. Patti, A. Spadaccini, M. Palesi, F. Fazzino, V. Catania"/>
        <s v="J. Michelic, T Dobravec"/>
        <s v="J. H. Lee, S. S. Lee, H. Chang Yu, T. Su"/>
        <s v="S. Z. Sweidan, K. A. Darabkh"/>
        <s v="L. Ribas-Xirgo"/>
        <s v="J. Djordjevic, B. Nikolic, A. Milenkovic"/>
        <s v="S. N. Soares, F. R. Wagner"/>
        <s v="C. Gomez, M. E. Gomez, J. Sahuquillo"/>
        <s v="L. Moreno, E. J. Gonzales, B. Popescu, J. Toledo, J. Torres, C. Gonzales"/>
        <s v="L. Jingmei, W. Yanxia, Z. Guoyin, M. Chaoguang, L. Xiang, S. Changting"/>
        <s v="N. Gbanovic, J. Djordjevic, B. Nikolic"/>
        <s v="C. Yehezkel, W. Yurcik, M. Pearson, D. Armstrong"/>
        <s v="L. Null, J. Lobur"/>
        <s v="D. Skrien"/>
        <s v="B. J. Shelburne"/>
        <s v="B. Dugan, J. Zahorjan"/>
        <s v="F. Menczer"/>
        <s v="H. Osborne"/>
        <s v="P. M. Papazoglou"/>
        <s v="M. A. V. Rodriguez, J. M. S. Perez, J. A. G. Pulido"/>
        <s v="A. Stojkovic, J. Djordjevic, B. Nikolic"/>
        <s v="P. Paczula, R. Tutajewicz, R. Brzeski, H. Zghidi, A. Momot, E. Pluciennik, A. Duszenki, S. Kozielski, D. Mrozek"/>
        <s v="M. Brox, A. Gernoviez, M. A. Montijano, E. Herruzo, C. D. Moreno"/>
        <s v="B. Liang, T. Wang, X. Bai, H. Zhao"/>
        <s v="B. Nova, J. C. Ferreira, A. Araujo"/>
        <s v="M. B. Petersen"/>
        <s v="B. Atanasovski, S. Ristov, M. Gusev, N. Anchev"/>
        <s v="H. Grunbacher"/>
        <s v="H. Oztekin, F. Termurtas, A. Gulbag"/>
        <s v="H. Osborne, W. Yurcik"/>
        <s v="M. A. Lusco, C. E. Stroud"/>
        <s v="J. D. Carpinelli"/>
        <s v="N. U. Sadad, A. Afrin, Md. N. Islam Mondal"/>
        <s v="A. Mosallaei, K. E. Isaacs, Y. Sun"/>
        <s v="L. Gyu-Hyeon, M. Dongmoon, B. Ilkwon, K. Jangwoo"/>
        <s v="S. L. Harris, D. Chaver, L. Pinuel, J. I. Gomez-Perez, M. H. Liaqat, Z. L. Kakakhel"/>
        <s v="H. Sarjoughian, Y. Chen, K. Burger"/>
        <s v="Y. Ruey-Fong, K. Yongmin"/>
        <s v="M. Cutler, R. R. Eckert"/>
        <s v="L. Xuejun"/>
        <s v="Y. Xiaohang, S. Aboughalyoun, D. Williamson, A. Nixon"/>
        <s v="M. Besim"/>
        <s v="M. Asri, A. Pedram, L. K. John, A. Gerstlauer"/>
        <s v="L. Wen-jie, S. Li, Z. Wang"/>
        <s v="R. Desikan, D. Burger, S. W. Keckler"/>
        <s v="F. Garcia-Caballeira, A. Calderon-Mateos, S. Alonso-Monsalve, J. Prieto-Cepeda"/>
        <s v="B. Hatfield, M. Rieker, Lan Jin"/>
        <s v="J. Klein, I. Boybat, Y. M. Qureshi, M. Dazzi, A. Levisse, G. Ansaloni"/>
        <s v="A. Florea, A. F. Klein, V. Badea, M. Stefanescu, A. Gellert"/>
        <s v="L. Eeckhout, R. H. Bell, B. Stougie, K. De Bosschere, L. K. John"/>
        <s v="J. D. Carpinelli, F. Jaramillo"/>
        <s v="E. Larraza-Mendiluze, O. A. Gallego, O. A. Uriarte, J. I. M. Aramburu, J. F. L. Mugika"/>
        <s v="G. P. Silva, J. A. dos S. Borges"/>
        <s v="A. Borg, J. B. Chen, N. P. Jouppi"/>
        <s v="D. Castellis-Rufas, D. Novo, X. Martorell"/>
        <s v="M. Khairy, Z. Shen, T. M. Aamodt, T. G. Rogers"/>
        <s v="P. M. Papazoglou, A. Moschos"/>
        <s v="O. Ozturk"/>
        <s v="C. Curtsinger, Jerod Weinman"/>
        <s v="J. Mendes, Rajesh C. Panicker"/>
        <s v="O. A. Siddiqui, S. Mahmood, R. Hasan, A. R. Khan"/>
        <s v="H. Grünbacher, M. Khosravipour"/>
        <s v="L. M. N. Coutinho, J. L. D. Mendes, C. A. P. S. Martins"/>
        <s v="I. Almasri, G. Abandon, A. Shhadeh, A. Shahrour"/>
        <s v="D. Camarmas-Alonso,  F. Garcia-Carballeira,  A. Calderon-Mateos"/>
        <s v="E. S. Cordeiro, I. G. A. Stefani, T. C. A. P. Soares,  C. A. P. S. Martins"/>
        <s v="M. H. H. Ichsan, W. Kurniawan"/>
        <s v="J. Tian Chia, Smitha K. G."/>
        <s v="Md T. Kabir, M. Tahmid Bari, A. L. Haque"/>
        <s v="D. Xiang Lim, K. G. Smitha"/>
        <s v="D. Neebel, C. Augeri, G. MacMillan, L. Baird, A. de-Freitas"/>
        <s v="R. Poss, M. Lankamp, Q. Yang, J. Fu, I. Uddin, C. R. Jesshope"/>
        <s v="A. Clements"/>
        <s v="M. Yang"/>
        <s v="Y. Sun, T. Baruah, S. A. Mojumber, S. Dong, X. Gong, S. Treadway"/>
        <s v="J. Whangbo, C. L. Zhang, K. Anderson, A. Gonzalez, R. Gupta"/>
        <s v="J. Viera, N. Roma, G. Falcao, P. Tomas"/>
        <s v="N. Krim, J. Porquet-Lupine"/>
        <s v="N. Manjikain"/>
        <s v="B. P. Railing"/>
        <s v="E. Miller, J. Squire"/>
        <s v="Z. Ahmed"/>
        <s v="R. Koitz-Hritov, F. Mandl, F. Wotawa"/>
        <s v="P. K. Wintz, Y. Sonmez, P. Griffioen, M. Xu, S. Oh, H. Litz, R. H Sanfelice, M. Arcak"/>
        <s v="D. K. Houngninou"/>
        <s v="B. Siever, M. J. Hall, J. Feher, R. D. Chamberlain"/>
        <s v="C. Qian, S. Chen, A. Goodney"/>
        <s v="J. Jaros, M. Majer, J. Horky, J. Vavra"/>
        <s v="X. Hu"/>
        <s v="A. C. Harris, H. Jack"/>
        <s v="R. Agrawal, S. Bandara, A. Ehret, M. Isakov, M. Mark, M. A. Kinsy"/>
        <s v="A. Underwood, J. E. Stine"/>
        <s v="S. Engels, M. Badr, T. Whatley"/>
        <s v="C. Bao Ly, C. Norris"/>
        <s v="R. Liu, C. Zenke, C. Liu, A. Holmes, P. Thornton, D. J. Malan"/>
        <s v="Mahdu Zahedi, Muah Abu Lebdeh, Christopher Bengel, Dirk Wouters, Stephan Mentaal, Manuel Le Gallo, Abu Sebastian, Stephan Wong, Said Hamdioui"/>
        <s v="J. Zhang, C. Zhang, L. Ma, J. Zhang"/>
        <s v="L. O. L. Caminha, A. B. Marques"/>
        <s v="L. Höper, C. Schulte"/>
        <s v="T. Y. Yeh, M. Sterner, C. Bell, A. Chalize Cowe"/>
        <s v="J. Guo, D. Wu, C. Ma, H. Yu, G. Su, L. Luo, Y. Xu, N. Zhang"/>
        <s v="S. Xu, H. Wen, H. Pan, D. Dominguez, D. Hu, X. Zhang"/>
        <s v="L. Wang, X. Du"/>
        <s v="Y. Li, Y. Bao, G. Wang, X. Mei, P. Vaid, A. Ghosh, A. Jog, D. Bunander, A. Joshi, Y. Sun"/>
        <s v="K. L. Porkony"/>
        <s v="M. Saed, Y. H. Chou, L. Liu, T. Nowicki, T. M. Aamodt"/>
        <s v="V. Giannou, B. Mamalis"/>
        <s v="L. Steiner, T. Psota, M. Mórz, D. Christ, M. Jung, N. Wehn"/>
        <s v="F. G. Sue, M. Caesar"/>
        <s v="Z. Cheng, X. Xiang, C. Hu"/>
        <s v="M. Lütke Dreimann, B. Friesel, O. Spinczyk"/>
        <s v="J. Priker, A. Dengel, M. Holly, S. Safikani"/>
        <s v="M. Hesson"/>
        <s v="F. Tangorra"/>
        <s v="M. Gusev"/>
        <s v="I. Branovic, R. Giorgi, E. Martinelli"/>
        <s v="M. Isabel Garcia, S. Rodriguer, A. Perez, A. Garcia"/>
        <s v="W. Kurniawan, M. H. H. Ichsan"/>
        <s v="T. Stanley, V. Chetty, M. Styles, S. Jung, F. Duarte, T. J. Lee, M. Gunter, L. Fife"/>
        <s v="Y. Imai, I. Masatoshi, Y. Moritoh"/>
        <s v="T. Kurihara, J. F. Maxnuck Soares, L. T. M. Rainheitte"/>
        <s v="R. N. Ibbett"/>
        <s v="M. Holland, J. Harris, S. Hauck"/>
        <s v="R. Hasan, S. Mahmood"/>
        <s v="S. Rigo, M. Juliato, R. Azevedo, G. Araujo, P. Centoducatto"/>
        <s v="W. Yurcik, J. Vila, L. Brumbaugh"/>
        <s v="L. Ang, K. P. Kah"/>
        <s v="S. Ristov, M. Gusev, B. Atanasovski, N. Anchev"/>
        <s v="A. M. DeNardo, A. S. Pyzdrowski"/>
        <s v="P. Bose"/>
        <s v="M. D. Theys, P. A. Troy"/>
        <s v="E. Z. Bem. L. Petelczyc"/>
        <s v="R. N. Ibbet, F. Mallat"/>
        <s v="Y. Imai, K. Kaneko, M. Nakagawa"/>
        <s v="K. M. Al-Aubidy"/>
        <s v="M. Brorsson"/>
        <s v="R. Giorgi"/>
        <s v="R. Giorgi, G. Mariotti"/>
        <s v="A. Mokhtari, D. Rawls, T. Huynh, J. Green, M. A. Salehi"/>
      </sharedItems>
    </cacheField>
    <cacheField name="Titel">
      <sharedItems count="151">
        <s v="Using Simulators for Teaching Computer Organization And Architecture"/>
        <s v="Configurable Simulator For Computer Architecture And Organization"/>
        <s v="CREATOR: An Educational Integrated Development Environment for RISC-V Programming"/>
        <s v="Teaching Computer Architecture by Designing and Simulating Processors from their Bits and Bytes"/>
        <s v="Addressing Student Fatigue in Computer Architecture Courses"/>
        <s v="Applying a Constructivist and Collaborative Methodological Approach in Engineering Education"/>
        <s v="Robotics vs. Game-Console-Based Platforms to Learn Computer Architecture"/>
        <s v="Supporting Undergraduate Computer Architecture Students Using a Visual MIPS64 CPU Simulator"/>
        <s v="SicSim: A Simulator of the Educational SIC/XE Computer for a System Software Course"/>
        <s v="Pipelined CPU Design With FPGA in Teaching Computer Architecture"/>
        <s v="A new Efficient Assembly Language Teaching Aid for Intel Processors"/>
        <s v="Yet Another Simple Processor (YASP) for Introductory Courses on Computer Architecture"/>
        <s v="Flexible Web-Based Educational System form Teaching Computer Architecture and Organization"/>
        <s v="T\&amp;D-Bench-Innovative Combined Support for Education and Research in Computer Architecture and Embedded Systems"/>
        <s v="Bringing Real Processors to Labs"/>
        <s v="MNEME: A Memory Hierarchy Simulator for an Engineering Computer Architecture Course"/>
        <s v="Application of WINDLX Simulator in Teaching Practice to Solve the Structural and Control Related in the Pipeline"/>
        <s v="Use of Constructivism and Collaborative Teaching in an ILP Processors Course"/>
        <s v="Software Package for an Educational Computer System"/>
        <s v="Three Simulator Tools for Teaching Computer Architecture: EasyCPU, Little Man Computer, and RTLSim"/>
        <s v="MarieSim: The MARIE Computer Simulator"/>
        <s v="CPU Sim 3.1: A Tool for Simulating Computer Architectures for Computer Organization Classes"/>
        <s v="A PDP-8 Emulator Program"/>
        <s v="The Sloop ISA and the SMOK Toolkit"/>
        <s v="OAMulator: A Teaching Resource to Introduce Computer Architecture Concepts"/>
        <s v="The Postroom Computer"/>
        <s v="A Hybrid Simulation Platform for Learning Microprozessors"/>
        <s v="An Educational Tool for Testing Caches on Symmetric Multiprocessors"/>
        <s v="WASP: A Web-Based Simulator for an Educational Pipelined Processor"/>
        <s v="Cloud as a Platform for W-Machine Didactic Computer Simulator"/>
        <s v="SICOME 2.0: A teaching Simulator for Computer Architecture"/>
        <s v="Sparrow: A Teaching CPU Simulator Based on Windows with Graphical User Interface"/>
        <s v="Tool to Support Computer Architecture Teaching and Learning"/>
        <s v="Ripes: A Visual Computer Architecture Simulator"/>
        <s v="EDUCache Simulator for Teaching Computer Architecture and Organization"/>
        <s v="Teaching Computer Architecture/Organisation Using Simulators"/>
        <s v="BZK.SAU: Implementing a hardware and software-based Computer Architecture Simulator for Educational Purpose"/>
        <s v="The Educational Range of Vital Simulations of the Little Man Computer Architecture Paradigm"/>
        <s v="PSIM: A Processor SIMulator for Basic Computer Architecture and Operation Education"/>
        <s v="The Very Simple CPU Simulator"/>
        <s v="SP-1: Design and Simulation of 4-bit Simple CPU on Logisim for Computer Architecture Education"/>
        <s v="Looking into the Black Box: Monitoring Computer Architecture Simulations in Real-Time with AkitaRTM"/>
        <s v="Cryogenic Computer Architecture Modeling with Memory-Side Case Studies"/>
        <s v="Rvfpga: Using a RISC-V Core Targeted to an FPGA in Computer Architecture Education"/>
        <s v="A Component-Based Visual Simulator for MIPS32 Processors"/>
        <s v="Development and Implementation of an Educational Simulator Software Package for a Specific Microprogramming Architecture"/>
        <s v="A Microprogrammed Computer Simulator"/>
        <s v="Computer Architecture Simulators for Different Instruction Formats"/>
        <s v="More on Computer Architecture Simulators for Different Instruction Formats"/>
        <s v="Cache Memory Simulators: A Comparative Study"/>
        <s v="Modern Computer Architecture Teaching and Learning Support: An Experience in Evaluation"/>
        <s v="Simulator Calibration for Accelerator Rich Architecture Studies"/>
        <s v="A lightweight instruction-set simulator for teaching of dynamic instruction scheduling"/>
        <s v="Measuring Experimental Error in Microprocessor simulation"/>
        <s v="WepSIM: An Online Interactive Educational Simulator Integrating Microdesign, Microprogramming, and A"/>
        <s v="Incorporating Simulation and Implementation into Teaching Computer Organization and Architecture"/>
        <s v="Microprogrammed Computer Simulator Tools"/>
        <s v="ALPINE: Analog In-Memory Acceleration With Tight Processor Integration for Deep Learning"/>
        <s v="Using FOCAP Tool for Teaching Microarchitecture Simulation and Optimization"/>
        <s v="Control Flow Modeling in Statistical Simulation for Accurate and Efficient Processor Design Studies"/>
        <s v="Simulation Tools for Digital Design and Computer Organization and Architecture"/>
        <s v="Basic Concepts of Computer Architecture Through Games and Game Development"/>
        <s v="A Didactic Processor and Simulator for IoT"/>
        <s v="A Simulation Based Study of TLB Performance"/>
        <s v="An Educational Tool to Analyze the Hardware/Software Integration in RISC-V Systems"/>
        <s v="Accel-Sim: An Extensible Simulation Framework for Validated GPU Modeling"/>
        <s v="OpenHardSim: An Open Source Hardware Based Simulator For Learning Microprocessors"/>
        <s v="Multicore Education Through Simulation"/>
        <s v="PIPS: An Instruction Set Architecture for Teaching Computer Organization"/>
        <s v="RISCALAR: A Cycle-Approximate, Parametrisable RISC-V Microarchitecture Explorer \&amp; Simulator"/>
        <s v="Simulators as a Teaching Aid for Computer Architecture and Organization"/>
        <s v="WinDLX and MIPSim Pipeline Simulators for Teaching Computer Architecture"/>
        <s v="MSCSim - Multilevel and Split Cache Simulator"/>
        <s v="Universal ISA Simulator with soft Processor FPGA Implementation"/>
        <s v="A New Generic Simulator for the Teaching of Assembly Programming"/>
        <s v="DCMSIM: Didactic Cache Memory Simulator"/>
        <s v="Design and Implementation 8 bit CPU Architecture on Logisim for Undergraduate Learning Support"/>
        <s v="Educational Simulator for Analyzing Pipelined LEGv8 (subset of ARMv8) Architecture"/>
        <s v="ViSiMIPS: Visual simulator of MIPS32 pipelined processor"/>
        <s v="Pipelined MIPS Simulation: A plug-in to MARS simulator for supporting pipeline simulation and branch prediction"/>
        <s v="Work in Progress - A Visual Cache Memory Simulator"/>
        <s v="MGSim - A Simulation Environment for Multi-Core Research and Education"/>
        <s v="Practical Computer Architecture with Python and ARM: An introductory guide for enthusiasts and students to learn how computers work and program their own"/>
        <s v="To What Extent Virtual Simulation Technology Can Aid Education?"/>
        <s v="MGPUSim: Enabling Multi-GPU Performance Modeling and Optimization"/>
        <s v="FireAxe: Partitioned FPGA-Accelerated Simulation of Large-Scale RTL Designs"/>
        <s v="gem5-ndp: Near-Data Processing Architecture Simulation From Low Level Caches to DRAM"/>
        <s v="VRV: A Versatile RISC-V Simulator for Education"/>
        <s v="Enhancements and applications of the SimpleScalar simulator for undergraduate and graduate computer architecture education"/>
        <s v="CADSS: Computer Architecture Design Simulator for Students"/>
        <s v="esim: A Structural Design Language and Simulator for Computer Architecture Education"/>
        <s v="Roro8: A Fantasy Computer for Computer Architecture and Organization Education"/>
        <s v="VisOpt - Visualization of Compiler Optimizations for Computer Science Education"/>
        <s v="Sharc: Simulator for Hardware Architecture and Real-time Control"/>
        <s v="FLIP: A RISC-V Visual Computer Architecture Simulator for K-12"/>
        <s v="Teaching Digital Logic and Computer Architecture Using Open Source Tools"/>
        <s v="Bridging Simulation and Hardware: A Holistic Platform for Teaching in Computer Architecture and Operating Systems"/>
        <s v="Web-Based Simulator of Superscalar RISC-V Processor"/>
        <s v="SWSS-FS: An Enhanced Sunway Full-System Architecture Simulator"/>
        <s v="An Approach for a Project-Based Digital Logic Design Course Using an Innovative Simulator"/>
        <s v="The BRISC-V Platform: A Practical Teaching Approach for Computer Architecture"/>
        <s v="An Emphasis on Memory and Processor Interactions in Undergraduate Computer Architecture Education"/>
        <s v="Enhancing MIPS Assembly Language Education with Saturn"/>
        <s v="LY86-64: A Web-based Simulator for the Y86-64 PIPE Architecture"/>
        <s v="Teaching CS50 with AI: Leveraging Generative Artificial Intelligence in Computer Science Education"/>
        <s v="MNEMOSENE: Tile Architecture and Simulator for Memristor-based Computation-in-memory"/>
        <s v="Construction and Research of IT Education Platform Based on Virtual Simulation Technology"/>
        <s v="D-LEARN: A digital game for Software Architecture education"/>
        <s v="New Perspectives on the Future of Computing Education: Teaching and Learning Explanatory Models"/>
        <s v="Visualization with Experiential Learning to Encourage Participation and Research in Computer Architecture"/>
        <s v="Poster: A Hybrid Virtual-Real Emulation Platform for Computer Network Education"/>
        <s v="Classroom Simulacra: Building Contextual Student Generative Agents in Online Education for Learning Behavioral Simulation"/>
        <s v="Design and Implementation of a Higher Vocational Education Resource Sharing Platform Based on Cloud Computing"/>
        <s v="TrioSim: A Lightweight Simulator for Large-Scale DNN Workloads on Multi-GPU Systems"/>
        <s v="Creating a Computer Simulator as a CS1 Student Project"/>
        <s v="Vulkan-Sim: A GPU Architecture Simulator for Ray Tracing"/>
        <s v="An Indicative Demanding Teaching Scenario for Primary Education with the Support of a Multi-layer Fog  Computing Architecture"/>
        <s v="DRAMPower 5: An Open-Source Power Simulator for Current Generation DRAM Standards"/>
        <s v="Towards Immersive Cloud-Based IoT Education"/>
        <s v="Teaching Research and Practice for Computer Composition and Structure Based on Network-on-Chip"/>
        <s v="HetSim: A Simulator for Task-based Scheduling on Heterogeneous Hardware"/>
        <s v="Virtual Reality in Computer Science Education: A Systematic Review"/>
        <s v="Computer Simulator: An Educational Tool for Computer Architecture"/>
        <s v="A Multi-Level Computer Architecture Simulator"/>
        <s v="Simulators for courses in advance computer architecture"/>
        <s v="WebMIPS: A New Web-Based MIPS Simulation Environment for Computer Architecture Education"/>
        <s v="p88110: A Graphical Simulator for Computer Architecture and Organization Course"/>
        <s v="The role of the computer architecture simulator in the laboratory"/>
        <s v="Teaching and learning support for computer architecture and organization courses design on computer engineering and computer science for undergraduate: A review"/>
        <s v="Teaching Computer Architecture Through Simulation (A Brief Evaluation of CPU Simulators)"/>
        <s v="Evaluation of Visual Computer Simulator for Computer Architecture"/>
        <s v="YASS: A System Simulator for Operationg System and Computer Architecture Teaching and Learning"/>
        <s v="The Use of MARIE CPU Simulator in the Computer Architecture (CA) Course: An Exploratoy Analysis to Assess the Students' Percepton of Learning"/>
        <s v="Computer architecture visualisation techniques"/>
        <s v="Harnessing FPGAs for computer architecture education"/>
        <s v="Survey and Evaluation of Simulators Suitable for Teaching for Computer Architecture and Organization"/>
        <s v="Teaching computer architecture using an architecture description language"/>
        <s v="An Interactive Web-Based Simulation of a General Computer Architecture"/>
        <s v="Simulator Building as a Problem-Based Learning Approach for Teaching Students in a Computer Architecture Course"/>
        <s v="Using EDUCache simulator for the computer architecture and organization course"/>
        <s v="A study of the effectiveness of computer-based simulations in teaching computer architecture"/>
        <s v="Use of architectural simulation tools in education"/>
        <s v="Lessons learned from teaching computer architecture to computer science students"/>
        <s v="MiniMIPS: A simulation project for the computer architecture laboratory"/>
        <s v="Computer architecture simulation applets for use in teaching"/>
        <s v="A Web-based Visual Simulator with Communication Support and its Application to Computer Architecture Education"/>
        <s v="Teaching Computer Organization and Architecture Using Simulation and FPGA Applications"/>
        <s v="MipsIt - A Simulation and Development Environment Using Animation for Computer Architecture Education"/>
        <s v="FREESS: An Educational Simulator of a RISC‑V‑Inspired Superscalar Processor Based on Tomasulo’s Algorithm"/>
        <s v="WebRISC‑V: A 64‑bit RISC‑V Pipeline Simulator for Computer Architecture Classes"/>
        <s v="E2C: A Visual Simulator to Reinforce Education of Heterogeneous Computing Systems"/>
      </sharedItems>
    </cacheField>
    <cacheField name="Jahr" numFmtId="0">
      <sharedItems containsSemiMixedTypes="0" containsString="0" containsNumber="1" containsInteger="1" minValue="1986" maxValue="2025" count="33">
        <n v="2016"/>
        <n v="2018"/>
        <n v="2024"/>
        <n v="2022"/>
        <n v="2007"/>
        <n v="2020"/>
        <n v="2012"/>
        <n v="2015"/>
        <n v="2010"/>
        <n v="2005"/>
        <n v="2011"/>
        <n v="2003"/>
        <n v="2001"/>
        <n v="2002"/>
        <n v="2023"/>
        <n v="2013"/>
        <n v="2021"/>
        <n v="1998"/>
        <n v="2019"/>
        <n v="2008"/>
        <n v="1986"/>
        <n v="1987"/>
        <n v="2004"/>
        <n v="1990"/>
        <n v="1992"/>
        <n v="2017"/>
        <n v="1996"/>
        <n v="2006"/>
        <n v="2025"/>
        <n v="2000"/>
        <n v="1999"/>
        <n v="2009"/>
        <n v="1995"/>
      </sharedItems>
    </cacheField>
    <cacheField name="Typ">
      <sharedItems/>
    </cacheField>
    <cacheField name="Zeitschrift">
      <sharedItems/>
    </cacheField>
    <cacheField name="Thema1">
      <sharedItems/>
    </cacheField>
    <cacheField name="Cluster" numFmtId="0">
      <sharedItems count="9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</sharedItems>
    </cacheField>
    <cacheField name="Gamification">
      <sharedItems containsMixedTypes="1" containsNumber="1" containsInteger="1" minValue="0" maxValue="1" count="4">
        <s v="0"/>
        <s v="1"/>
        <n v="0"/>
        <n v="1"/>
      </sharedItems>
    </cacheField>
    <cacheField name="Abstraktion">
      <sharedItems containsMixedTypes="1" containsNumber="1" containsInteger="1" minValue="1" maxValue="1" count="3">
        <s v="1"/>
        <s v="0"/>
        <n v="1"/>
      </sharedItems>
    </cacheField>
    <cacheField name="Institution">
      <sharedItems containsMixedTypes="1" containsNumber="1" containsInteger="1" minValue="1" maxValue="2" count="6">
        <n v="1"/>
        <n v="2"/>
        <s v="2"/>
        <s v="1"/>
        <s v="3"/>
        <s v="0"/>
      </sharedItems>
    </cacheField>
    <cacheField name="Zugriff" numFmtId="0">
      <sharedItems containsSemiMixedTypes="0" containsString="0" containsNumber="1" containsInteger="1" minValue="0" maxValue="3" count="4">
        <n v="3"/>
        <n v="2"/>
        <n v="0"/>
        <n v="1"/>
      </sharedItems>
    </cacheField>
    <cacheField name="Preis" numFmtId="0">
      <sharedItems containsSemiMixedTypes="0" containsString="0" containsNumber="1" containsInteger="1" minValue="0" maxValue="2" count="3">
        <n v="0"/>
        <n v="2"/>
        <n v="1"/>
      </sharedItems>
    </cacheField>
    <cacheField name="Dokumentation" numFmtId="0">
      <sharedItems containsSemiMixedTypes="0" containsString="0" containsNumber="1" containsInteger="1" minValue="0" maxValue="2" count="3">
        <n v="0"/>
        <n v="2"/>
        <n v="1"/>
      </sharedItems>
    </cacheField>
    <cacheField name="Zitationen" numFmtId="0">
      <sharedItems containsSemiMixedTypes="0" containsString="0" containsNumber="1" containsInteger="1" minValue="0" maxValue="397" count="50">
        <n v="41"/>
        <n v="9"/>
        <n v="4"/>
        <n v="2"/>
        <n v="5"/>
        <n v="172"/>
        <n v="39"/>
        <n v="17"/>
        <n v="56"/>
        <n v="18"/>
        <n v="11"/>
        <n v="117"/>
        <n v="15"/>
        <n v="10"/>
        <n v="0"/>
        <n v="3"/>
        <n v="95"/>
        <n v="51"/>
        <n v="72"/>
        <n v="6"/>
        <n v="26"/>
        <n v="32"/>
        <n v="44"/>
        <n v="7"/>
        <n v="20"/>
        <n v="1"/>
        <n v="53"/>
        <n v="30"/>
        <n v="21"/>
        <n v="25"/>
        <n v="12"/>
        <n v="327"/>
        <n v="13"/>
        <n v="16"/>
        <n v="162"/>
        <n v="205"/>
        <n v="397"/>
        <n v="29"/>
        <n v="14"/>
        <n v="19"/>
        <n v="146"/>
        <n v="8"/>
        <n v="36"/>
        <n v="211"/>
        <n v="24"/>
        <n v="27"/>
        <n v="139"/>
        <n v="76"/>
        <n v="35"/>
        <n v="46"/>
      </sharedItems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57">
  <cacheSource type="worksheet">
    <worksheetSource ref="A1:Q58" sheet="simulator"/>
  </cacheSource>
  <cacheFields count="17">
    <cacheField name="ID" numFmtId="0">
      <sharedItems containsSemiMixedTypes="0" containsString="0" containsNumber="1" containsInteger="1" minValue="1" maxValue="57"/>
    </cacheField>
    <cacheField name="Name" numFmtId="49">
      <sharedItems/>
    </cacheField>
    <cacheField name="Entwickler" numFmtId="49">
      <sharedItems/>
    </cacheField>
    <cacheField name="Zugriff" numFmtId="49">
      <sharedItems count="3">
        <s v="1"/>
        <s v="0,1"/>
        <s v="0"/>
      </sharedItems>
    </cacheField>
    <cacheField name="OS" numFmtId="49">
      <sharedItems count="7">
        <s v="4"/>
        <s v="0,1,2"/>
        <s v="1"/>
        <s v="0"/>
        <s v="3"/>
        <s v="1,3"/>
        <s v="0,1"/>
      </sharedItems>
    </cacheField>
    <cacheField name="Abstraktion" numFmtId="49">
      <sharedItems count="2">
        <s v="1"/>
        <s v="0"/>
      </sharedItems>
    </cacheField>
    <cacheField name="Institution" numFmtId="49">
      <sharedItems count="5">
        <s v="1"/>
        <s v="1,2"/>
        <s v="0"/>
        <s v="2"/>
        <s v="0,1"/>
      </sharedItems>
    </cacheField>
    <cacheField name="Preis" numFmtId="49">
      <sharedItems count="2">
        <s v="0"/>
        <s v="1"/>
      </sharedItems>
    </cacheField>
    <cacheField name="Gamification" numFmtId="49">
      <sharedItems count="1">
        <s v="0"/>
      </sharedItems>
    </cacheField>
    <cacheField name="Cluster" numFmtId="0">
      <sharedItems count="8">
        <s v="Speicher und Performance"/>
        <s v="Prozessoren und Architekturen"/>
        <s v="Grundlagen und Theorien"/>
        <s v="Hardware und Logik"/>
        <s v="Programmierung"/>
        <s v="Systeme und Anwendungen"/>
        <s v="GPU"/>
        <s v="Monitoring"/>
      </sharedItems>
    </cacheField>
    <cacheField name="Vorwissen" numFmtId="49">
      <sharedItems count="3">
        <s v="1"/>
        <s v="0"/>
        <s v="2"/>
      </sharedItems>
    </cacheField>
    <cacheField name="Zeit" numFmtId="49">
      <sharedItems count="3">
        <s v="2"/>
        <s v="0"/>
        <s v="1"/>
      </sharedItems>
    </cacheField>
    <cacheField name="Dokumentation" numFmtId="49">
      <sharedItems count="2">
        <s v="0"/>
        <s v="1"/>
      </sharedItems>
    </cacheField>
    <cacheField name="Bekanntheit" numFmtId="49">
      <sharedItems count="3">
        <s v="0"/>
        <s v="2"/>
        <s v="1"/>
      </sharedItems>
    </cacheField>
    <cacheField name="Veröffentlichung">
      <sharedItems containsMixedTypes="1" containsNumber="1" containsInteger="1" minValue="1965" maxValue="2024" count="23">
        <n v="2001"/>
        <n v="2011"/>
        <n v="1992"/>
        <n v="2004"/>
        <n v="2021"/>
        <n v="2014"/>
        <n v="2009"/>
        <n v="2016"/>
        <n v="2017"/>
        <n v="2003"/>
        <n v="1990"/>
        <n v="2018"/>
        <n v="1998"/>
        <n v="1965"/>
        <s v="k.A."/>
        <n v="2006"/>
        <n v="2019"/>
        <n v="2022"/>
        <n v="2020"/>
        <n v="2024"/>
        <n v="2005"/>
        <n v="2013"/>
        <n v="2007"/>
      </sharedItems>
    </cacheField>
    <cacheField name="Wartungsstand">
      <sharedItems containsMixedTypes="1" containsNumber="1" containsInteger="1" minValue="1996" maxValue="2025" count="17">
        <n v="2001"/>
        <n v="2011"/>
        <n v="2012"/>
        <n v="2017"/>
        <n v="2022"/>
        <n v="2021"/>
        <n v="2024"/>
        <n v="2025"/>
        <n v="2023"/>
        <n v="2014"/>
        <n v="2015"/>
        <n v="1996"/>
        <n v="2013"/>
        <n v="2010"/>
        <s v="k.A."/>
        <n v="2019"/>
        <n v="2005"/>
      </sharedItems>
    </cacheField>
    <cacheField name="Quelle" numFmtId="49">
      <sharedItems/>
    </cacheField>
  </cacheFields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57">
  <cacheSource type="worksheet">
    <worksheetSource ref="A1:Q58" sheet="simulator"/>
  </cacheSource>
  <cacheFields count="17">
    <cacheField name="ID" numFmtId="0">
      <sharedItems containsSemiMixedTypes="0" containsString="0" containsNumber="1" containsInteger="1" minValue="1" maxValue="57"/>
    </cacheField>
    <cacheField name="Name" numFmtId="49">
      <sharedItems/>
    </cacheField>
    <cacheField name="Entwickler" numFmtId="49">
      <sharedItems/>
    </cacheField>
    <cacheField name="Zugriff" numFmtId="49">
      <sharedItems count="3">
        <s v="1"/>
        <s v="3"/>
        <s v="0"/>
      </sharedItems>
    </cacheField>
    <cacheField name="OS" numFmtId="49">
      <sharedItems/>
    </cacheField>
    <cacheField name="Abstraktion" numFmtId="49">
      <sharedItems/>
    </cacheField>
    <cacheField name="Institution" numFmtId="49">
      <sharedItems/>
    </cacheField>
    <cacheField name="Preis" numFmtId="49">
      <sharedItems/>
    </cacheField>
    <cacheField name="Gamification" numFmtId="49">
      <sharedItems/>
    </cacheField>
    <cacheField name="Cluster" numFmtId="0">
      <sharedItems/>
    </cacheField>
    <cacheField name="Vorwissen" numFmtId="49">
      <sharedItems/>
    </cacheField>
    <cacheField name="Zeit" numFmtId="49">
      <sharedItems/>
    </cacheField>
    <cacheField name="Dokumentation" numFmtId="49">
      <sharedItems/>
    </cacheField>
    <cacheField name="Bekanntheit" numFmtId="49">
      <sharedItems/>
    </cacheField>
    <cacheField name="Veröffentlichung">
      <sharedItems containsMixedTypes="1" containsNumber="1" containsInteger="1" minValue="1965" maxValue="2024"/>
    </cacheField>
    <cacheField name="Wartungsstand">
      <sharedItems containsMixedTypes="1" containsNumber="1" containsInteger="1" minValue="1996" maxValue="2025"/>
    </cacheField>
    <cacheField name="Quelle" numFmtId="49">
      <sharedItems/>
    </cacheField>
  </cacheFields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57">
  <cacheSource type="worksheet">
    <worksheetSource ref="A1:Q58" sheet="simulator"/>
  </cacheSource>
  <cacheFields count="17">
    <cacheField name="ID" numFmtId="0">
      <sharedItems containsSemiMixedTypes="0" containsString="0" containsNumber="1" containsInteger="1" minValue="1" maxValue="57"/>
    </cacheField>
    <cacheField name="Name" numFmtId="49">
      <sharedItems/>
    </cacheField>
    <cacheField name="Entwickler" numFmtId="49">
      <sharedItems/>
    </cacheField>
    <cacheField name="Zugriff" numFmtId="49">
      <sharedItems count="3">
        <s v="1"/>
        <s v="3"/>
        <s v="0"/>
      </sharedItems>
    </cacheField>
    <cacheField name="OS" numFmtId="49">
      <sharedItems/>
    </cacheField>
    <cacheField name="Abstraktion" numFmtId="49">
      <sharedItems/>
    </cacheField>
    <cacheField name="Institution" numFmtId="49">
      <sharedItems/>
    </cacheField>
    <cacheField name="Preis" numFmtId="49">
      <sharedItems/>
    </cacheField>
    <cacheField name="Gamification" numFmtId="49">
      <sharedItems/>
    </cacheField>
    <cacheField name="Cluster" numFmtId="0">
      <sharedItems/>
    </cacheField>
    <cacheField name="Vorwissen" numFmtId="49">
      <sharedItems/>
    </cacheField>
    <cacheField name="Zeit" numFmtId="49">
      <sharedItems/>
    </cacheField>
    <cacheField name="Dokumentation" numFmtId="49">
      <sharedItems/>
    </cacheField>
    <cacheField name="Bekanntheit" numFmtId="49">
      <sharedItems/>
    </cacheField>
    <cacheField name="Veröffentlichung">
      <sharedItems containsMixedTypes="1" containsNumber="1" containsInteger="1" minValue="1965" maxValue="2024" count="23">
        <n v="2001"/>
        <n v="2011"/>
        <n v="1992"/>
        <n v="2004"/>
        <n v="2021"/>
        <n v="2014"/>
        <n v="2009"/>
        <n v="2016"/>
        <n v="2017"/>
        <n v="2003"/>
        <n v="1990"/>
        <n v="2018"/>
        <n v="1998"/>
        <n v="1965"/>
        <s v="k.A."/>
        <n v="2006"/>
        <n v="2019"/>
        <n v="2022"/>
        <n v="2020"/>
        <n v="2024"/>
        <n v="2005"/>
        <n v="2013"/>
        <n v="2007"/>
      </sharedItems>
    </cacheField>
    <cacheField name="Wartungsstand">
      <sharedItems containsMixedTypes="1" containsNumber="1" containsInteger="1" minValue="1996" maxValue="2025"/>
    </cacheField>
    <cacheField name="Quelle" numFmtId="49">
      <sharedItems/>
    </cacheField>
  </cacheFields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57">
  <cacheSource type="worksheet">
    <worksheetSource ref="A1:Q58" sheet="simulator"/>
  </cacheSource>
  <cacheFields count="17">
    <cacheField name="ID" numFmtId="0">
      <sharedItems containsSemiMixedTypes="0" containsString="0" containsNumber="1" containsInteger="1" minValue="1" maxValue="57"/>
    </cacheField>
    <cacheField name="Name" numFmtId="49">
      <sharedItems/>
    </cacheField>
    <cacheField name="Entwickler" numFmtId="49">
      <sharedItems/>
    </cacheField>
    <cacheField name="Zugriff" numFmtId="49">
      <sharedItems/>
    </cacheField>
    <cacheField name="OS" numFmtId="49">
      <sharedItems/>
    </cacheField>
    <cacheField name="Abstraktion" numFmtId="49">
      <sharedItems/>
    </cacheField>
    <cacheField name="Institution" numFmtId="49">
      <sharedItems/>
    </cacheField>
    <cacheField name="Preis" numFmtId="49">
      <sharedItems/>
    </cacheField>
    <cacheField name="Gamification" numFmtId="49">
      <sharedItems/>
    </cacheField>
    <cacheField name="Cluster" numFmtId="0">
      <sharedItems/>
    </cacheField>
    <cacheField name="Vorwissen" numFmtId="49">
      <sharedItems/>
    </cacheField>
    <cacheField name="Zeit" numFmtId="49">
      <sharedItems/>
    </cacheField>
    <cacheField name="Dokumentation" numFmtId="49">
      <sharedItems/>
    </cacheField>
    <cacheField name="Bekanntheit" numFmtId="49">
      <sharedItems/>
    </cacheField>
    <cacheField name="Veröffentlichung">
      <sharedItems containsMixedTypes="1" containsNumber="1" containsInteger="1" minValue="1965" maxValue="2024"/>
    </cacheField>
    <cacheField name="Wartungsstand">
      <sharedItems containsMixedTypes="1" containsNumber="1" containsInteger="1" minValue="1996" maxValue="2025"/>
    </cacheField>
    <cacheField name="Quelle" numFmtId="49">
      <sharedItems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1">
  <r>
    <x v="0"/>
    <x v="0"/>
  </r>
  <r>
    <x v="0"/>
    <x v="0"/>
  </r>
  <r>
    <x v="0"/>
    <x v="1"/>
  </r>
  <r>
    <x v="0"/>
    <x v="2"/>
  </r>
  <r>
    <x v="0"/>
    <x v="3"/>
  </r>
  <r>
    <x v="0"/>
    <x v="4"/>
  </r>
  <r>
    <x v="0"/>
    <x v="1"/>
  </r>
  <r>
    <x v="0"/>
    <x v="5"/>
  </r>
  <r>
    <x v="0"/>
    <x v="0"/>
  </r>
  <r>
    <x v="0"/>
    <x v="5"/>
  </r>
  <r>
    <x v="0"/>
    <x v="0"/>
  </r>
  <r>
    <x v="0"/>
    <x v="6"/>
  </r>
  <r>
    <x v="0"/>
    <x v="5"/>
  </r>
  <r>
    <x v="0"/>
    <x v="5"/>
  </r>
  <r>
    <x v="0"/>
    <x v="0"/>
  </r>
  <r>
    <x v="0"/>
    <x v="0"/>
  </r>
  <r>
    <x v="1"/>
    <x v="7"/>
  </r>
  <r>
    <x v="0"/>
    <x v="5"/>
  </r>
  <r>
    <x v="0"/>
    <x v="8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0"/>
  </r>
  <r>
    <x v="0"/>
    <x v="10"/>
  </r>
  <r>
    <x v="0"/>
    <x v="11"/>
  </r>
  <r>
    <x v="2"/>
    <x v="12"/>
  </r>
  <r>
    <x v="2"/>
    <x v="13"/>
  </r>
  <r>
    <x v="2"/>
    <x v="14"/>
  </r>
  <r>
    <x v="2"/>
    <x v="15"/>
  </r>
  <r>
    <x v="2"/>
    <x v="16"/>
  </r>
  <r>
    <x v="2"/>
    <x v="17"/>
  </r>
  <r>
    <x v="2"/>
    <x v="18"/>
  </r>
  <r>
    <x v="2"/>
    <x v="19"/>
  </r>
  <r>
    <x v="2"/>
    <x v="17"/>
  </r>
  <r>
    <x v="2"/>
    <x v="20"/>
  </r>
  <r>
    <x v="2"/>
    <x v="21"/>
  </r>
  <r>
    <x v="2"/>
    <x v="22"/>
  </r>
  <r>
    <x v="2"/>
    <x v="23"/>
  </r>
  <r>
    <x v="2"/>
    <x v="24"/>
  </r>
  <r>
    <x v="2"/>
    <x v="25"/>
  </r>
  <r>
    <x v="2"/>
    <x v="18"/>
  </r>
  <r>
    <x v="0"/>
    <x v="5"/>
  </r>
  <r>
    <x v="0"/>
    <x v="5"/>
  </r>
  <r>
    <x v="2"/>
    <x v="26"/>
  </r>
  <r>
    <x v="2"/>
    <x v="26"/>
  </r>
  <r>
    <x v="2"/>
    <x v="27"/>
  </r>
  <r>
    <x v="0"/>
    <x v="28"/>
  </r>
  <r>
    <x v="2"/>
    <x v="29"/>
  </r>
  <r>
    <x v="2"/>
    <x v="30"/>
  </r>
  <r>
    <x v="2"/>
    <x v="24"/>
  </r>
  <r>
    <x v="0"/>
    <x v="3"/>
  </r>
  <r>
    <x v="2"/>
    <x v="31"/>
  </r>
  <r>
    <x v="0"/>
    <x v="5"/>
  </r>
  <r>
    <x v="0"/>
    <x v="32"/>
  </r>
  <r>
    <x v="2"/>
    <x v="33"/>
  </r>
  <r>
    <x v="2"/>
    <x v="24"/>
  </r>
  <r>
    <x v="2"/>
    <x v="18"/>
  </r>
  <r>
    <x v="0"/>
    <x v="34"/>
  </r>
  <r>
    <x v="2"/>
    <x v="35"/>
  </r>
  <r>
    <x v="2"/>
    <x v="24"/>
  </r>
  <r>
    <x v="2"/>
    <x v="36"/>
  </r>
  <r>
    <x v="2"/>
    <x v="24"/>
  </r>
  <r>
    <x v="2"/>
    <x v="37"/>
  </r>
  <r>
    <x v="0"/>
    <x v="5"/>
  </r>
  <r>
    <x v="2"/>
    <x v="38"/>
  </r>
  <r>
    <x v="2"/>
    <x v="39"/>
  </r>
  <r>
    <x v="2"/>
    <x v="40"/>
  </r>
  <r>
    <x v="0"/>
    <x v="41"/>
  </r>
  <r>
    <x v="2"/>
    <x v="31"/>
  </r>
  <r>
    <x v="2"/>
    <x v="42"/>
  </r>
  <r>
    <x v="2"/>
    <x v="43"/>
  </r>
  <r>
    <x v="2"/>
    <x v="21"/>
  </r>
  <r>
    <x v="2"/>
    <x v="44"/>
  </r>
  <r>
    <x v="2"/>
    <x v="45"/>
  </r>
  <r>
    <x v="2"/>
    <x v="30"/>
  </r>
  <r>
    <x v="2"/>
    <x v="46"/>
  </r>
  <r>
    <x v="2"/>
    <x v="31"/>
  </r>
  <r>
    <x v="0"/>
    <x v="47"/>
  </r>
  <r>
    <x v="3"/>
    <x v="48"/>
  </r>
  <r>
    <x v="2"/>
    <x v="49"/>
  </r>
  <r>
    <x v="2"/>
    <x v="50"/>
  </r>
  <r>
    <x v="2"/>
    <x v="51"/>
  </r>
  <r>
    <x v="2"/>
    <x v="52"/>
  </r>
  <r>
    <x v="2"/>
    <x v="53"/>
  </r>
  <r>
    <x v="2"/>
    <x v="54"/>
  </r>
  <r>
    <x v="2"/>
    <x v="16"/>
  </r>
  <r>
    <x v="2"/>
    <x v="16"/>
  </r>
  <r>
    <x v="2"/>
    <x v="53"/>
  </r>
  <r>
    <x v="2"/>
    <x v="53"/>
  </r>
  <r>
    <x v="2"/>
    <x v="55"/>
  </r>
  <r>
    <x v="2"/>
    <x v="53"/>
  </r>
  <r>
    <x v="2"/>
    <x v="56"/>
  </r>
  <r>
    <x v="2"/>
    <x v="53"/>
  </r>
  <r>
    <x v="2"/>
    <x v="57"/>
  </r>
  <r>
    <x v="2"/>
    <x v="58"/>
  </r>
  <r>
    <x v="2"/>
    <x v="16"/>
  </r>
  <r>
    <x v="2"/>
    <x v="16"/>
  </r>
  <r>
    <x v="2"/>
    <x v="16"/>
  </r>
  <r>
    <x v="2"/>
    <x v="59"/>
  </r>
  <r>
    <x v="2"/>
    <x v="60"/>
  </r>
  <r>
    <x v="2"/>
    <x v="53"/>
  </r>
  <r>
    <x v="0"/>
    <x v="61"/>
  </r>
  <r>
    <x v="2"/>
    <x v="62"/>
  </r>
  <r>
    <x v="2"/>
    <x v="63"/>
  </r>
  <r>
    <x v="2"/>
    <x v="64"/>
  </r>
  <r>
    <x v="2"/>
    <x v="16"/>
  </r>
  <r>
    <x v="2"/>
    <x v="65"/>
  </r>
  <r>
    <x v="2"/>
    <x v="66"/>
  </r>
  <r>
    <x v="2"/>
    <x v="67"/>
  </r>
  <r>
    <x v="2"/>
    <x v="24"/>
  </r>
  <r>
    <x v="2"/>
    <x v="53"/>
  </r>
  <r>
    <x v="2"/>
    <x v="68"/>
  </r>
  <r>
    <x v="2"/>
    <x v="69"/>
  </r>
  <r>
    <x v="2"/>
    <x v="70"/>
  </r>
  <r>
    <x v="0"/>
    <x v="71"/>
  </r>
  <r>
    <x v="2"/>
    <x v="67"/>
  </r>
  <r>
    <x v="2"/>
    <x v="72"/>
  </r>
  <r>
    <x v="2"/>
    <x v="73"/>
  </r>
  <r>
    <x v="0"/>
    <x v="74"/>
  </r>
  <r>
    <x v="0"/>
    <x v="75"/>
  </r>
  <r>
    <x v="0"/>
    <x v="76"/>
  </r>
  <r>
    <x v="2"/>
    <x v="16"/>
  </r>
  <r>
    <x v="0"/>
    <x v="5"/>
  </r>
  <r>
    <x v="0"/>
    <x v="77"/>
  </r>
  <r>
    <x v="2"/>
    <x v="78"/>
  </r>
  <r>
    <x v="0"/>
    <x v="79"/>
  </r>
  <r>
    <x v="0"/>
    <x v="80"/>
  </r>
  <r>
    <x v="0"/>
    <x v="81"/>
  </r>
  <r>
    <x v="0"/>
    <x v="82"/>
  </r>
  <r>
    <x v="0"/>
    <x v="10"/>
  </r>
  <r>
    <x v="2"/>
    <x v="83"/>
  </r>
  <r>
    <x v="2"/>
    <x v="84"/>
  </r>
  <r>
    <x v="2"/>
    <x v="54"/>
  </r>
  <r>
    <x v="2"/>
    <x v="85"/>
  </r>
  <r>
    <x v="0"/>
    <x v="86"/>
  </r>
  <r>
    <x v="0"/>
    <x v="87"/>
  </r>
  <r>
    <x v="3"/>
    <x v="88"/>
  </r>
  <r>
    <x v="2"/>
    <x v="54"/>
  </r>
  <r>
    <x v="2"/>
    <x v="21"/>
  </r>
  <r>
    <x v="0"/>
    <x v="89"/>
  </r>
  <r>
    <x v="2"/>
    <x v="18"/>
  </r>
  <r>
    <x v="2"/>
    <x v="90"/>
  </r>
  <r>
    <x v="0"/>
    <x v="91"/>
  </r>
  <r>
    <x v="2"/>
    <x v="54"/>
  </r>
  <r>
    <x v="2"/>
    <x v="92"/>
  </r>
  <r>
    <x v="2"/>
    <x v="93"/>
  </r>
  <r>
    <x v="2"/>
    <x v="9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1">
  <r>
    <x v="0"/>
    <x v="0"/>
    <s v="Assembler"/>
  </r>
  <r>
    <x v="0"/>
    <x v="0"/>
    <s v="Prozessor"/>
  </r>
  <r>
    <x v="0"/>
    <x v="1"/>
    <s v="RISC"/>
  </r>
  <r>
    <x v="0"/>
    <x v="2"/>
    <s v="MIPS"/>
  </r>
  <r>
    <x v="0"/>
    <x v="3"/>
    <s v="Einsatz echter Hardware"/>
  </r>
  <r>
    <x v="0"/>
    <x v="4"/>
    <s v="Superskalarität"/>
  </r>
  <r>
    <x v="0"/>
    <x v="1"/>
    <s v="Einsatz echter Hardware"/>
  </r>
  <r>
    <x v="0"/>
    <x v="5"/>
    <s v="MIPS"/>
  </r>
  <r>
    <x v="0"/>
    <x v="0"/>
    <s v="Prozessor"/>
  </r>
  <r>
    <x v="0"/>
    <x v="5"/>
    <s v="Pipelining"/>
  </r>
  <r>
    <x v="0"/>
    <x v="0"/>
    <s v="Assembler"/>
  </r>
  <r>
    <x v="0"/>
    <x v="6"/>
    <s v="Prozessor"/>
  </r>
  <r>
    <x v="0"/>
    <x v="5"/>
    <s v="Rechnerarchitektur"/>
  </r>
  <r>
    <x v="0"/>
    <x v="5"/>
    <s v="ADL"/>
  </r>
  <r>
    <x v="0"/>
    <x v="0"/>
    <s v="Prozessor"/>
  </r>
  <r>
    <x v="0"/>
    <x v="0"/>
    <s v="Speicherhierarchie"/>
  </r>
  <r>
    <x v="1"/>
    <x v="7"/>
    <s v="Pipelining"/>
  </r>
  <r>
    <x v="0"/>
    <x v="5"/>
    <s v="Superskalarität"/>
  </r>
  <r>
    <x v="0"/>
    <x v="8"/>
    <s v="Prozessor"/>
  </r>
  <r>
    <x v="0"/>
    <x v="9"/>
    <s v="CPU"/>
  </r>
  <r>
    <x v="0"/>
    <x v="9"/>
    <s v="Assembler"/>
  </r>
  <r>
    <x v="0"/>
    <x v="9"/>
    <s v="CPU"/>
  </r>
  <r>
    <x v="0"/>
    <x v="9"/>
    <s v="Assembler"/>
  </r>
  <r>
    <x v="0"/>
    <x v="9"/>
    <s v="Prozessor"/>
  </r>
  <r>
    <x v="0"/>
    <x v="9"/>
    <s v="Assembler"/>
  </r>
  <r>
    <x v="0"/>
    <x v="9"/>
    <s v="CPU"/>
  </r>
  <r>
    <x v="0"/>
    <x v="0"/>
    <s v="Mikroprozessor"/>
  </r>
  <r>
    <x v="0"/>
    <x v="10"/>
    <s v="Cache"/>
  </r>
  <r>
    <x v="0"/>
    <x v="11"/>
    <s v="Pipelining"/>
  </r>
  <r>
    <x v="2"/>
    <x v="12"/>
    <s v="Mikroprozessor"/>
  </r>
  <r>
    <x v="2"/>
    <x v="13"/>
    <s v="CPU"/>
  </r>
  <r>
    <x v="2"/>
    <x v="14"/>
    <s v="Prozessor"/>
  </r>
  <r>
    <x v="2"/>
    <x v="15"/>
    <s v="MIPS"/>
  </r>
  <r>
    <x v="2"/>
    <x v="16"/>
    <s v="RISC"/>
  </r>
  <r>
    <x v="2"/>
    <x v="17"/>
    <s v="Cache"/>
  </r>
  <r>
    <x v="2"/>
    <x v="18"/>
    <s v="Pipelining"/>
  </r>
  <r>
    <x v="2"/>
    <x v="19"/>
    <s v="Mikroprozessor"/>
  </r>
  <r>
    <x v="2"/>
    <x v="17"/>
    <s v="Von-Neumann-Architektur"/>
  </r>
  <r>
    <x v="2"/>
    <x v="20"/>
    <s v="Prozessor"/>
  </r>
  <r>
    <x v="2"/>
    <x v="21"/>
    <s v="CPU"/>
  </r>
  <r>
    <x v="2"/>
    <x v="22"/>
    <s v="CPU"/>
  </r>
  <r>
    <x v="2"/>
    <x v="23"/>
    <s v="Monitoring"/>
  </r>
  <r>
    <x v="2"/>
    <x v="24"/>
    <s v="Temperatur"/>
  </r>
  <r>
    <x v="2"/>
    <x v="25"/>
    <s v="RISC"/>
  </r>
  <r>
    <x v="2"/>
    <x v="18"/>
    <s v="MIPS"/>
  </r>
  <r>
    <x v="0"/>
    <x v="5"/>
    <s v="Mikroprogrammierung"/>
  </r>
  <r>
    <x v="0"/>
    <x v="5"/>
    <s v="Mikroprogrammierung"/>
  </r>
  <r>
    <x v="2"/>
    <x v="26"/>
    <s v="Assembler"/>
  </r>
  <r>
    <x v="2"/>
    <x v="26"/>
    <s v="Assembler"/>
  </r>
  <r>
    <x v="2"/>
    <x v="27"/>
    <s v="Cache"/>
  </r>
  <r>
    <x v="0"/>
    <x v="28"/>
    <s v="CPU"/>
  </r>
  <r>
    <x v="2"/>
    <x v="29"/>
    <s v="CPU"/>
  </r>
  <r>
    <x v="2"/>
    <x v="30"/>
    <s v="Pipelining"/>
  </r>
  <r>
    <x v="2"/>
    <x v="24"/>
    <s v="Mikroprozessor"/>
  </r>
  <r>
    <x v="0"/>
    <x v="3"/>
    <s v="Mikroprozessor"/>
  </r>
  <r>
    <x v="2"/>
    <x v="31"/>
    <s v="FPGA"/>
  </r>
  <r>
    <x v="0"/>
    <x v="5"/>
    <s v="Assembler"/>
  </r>
  <r>
    <x v="0"/>
    <x v="32"/>
    <s v="AIMC"/>
  </r>
  <r>
    <x v="2"/>
    <x v="33"/>
    <s v="Superskalarität"/>
  </r>
  <r>
    <x v="2"/>
    <x v="24"/>
    <s v="Mikroprozessor"/>
  </r>
  <r>
    <x v="2"/>
    <x v="18"/>
    <s v="Mikroprozessor"/>
  </r>
  <r>
    <x v="0"/>
    <x v="34"/>
    <s v="Grundkenntnisse"/>
  </r>
  <r>
    <x v="2"/>
    <x v="35"/>
    <s v="IoT"/>
  </r>
  <r>
    <x v="2"/>
    <x v="24"/>
    <s v="TLB"/>
  </r>
  <r>
    <x v="2"/>
    <x v="36"/>
    <s v="HDL"/>
  </r>
  <r>
    <x v="2"/>
    <x v="24"/>
    <s v="GPU"/>
  </r>
  <r>
    <x v="2"/>
    <x v="37"/>
    <s v="Mikroprozessor"/>
  </r>
  <r>
    <x v="0"/>
    <x v="5"/>
    <s v="Prozessor"/>
  </r>
  <r>
    <x v="2"/>
    <x v="38"/>
    <s v="RISC"/>
  </r>
  <r>
    <x v="2"/>
    <x v="39"/>
    <s v="RISC"/>
  </r>
  <r>
    <x v="2"/>
    <x v="40"/>
    <s v="Digitale Logik"/>
  </r>
  <r>
    <x v="0"/>
    <x v="41"/>
    <s v="Pipelining"/>
  </r>
  <r>
    <x v="2"/>
    <x v="31"/>
    <s v="Cache"/>
  </r>
  <r>
    <x v="2"/>
    <x v="42"/>
    <s v="FPGA"/>
  </r>
  <r>
    <x v="2"/>
    <x v="43"/>
    <s v="Assembler"/>
  </r>
  <r>
    <x v="2"/>
    <x v="21"/>
    <s v="Cache"/>
  </r>
  <r>
    <x v="2"/>
    <x v="44"/>
    <s v="CPU"/>
  </r>
  <r>
    <x v="2"/>
    <x v="45"/>
    <s v="Assembler"/>
  </r>
  <r>
    <x v="2"/>
    <x v="30"/>
    <s v="MIPS"/>
  </r>
  <r>
    <x v="2"/>
    <x v="46"/>
    <s v="MIPS"/>
  </r>
  <r>
    <x v="2"/>
    <x v="31"/>
    <s v="Cache"/>
  </r>
  <r>
    <x v="0"/>
    <x v="47"/>
    <s v="Grundkenntnisse"/>
  </r>
  <r>
    <x v="3"/>
    <x v="48"/>
    <s v="Grundkenntnisse"/>
  </r>
  <r>
    <x v="2"/>
    <x v="49"/>
    <s v="VR"/>
  </r>
  <r>
    <x v="2"/>
    <x v="50"/>
    <s v="GPU"/>
  </r>
  <r>
    <x v="2"/>
    <x v="51"/>
    <s v="FPGA"/>
  </r>
  <r>
    <x v="2"/>
    <x v="52"/>
    <s v="Cache"/>
  </r>
  <r>
    <x v="2"/>
    <x v="53"/>
    <s v="RISC"/>
  </r>
  <r>
    <x v="2"/>
    <x v="54"/>
    <s v="Cache"/>
  </r>
  <r>
    <x v="2"/>
    <x v="16"/>
    <s v="Grundkenntnisse"/>
  </r>
  <r>
    <x v="2"/>
    <x v="16"/>
    <s v="VHDL"/>
  </r>
  <r>
    <x v="2"/>
    <x v="53"/>
    <s v="Mikroprozessor"/>
  </r>
  <r>
    <x v="2"/>
    <x v="53"/>
    <s v="Compiler"/>
  </r>
  <r>
    <x v="2"/>
    <x v="55"/>
    <s v="Mikroprozessor"/>
  </r>
  <r>
    <x v="2"/>
    <x v="53"/>
    <s v="RISC"/>
  </r>
  <r>
    <x v="2"/>
    <x v="56"/>
    <s v="FPGA"/>
  </r>
  <r>
    <x v="2"/>
    <x v="53"/>
    <s v="CPU"/>
  </r>
  <r>
    <x v="2"/>
    <x v="57"/>
    <s v="RISC"/>
  </r>
  <r>
    <x v="2"/>
    <x v="58"/>
    <s v="Mikroprozessor"/>
  </r>
  <r>
    <x v="2"/>
    <x v="16"/>
    <s v="Digitale Logik"/>
  </r>
  <r>
    <x v="2"/>
    <x v="16"/>
    <s v="RISC"/>
  </r>
  <r>
    <x v="2"/>
    <x v="16"/>
    <s v="FPGA"/>
  </r>
  <r>
    <x v="2"/>
    <x v="59"/>
    <s v="MIPS"/>
  </r>
  <r>
    <x v="2"/>
    <x v="60"/>
    <s v="Pipelining"/>
  </r>
  <r>
    <x v="2"/>
    <x v="53"/>
    <s v="AI"/>
  </r>
  <r>
    <x v="0"/>
    <x v="61"/>
    <s v="Cache"/>
  </r>
  <r>
    <x v="2"/>
    <x v="62"/>
    <s v="VR"/>
  </r>
  <r>
    <x v="2"/>
    <x v="63"/>
    <s v="VR"/>
  </r>
  <r>
    <x v="2"/>
    <x v="64"/>
    <s v="AI"/>
  </r>
  <r>
    <x v="2"/>
    <x v="16"/>
    <s v="Grundkenntnisse"/>
  </r>
  <r>
    <x v="2"/>
    <x v="65"/>
    <s v="VR"/>
  </r>
  <r>
    <x v="2"/>
    <x v="66"/>
    <s v="AI"/>
  </r>
  <r>
    <x v="2"/>
    <x v="67"/>
    <s v="Cloud Computing"/>
  </r>
  <r>
    <x v="2"/>
    <x v="24"/>
    <s v="AI"/>
  </r>
  <r>
    <x v="2"/>
    <x v="53"/>
    <s v="CPU"/>
  </r>
  <r>
    <x v="2"/>
    <x v="68"/>
    <s v="GPU"/>
  </r>
  <r>
    <x v="2"/>
    <x v="69"/>
    <s v="Allgemein"/>
  </r>
  <r>
    <x v="2"/>
    <x v="70"/>
    <s v="Cache"/>
  </r>
  <r>
    <x v="0"/>
    <x v="71"/>
    <s v="VR"/>
  </r>
  <r>
    <x v="2"/>
    <x v="67"/>
    <s v="NoC"/>
  </r>
  <r>
    <x v="2"/>
    <x v="72"/>
    <s v="GPU"/>
  </r>
  <r>
    <x v="2"/>
    <x v="73"/>
    <s v="VR"/>
  </r>
  <r>
    <x v="0"/>
    <x v="74"/>
    <s v="Cache"/>
  </r>
  <r>
    <x v="0"/>
    <x v="75"/>
    <s v="Mikroprogrammierung"/>
  </r>
  <r>
    <x v="0"/>
    <x v="76"/>
    <s v="Mikroprogrammierung"/>
  </r>
  <r>
    <x v="2"/>
    <x v="16"/>
    <s v="MIPS"/>
  </r>
  <r>
    <x v="0"/>
    <x v="5"/>
    <s v="RISC"/>
  </r>
  <r>
    <x v="0"/>
    <x v="77"/>
    <s v="Assembler"/>
  </r>
  <r>
    <x v="2"/>
    <x v="78"/>
    <s v="CPU"/>
  </r>
  <r>
    <x v="0"/>
    <x v="79"/>
    <s v="CPU"/>
  </r>
  <r>
    <x v="0"/>
    <x v="80"/>
    <s v="Assembler"/>
  </r>
  <r>
    <x v="0"/>
    <x v="81"/>
    <s v="Grundkenntnisse"/>
  </r>
  <r>
    <x v="0"/>
    <x v="82"/>
    <s v="CPU"/>
  </r>
  <r>
    <x v="0"/>
    <x v="10"/>
    <s v="Prozessor"/>
  </r>
  <r>
    <x v="2"/>
    <x v="83"/>
    <s v="FPGA"/>
  </r>
  <r>
    <x v="2"/>
    <x v="84"/>
    <s v="MIPS"/>
  </r>
  <r>
    <x v="2"/>
    <x v="54"/>
    <s v="HDL"/>
  </r>
  <r>
    <x v="2"/>
    <x v="85"/>
    <s v="Assembler"/>
  </r>
  <r>
    <x v="0"/>
    <x v="86"/>
    <s v="Grundkenntnisse"/>
  </r>
  <r>
    <x v="0"/>
    <x v="87"/>
    <s v="Cache"/>
  </r>
  <r>
    <x v="3"/>
    <x v="88"/>
    <s v="Grundkenntnisse"/>
  </r>
  <r>
    <x v="2"/>
    <x v="54"/>
    <s v="Cache"/>
  </r>
  <r>
    <x v="2"/>
    <x v="21"/>
    <s v="MIPS"/>
  </r>
  <r>
    <x v="0"/>
    <x v="89"/>
    <s v="MIPS"/>
  </r>
  <r>
    <x v="2"/>
    <x v="18"/>
    <s v="Speicherhierarchie"/>
  </r>
  <r>
    <x v="2"/>
    <x v="90"/>
    <s v="Grundkenntnisse"/>
  </r>
  <r>
    <x v="0"/>
    <x v="91"/>
    <s v="FPGA"/>
  </r>
  <r>
    <x v="2"/>
    <x v="54"/>
    <s v="MIPS"/>
  </r>
  <r>
    <x v="2"/>
    <x v="92"/>
    <s v="RISC"/>
  </r>
  <r>
    <x v="2"/>
    <x v="93"/>
    <s v="RISC"/>
  </r>
  <r>
    <x v="2"/>
    <x v="94"/>
    <s v="FPGA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52">
  <r>
    <x v="0"/>
    <x v="0"/>
  </r>
  <r>
    <x v="1"/>
    <x v="1"/>
  </r>
  <r>
    <x v="2"/>
    <x v="1"/>
  </r>
  <r>
    <x v="3"/>
    <x v="1"/>
  </r>
  <r>
    <x v="4"/>
    <x v="2"/>
  </r>
  <r>
    <x v="5"/>
    <x v="1"/>
  </r>
  <r>
    <x v="4"/>
    <x v="2"/>
  </r>
  <r>
    <x v="3"/>
    <x v="1"/>
  </r>
  <r>
    <x v="1"/>
    <x v="1"/>
  </r>
  <r>
    <x v="6"/>
    <x v="1"/>
  </r>
  <r>
    <x v="0"/>
    <x v="0"/>
  </r>
  <r>
    <x v="1"/>
    <x v="1"/>
  </r>
  <r>
    <x v="7"/>
    <x v="3"/>
  </r>
  <r>
    <x v="8"/>
    <x v="3"/>
  </r>
  <r>
    <x v="1"/>
    <x v="1"/>
  </r>
  <r>
    <x v="9"/>
    <x v="4"/>
  </r>
  <r>
    <x v="6"/>
    <x v="1"/>
  </r>
  <r>
    <x v="5"/>
    <x v="1"/>
  </r>
  <r>
    <x v="1"/>
    <x v="1"/>
  </r>
  <r>
    <x v="10"/>
    <x v="1"/>
  </r>
  <r>
    <x v="0"/>
    <x v="0"/>
  </r>
  <r>
    <x v="10"/>
    <x v="1"/>
  </r>
  <r>
    <x v="0"/>
    <x v="0"/>
  </r>
  <r>
    <x v="1"/>
    <x v="1"/>
  </r>
  <r>
    <x v="0"/>
    <x v="0"/>
  </r>
  <r>
    <x v="10"/>
    <x v="1"/>
  </r>
  <r>
    <x v="11"/>
    <x v="1"/>
  </r>
  <r>
    <x v="12"/>
    <x v="4"/>
  </r>
  <r>
    <x v="6"/>
    <x v="1"/>
  </r>
  <r>
    <x v="11"/>
    <x v="1"/>
  </r>
  <r>
    <x v="10"/>
    <x v="1"/>
  </r>
  <r>
    <x v="1"/>
    <x v="1"/>
  </r>
  <r>
    <x v="3"/>
    <x v="1"/>
  </r>
  <r>
    <x v="2"/>
    <x v="1"/>
  </r>
  <r>
    <x v="12"/>
    <x v="4"/>
  </r>
  <r>
    <x v="6"/>
    <x v="1"/>
  </r>
  <r>
    <x v="11"/>
    <x v="1"/>
  </r>
  <r>
    <x v="13"/>
    <x v="3"/>
  </r>
  <r>
    <x v="1"/>
    <x v="1"/>
  </r>
  <r>
    <x v="10"/>
    <x v="1"/>
  </r>
  <r>
    <x v="10"/>
    <x v="1"/>
  </r>
  <r>
    <x v="14"/>
    <x v="5"/>
  </r>
  <r>
    <x v="15"/>
    <x v="4"/>
  </r>
  <r>
    <x v="2"/>
    <x v="1"/>
  </r>
  <r>
    <x v="3"/>
    <x v="1"/>
  </r>
  <r>
    <x v="16"/>
    <x v="1"/>
  </r>
  <r>
    <x v="16"/>
    <x v="1"/>
  </r>
  <r>
    <x v="0"/>
    <x v="0"/>
  </r>
  <r>
    <x v="0"/>
    <x v="0"/>
  </r>
  <r>
    <x v="12"/>
    <x v="4"/>
  </r>
  <r>
    <x v="10"/>
    <x v="1"/>
  </r>
  <r>
    <x v="10"/>
    <x v="1"/>
  </r>
  <r>
    <x v="6"/>
    <x v="1"/>
  </r>
  <r>
    <x v="11"/>
    <x v="1"/>
  </r>
  <r>
    <x v="11"/>
    <x v="1"/>
  </r>
  <r>
    <x v="17"/>
    <x v="2"/>
  </r>
  <r>
    <x v="0"/>
    <x v="0"/>
  </r>
  <r>
    <x v="18"/>
    <x v="3"/>
  </r>
  <r>
    <x v="5"/>
    <x v="1"/>
  </r>
  <r>
    <x v="11"/>
    <x v="1"/>
  </r>
  <r>
    <x v="11"/>
    <x v="1"/>
  </r>
  <r>
    <x v="19"/>
    <x v="3"/>
  </r>
  <r>
    <x v="20"/>
    <x v="6"/>
  </r>
  <r>
    <x v="21"/>
    <x v="4"/>
  </r>
  <r>
    <x v="22"/>
    <x v="2"/>
  </r>
  <r>
    <x v="23"/>
    <x v="7"/>
  </r>
  <r>
    <x v="11"/>
    <x v="1"/>
  </r>
  <r>
    <x v="1"/>
    <x v="1"/>
  </r>
  <r>
    <x v="2"/>
    <x v="1"/>
  </r>
  <r>
    <x v="2"/>
    <x v="1"/>
  </r>
  <r>
    <x v="24"/>
    <x v="2"/>
  </r>
  <r>
    <x v="6"/>
    <x v="1"/>
  </r>
  <r>
    <x v="12"/>
    <x v="4"/>
  </r>
  <r>
    <x v="17"/>
    <x v="2"/>
  </r>
  <r>
    <x v="0"/>
    <x v="0"/>
  </r>
  <r>
    <x v="12"/>
    <x v="4"/>
  </r>
  <r>
    <x v="10"/>
    <x v="1"/>
  </r>
  <r>
    <x v="0"/>
    <x v="0"/>
  </r>
  <r>
    <x v="3"/>
    <x v="1"/>
  </r>
  <r>
    <x v="3"/>
    <x v="1"/>
  </r>
  <r>
    <x v="12"/>
    <x v="4"/>
  </r>
  <r>
    <x v="19"/>
    <x v="3"/>
  </r>
  <r>
    <x v="19"/>
    <x v="3"/>
  </r>
  <r>
    <x v="25"/>
    <x v="6"/>
  </r>
  <r>
    <x v="23"/>
    <x v="7"/>
  </r>
  <r>
    <x v="17"/>
    <x v="2"/>
  </r>
  <r>
    <x v="12"/>
    <x v="4"/>
  </r>
  <r>
    <x v="2"/>
    <x v="1"/>
  </r>
  <r>
    <x v="12"/>
    <x v="4"/>
  </r>
  <r>
    <x v="19"/>
    <x v="3"/>
  </r>
  <r>
    <x v="26"/>
    <x v="2"/>
  </r>
  <r>
    <x v="11"/>
    <x v="1"/>
  </r>
  <r>
    <x v="27"/>
    <x v="0"/>
  </r>
  <r>
    <x v="11"/>
    <x v="1"/>
  </r>
  <r>
    <x v="2"/>
    <x v="1"/>
  </r>
  <r>
    <x v="17"/>
    <x v="2"/>
  </r>
  <r>
    <x v="10"/>
    <x v="1"/>
  </r>
  <r>
    <x v="2"/>
    <x v="1"/>
  </r>
  <r>
    <x v="11"/>
    <x v="1"/>
  </r>
  <r>
    <x v="24"/>
    <x v="2"/>
  </r>
  <r>
    <x v="2"/>
    <x v="1"/>
  </r>
  <r>
    <x v="17"/>
    <x v="2"/>
  </r>
  <r>
    <x v="3"/>
    <x v="1"/>
  </r>
  <r>
    <x v="6"/>
    <x v="1"/>
  </r>
  <r>
    <x v="28"/>
    <x v="8"/>
  </r>
  <r>
    <x v="12"/>
    <x v="4"/>
  </r>
  <r>
    <x v="25"/>
    <x v="6"/>
  </r>
  <r>
    <x v="25"/>
    <x v="6"/>
  </r>
  <r>
    <x v="28"/>
    <x v="8"/>
  </r>
  <r>
    <x v="19"/>
    <x v="3"/>
  </r>
  <r>
    <x v="25"/>
    <x v="6"/>
  </r>
  <r>
    <x v="28"/>
    <x v="8"/>
  </r>
  <r>
    <x v="29"/>
    <x v="6"/>
  </r>
  <r>
    <x v="28"/>
    <x v="8"/>
  </r>
  <r>
    <x v="10"/>
    <x v="1"/>
  </r>
  <r>
    <x v="23"/>
    <x v="7"/>
  </r>
  <r>
    <x v="30"/>
    <x v="3"/>
  </r>
  <r>
    <x v="12"/>
    <x v="4"/>
  </r>
  <r>
    <x v="25"/>
    <x v="6"/>
  </r>
  <r>
    <x v="31"/>
    <x v="1"/>
  </r>
  <r>
    <x v="23"/>
    <x v="7"/>
  </r>
  <r>
    <x v="25"/>
    <x v="6"/>
  </r>
  <r>
    <x v="12"/>
    <x v="4"/>
  </r>
  <r>
    <x v="16"/>
    <x v="1"/>
  </r>
  <r>
    <x v="16"/>
    <x v="1"/>
  </r>
  <r>
    <x v="3"/>
    <x v="1"/>
  </r>
  <r>
    <x v="2"/>
    <x v="1"/>
  </r>
  <r>
    <x v="0"/>
    <x v="0"/>
  </r>
  <r>
    <x v="10"/>
    <x v="1"/>
  </r>
  <r>
    <x v="10"/>
    <x v="1"/>
  </r>
  <r>
    <x v="0"/>
    <x v="0"/>
  </r>
  <r>
    <x v="19"/>
    <x v="3"/>
  </r>
  <r>
    <x v="10"/>
    <x v="1"/>
  </r>
  <r>
    <x v="1"/>
    <x v="1"/>
  </r>
  <r>
    <x v="17"/>
    <x v="2"/>
  </r>
  <r>
    <x v="3"/>
    <x v="1"/>
  </r>
  <r>
    <x v="22"/>
    <x v="2"/>
  </r>
  <r>
    <x v="0"/>
    <x v="0"/>
  </r>
  <r>
    <x v="19"/>
    <x v="3"/>
  </r>
  <r>
    <x v="12"/>
    <x v="4"/>
  </r>
  <r>
    <x v="19"/>
    <x v="3"/>
  </r>
  <r>
    <x v="12"/>
    <x v="4"/>
  </r>
  <r>
    <x v="3"/>
    <x v="1"/>
  </r>
  <r>
    <x v="3"/>
    <x v="1"/>
  </r>
  <r>
    <x v="9"/>
    <x v="4"/>
  </r>
  <r>
    <x v="19"/>
    <x v="3"/>
  </r>
  <r>
    <x v="17"/>
    <x v="2"/>
  </r>
  <r>
    <x v="3"/>
    <x v="1"/>
  </r>
  <r>
    <x v="2"/>
    <x v="1"/>
  </r>
  <r>
    <x v="2"/>
    <x v="1"/>
  </r>
  <r>
    <x v="17"/>
    <x v="2"/>
  </r>
  <r>
    <x v="32"/>
    <x v="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51">
  <r>
    <x v="0"/>
    <s v="Journal Article"/>
    <s v="Computer Applications in Engineering Education"/>
    <s v="Assembler"/>
    <x v="0"/>
  </r>
  <r>
    <x v="1"/>
    <s v="Journal Article"/>
    <s v="Computer Applications in Engineering Education"/>
    <s v="Prozessor"/>
    <x v="1"/>
  </r>
  <r>
    <x v="2"/>
    <s v="Journal Article"/>
    <s v="IEEE Access"/>
    <s v="RISC"/>
    <x v="1"/>
  </r>
  <r>
    <x v="2"/>
    <s v="Journal Article"/>
    <s v="PeerJ Computer Science"/>
    <s v="MIPS"/>
    <x v="1"/>
  </r>
  <r>
    <x v="3"/>
    <s v="Journal Article"/>
    <s v="IEEE Transactions on Learning Technologies"/>
    <s v="Einsatz echter Hardware"/>
    <x v="2"/>
  </r>
  <r>
    <x v="4"/>
    <s v="Journal Article"/>
    <s v="Computers and Education"/>
    <s v="Superskalarität"/>
    <x v="1"/>
  </r>
  <r>
    <x v="5"/>
    <s v="Journal Article"/>
    <s v="IEEE Access"/>
    <s v="Einsatz echter Hardware"/>
    <x v="2"/>
  </r>
  <r>
    <x v="6"/>
    <s v="Journal Article"/>
    <s v="IEEE Transactions on Education"/>
    <s v="MIPS"/>
    <x v="1"/>
  </r>
  <r>
    <x v="7"/>
    <s v="Journal Article"/>
    <s v="Computer Applications in Engineering Education"/>
    <s v="Prozessor"/>
    <x v="1"/>
  </r>
  <r>
    <x v="6"/>
    <s v="Journal Article"/>
    <s v="IEEE Transactions on Education"/>
    <s v="Pipelining"/>
    <x v="1"/>
  </r>
  <r>
    <x v="7"/>
    <s v="Journal Article"/>
    <s v="Computer Applications in Engineering Education"/>
    <s v="Assembler"/>
    <x v="0"/>
  </r>
  <r>
    <x v="8"/>
    <s v="Journal Article"/>
    <s v="IEEE Transactions on Industrial Electronics"/>
    <s v="Prozessor"/>
    <x v="1"/>
  </r>
  <r>
    <x v="9"/>
    <s v="Journal Article"/>
    <s v="IEEE Transactions on Education"/>
    <s v="Rechnerarchitektur"/>
    <x v="3"/>
  </r>
  <r>
    <x v="10"/>
    <s v="Journal Article"/>
    <s v="IEEE Transactions on Education"/>
    <s v="ADL"/>
    <x v="3"/>
  </r>
  <r>
    <x v="7"/>
    <s v="Journal Article"/>
    <s v="Computer Applications in Engineering Education"/>
    <s v="Prozessor"/>
    <x v="1"/>
  </r>
  <r>
    <x v="10"/>
    <s v="Journal Article"/>
    <s v="Computer Applications in Engineering Education"/>
    <s v="Speicherhierarchie"/>
    <x v="4"/>
  </r>
  <r>
    <x v="1"/>
    <s v="Book Section"/>
    <s v="E-Learning, e-Education and Online Training"/>
    <s v="Pipelining"/>
    <x v="1"/>
  </r>
  <r>
    <x v="4"/>
    <s v="Journal Article"/>
    <s v="IEEE Transactions on Education"/>
    <s v="Superskalarität"/>
    <x v="1"/>
  </r>
  <r>
    <x v="11"/>
    <s v="Journal Article"/>
    <s v="International Journal of Electrical Engineering an Education"/>
    <s v="Prozessor"/>
    <x v="1"/>
  </r>
  <r>
    <x v="12"/>
    <s v="Journal Article"/>
    <s v="Journal on Educational Resources in Computing"/>
    <s v="CPU"/>
    <x v="1"/>
  </r>
  <r>
    <x v="11"/>
    <s v="Journal Article"/>
    <s v="Journal on Educational Resources in Computing"/>
    <s v="Assembler"/>
    <x v="0"/>
  </r>
  <r>
    <x v="12"/>
    <s v="Journal Article"/>
    <s v="Journal on Educational Resources in Computing"/>
    <s v="CPU"/>
    <x v="1"/>
  </r>
  <r>
    <x v="13"/>
    <s v="Journal Article"/>
    <s v="Journal on Educational Resources in Computing"/>
    <s v="Assembler"/>
    <x v="0"/>
  </r>
  <r>
    <x v="13"/>
    <s v="Journal Article"/>
    <s v="Journal on Educational Resources in Computing"/>
    <s v="Prozessor"/>
    <x v="1"/>
  </r>
  <r>
    <x v="12"/>
    <s v="Journal Article"/>
    <s v="Journal on Educational Resources in Computing"/>
    <s v="Assembler"/>
    <x v="0"/>
  </r>
  <r>
    <x v="12"/>
    <s v="Journal Article"/>
    <s v="Journal on Educational Resources in Computing"/>
    <s v="CPU"/>
    <x v="1"/>
  </r>
  <r>
    <x v="1"/>
    <s v="Journal Article"/>
    <s v="Computer Applications in Engineering Education"/>
    <s v="Mikroprozessor"/>
    <x v="1"/>
  </r>
  <r>
    <x v="12"/>
    <s v="Journal Article"/>
    <s v="Microprocessors and Microsystems"/>
    <s v="Cache"/>
    <x v="4"/>
  </r>
  <r>
    <x v="4"/>
    <s v="Journal Article"/>
    <s v="International Journal of Electrical Engineering and Education"/>
    <s v="Pipelining"/>
    <x v="1"/>
  </r>
  <r>
    <x v="3"/>
    <s v="Conference Paper"/>
    <s v="ICCS 2022 Lecture Notes in Computer Science"/>
    <s v="Mikroprozessor"/>
    <x v="1"/>
  </r>
  <r>
    <x v="1"/>
    <s v="Conference Paper"/>
    <s v="Technologies Applied to Electronics Teaching Conference"/>
    <s v="CPU"/>
    <x v="1"/>
  </r>
  <r>
    <x v="14"/>
    <s v="Conference Paper"/>
    <s v="International Symposium on Computer Science and Intelligent Control"/>
    <s v="Prozessor"/>
    <x v="1"/>
  </r>
  <r>
    <x v="15"/>
    <s v="Conference Paper"/>
    <s v="International Conference of the Portuguese Society for Engineering Education"/>
    <s v="MIPS"/>
    <x v="1"/>
  </r>
  <r>
    <x v="16"/>
    <s v="Conference Paper"/>
    <s v="Workshop on Computer Architecture Education"/>
    <s v="RISC"/>
    <x v="1"/>
  </r>
  <r>
    <x v="15"/>
    <s v="Conference Paper"/>
    <s v="Global Engineering Education Conference"/>
    <s v="Cache"/>
    <x v="4"/>
  </r>
  <r>
    <x v="17"/>
    <s v="Conference Paper"/>
    <s v="Annual Frontiers in Education Conference"/>
    <s v="Pipelining"/>
    <x v="1"/>
  </r>
  <r>
    <x v="8"/>
    <s v="Conference Paper"/>
    <s v="International Conference On Computer Design and Applications"/>
    <s v="Mikroprozessor"/>
    <x v="1"/>
  </r>
  <r>
    <x v="13"/>
    <s v="Conference Paper"/>
    <s v="Global Engineering Education Conference"/>
    <s v="Von-Neumann-Architektur"/>
    <x v="3"/>
  </r>
  <r>
    <x v="8"/>
    <s v="Conference Paper"/>
    <s v="IEEE SoutheastCon "/>
    <s v="Prozessor"/>
    <x v="1"/>
  </r>
  <r>
    <x v="13"/>
    <s v="Conference Paper"/>
    <s v="Annual Frontiers in Education"/>
    <s v="CPU"/>
    <x v="1"/>
  </r>
  <r>
    <x v="3"/>
    <s v="Conference Paper"/>
    <s v="International Conference on Electrical, Computer and Telecommunication Engineering"/>
    <s v="CPU"/>
    <x v="1"/>
  </r>
  <r>
    <x v="2"/>
    <s v="Conference Paper"/>
    <s v="International Symposium on Microarchitecture"/>
    <s v="Monitoring"/>
    <x v="5"/>
  </r>
  <r>
    <x v="18"/>
    <s v="Conference Paper"/>
    <s v="Annual International Symposium on Computer Architecture"/>
    <s v="Temperatur"/>
    <x v="4"/>
  </r>
  <r>
    <x v="16"/>
    <s v="Conference Paper"/>
    <s v="International Conference on Field-Programmable Logic and Applications"/>
    <s v="RISC"/>
    <x v="1"/>
  </r>
  <r>
    <x v="19"/>
    <s v="Conference Paper"/>
    <s v="Annual Frontiers in Education Conference"/>
    <s v="MIPS"/>
    <x v="1"/>
  </r>
  <r>
    <x v="20"/>
    <s v="Journal Article"/>
    <s v="IEEE Transactions on Education"/>
    <s v="Mikroprogrammierung"/>
    <x v="1"/>
  </r>
  <r>
    <x v="21"/>
    <s v="Journal Article"/>
    <s v="IEEE Transactions on Education"/>
    <s v="Mikroprogrammierung"/>
    <x v="1"/>
  </r>
  <r>
    <x v="18"/>
    <s v="Conference Paper"/>
    <s v="International Conference on Computational Science and Computational Intelligence"/>
    <s v="Assembler"/>
    <x v="0"/>
  </r>
  <r>
    <x v="5"/>
    <s v="Conference Paper"/>
    <s v="International Conference on Computational Science and Computational Intelligence"/>
    <s v="Assembler"/>
    <x v="0"/>
  </r>
  <r>
    <x v="22"/>
    <s v="Conference Paper"/>
    <s v="IEEE SoutheastCon"/>
    <s v="Cache"/>
    <x v="4"/>
  </r>
  <r>
    <x v="10"/>
    <s v="Journal Article"/>
    <s v="IEEE Xplore"/>
    <s v="CPU"/>
    <x v="1"/>
  </r>
  <r>
    <x v="0"/>
    <s v="Conference Paper"/>
    <s v="International Conference on Embedded Computer Systems: Architectures, Modeling and Simulation"/>
    <s v="CPU"/>
    <x v="1"/>
  </r>
  <r>
    <x v="0"/>
    <s v="Conference Paper"/>
    <s v="International Conference on Computer Science and Education"/>
    <s v="Pipelining"/>
    <x v="1"/>
  </r>
  <r>
    <x v="12"/>
    <s v="Conference Paper"/>
    <s v="Annual International Symposium on Computer Architecture"/>
    <s v="Mikroprozessor"/>
    <x v="1"/>
  </r>
  <r>
    <x v="5"/>
    <s v="Journal Article"/>
    <s v="IEEE Transactions on Learning Technologies"/>
    <s v="Mikroprozessor"/>
    <x v="1"/>
  </r>
  <r>
    <x v="9"/>
    <s v="Conference Paper"/>
    <s v="Frontiers in Education"/>
    <s v="FPGA"/>
    <x v="2"/>
  </r>
  <r>
    <x v="23"/>
    <s v="Journal Article"/>
    <s v="IEEE Transactions on Education"/>
    <s v="Assembler"/>
    <x v="0"/>
  </r>
  <r>
    <x v="11"/>
    <s v="Journal Article"/>
    <s v="IEEE Transactions on Computers"/>
    <s v="AIMC"/>
    <x v="3"/>
  </r>
  <r>
    <x v="15"/>
    <s v="Conference Paper"/>
    <s v="International Conference on System Theory"/>
    <s v="Superskalarität"/>
    <x v="1"/>
  </r>
  <r>
    <x v="22"/>
    <s v="Conference Paper"/>
    <s v="Annual International Symposium on Computer Architecture"/>
    <s v="Mikroprozessor"/>
    <x v="1"/>
  </r>
  <r>
    <x v="12"/>
    <s v="Conference Paper"/>
    <s v="Annual Frontiers in Education Conference"/>
    <s v="Mikroprozessor"/>
    <x v="1"/>
  </r>
  <r>
    <x v="2"/>
    <s v="Journal Article"/>
    <s v="IEEE Revista Iberoamericana De Technologias Del Aprendizaje"/>
    <s v="Grundkenntnisse"/>
    <x v="3"/>
  </r>
  <r>
    <x v="1"/>
    <s v="Conference Paper"/>
    <s v="International Conference of the Portuguese Society for Engineering Educatio"/>
    <s v="IoT"/>
    <x v="6"/>
  </r>
  <r>
    <x v="24"/>
    <s v="Conference Paper"/>
    <s v="Annual International Symposium on Computer Architecture"/>
    <s v="TLB"/>
    <x v="4"/>
  </r>
  <r>
    <x v="2"/>
    <s v="Conference Paper"/>
    <s v="Conference on Design of Circuits and Integrated Systems"/>
    <s v="HDL"/>
    <x v="2"/>
  </r>
  <r>
    <x v="5"/>
    <s v="Conference Paper"/>
    <s v="Annual International Symposium on Computer Architecture"/>
    <s v="GPU"/>
    <x v="7"/>
  </r>
  <r>
    <x v="25"/>
    <s v="Conference Paper"/>
    <s v="IEEE Global Engineering Education Conference "/>
    <s v="Mikroprozessor"/>
    <x v="1"/>
  </r>
  <r>
    <x v="10"/>
    <s v="Journal Article"/>
    <s v="IEEE Transactions on Education"/>
    <s v="Prozessor"/>
    <x v="1"/>
  </r>
  <r>
    <x v="16"/>
    <s v="Conference Paper"/>
    <s v="IEEE Workshop on Computer Architecture Eduction"/>
    <s v="RISC"/>
    <x v="1"/>
  </r>
  <r>
    <x v="2"/>
    <s v="Conference Paper"/>
    <s v="IEEE International Symposium on Circuits and Systems "/>
    <s v="RISC"/>
    <x v="1"/>
  </r>
  <r>
    <x v="6"/>
    <s v="Conference Paper"/>
    <s v="International Conference on Intelligent Human-Machine Systems and Cybernetics"/>
    <s v="Digitale Logik"/>
    <x v="2"/>
  </r>
  <r>
    <x v="26"/>
    <s v="Journal Article"/>
    <s v="IEEE Symposium and Workshop on Engineering of Computer-Based Systems"/>
    <s v="Pipelining"/>
    <x v="1"/>
  </r>
  <r>
    <x v="27"/>
    <s v="Conference Paper"/>
    <s v="Frontiers in Education"/>
    <s v="Cache"/>
    <x v="4"/>
  </r>
  <r>
    <x v="10"/>
    <s v="Conference Paper"/>
    <s v="IEEE Jordan Conference on Applied Electrical Engineering and Computing Technologies"/>
    <s v="FPGA"/>
    <x v="2"/>
  </r>
  <r>
    <x v="16"/>
    <s v="Conference Paper"/>
    <s v="Latin American Computing Conference"/>
    <s v="Assembler"/>
    <x v="0"/>
  </r>
  <r>
    <x v="11"/>
    <s v="Conference Paper"/>
    <s v="Annual Frontiers in Education"/>
    <s v="Cache"/>
    <x v="4"/>
  </r>
  <r>
    <x v="25"/>
    <s v="Conference Paper"/>
    <s v="International Conference on Sustainable Information Engineering and Technology "/>
    <s v="CPU"/>
    <x v="1"/>
  </r>
  <r>
    <x v="14"/>
    <s v="Conference Paper"/>
    <s v="IEEE Region 10 Conference"/>
    <s v="Assembler"/>
    <x v="0"/>
  </r>
  <r>
    <x v="10"/>
    <s v="Conference Paper"/>
    <s v="International Conference on Computer Science and Education"/>
    <s v="MIPS"/>
    <x v="1"/>
  </r>
  <r>
    <x v="18"/>
    <s v="Conference Paper"/>
    <s v="IEEE International Conference on Engineering"/>
    <s v="MIPS"/>
    <x v="1"/>
  </r>
  <r>
    <x v="9"/>
    <s v="Conference Paper"/>
    <s v="Frontiers in Education"/>
    <s v="Cache"/>
    <x v="4"/>
  </r>
  <r>
    <x v="15"/>
    <s v="Journal Article"/>
    <s v="International Conference on Embedded Computer Systems: Architectures, Modeling, and Simulation"/>
    <s v="Grundkenntnisse"/>
    <x v="3"/>
  </r>
  <r>
    <x v="14"/>
    <s v="Book"/>
    <s v="Packt Publishing"/>
    <s v="Grundkenntnisse"/>
    <x v="3"/>
  </r>
  <r>
    <x v="16"/>
    <s v="Conference Paper"/>
    <s v="International Workshop on Artificial Intelligence and Education "/>
    <s v="VR"/>
    <x v="6"/>
  </r>
  <r>
    <x v="18"/>
    <s v="Conference Paper"/>
    <s v="Annual International Symposium on Computer Architecture "/>
    <s v="GPU"/>
    <x v="7"/>
  </r>
  <r>
    <x v="2"/>
    <s v="Conference Paper"/>
    <s v="International Symposium on Computer Architecture"/>
    <s v="FPGA"/>
    <x v="2"/>
  </r>
  <r>
    <x v="3"/>
    <s v="Conference Paper"/>
    <s v="International Symposium on Computer Architecture and High Performance Computing"/>
    <s v="Cache"/>
    <x v="4"/>
  </r>
  <r>
    <x v="28"/>
    <s v="Conference Paper"/>
    <s v="ACM Technical Symposium on Computer Science Education"/>
    <s v="RISC"/>
    <x v="1"/>
  </r>
  <r>
    <x v="29"/>
    <s v="Conference Paper"/>
    <s v="Computer Architecture Education"/>
    <s v="Cache"/>
    <x v="4"/>
  </r>
  <r>
    <x v="2"/>
    <s v="Conference Paper"/>
    <s v="Workshop on Computer Architecture Education"/>
    <s v="Grundkenntnisse"/>
    <x v="3"/>
  </r>
  <r>
    <x v="29"/>
    <s v="Conference Paper"/>
    <s v="Workshop on Computer Architecture Education"/>
    <s v="VHDL"/>
    <x v="2"/>
  </r>
  <r>
    <x v="2"/>
    <s v="Conference Paper"/>
    <s v="ACM Technical Symposium on Computer Science Education"/>
    <s v="Mikroprozessor"/>
    <x v="1"/>
  </r>
  <r>
    <x v="28"/>
    <s v="Conference Paper"/>
    <s v="ACM Technical Symposium on Computer Science Education"/>
    <s v="Compiler"/>
    <x v="0"/>
  </r>
  <r>
    <x v="28"/>
    <s v="Conference Paper"/>
    <s v="ACM International Conference on Hybrid Systems: Computation and Control"/>
    <s v="Mikroprozessor"/>
    <x v="1"/>
  </r>
  <r>
    <x v="14"/>
    <s v="Conference Paper"/>
    <s v="ACM Technical Symposium on Computer Science Education"/>
    <s v="RISC"/>
    <x v="1"/>
  </r>
  <r>
    <x v="28"/>
    <s v="Conference Paper"/>
    <s v="ACM International Conference on Computing Frontiers"/>
    <s v="FPGA"/>
    <x v="2"/>
  </r>
  <r>
    <x v="28"/>
    <s v="Conference Paper"/>
    <s v="ACM Technical Symposium on Computer Science Education"/>
    <s v="CPU"/>
    <x v="1"/>
  </r>
  <r>
    <x v="28"/>
    <s v="Conference Paper"/>
    <s v="Workshops of the International Conference on High Performance Computing"/>
    <s v="RISC"/>
    <x v="1"/>
  </r>
  <r>
    <x v="2"/>
    <s v="Conference Paper"/>
    <s v="International Conference on Computational Modeling"/>
    <s v="Mikroprozessor"/>
    <x v="1"/>
  </r>
  <r>
    <x v="2"/>
    <s v="Conference Paper"/>
    <s v="Workshop on Computer Architecture Education"/>
    <s v="Digitale Logik"/>
    <x v="2"/>
  </r>
  <r>
    <x v="18"/>
    <s v="Conference Paper"/>
    <s v="Workshop on Computer Architecture Education"/>
    <s v="RISC"/>
    <x v="1"/>
  </r>
  <r>
    <x v="18"/>
    <s v="Conference Paper"/>
    <s v="Workshop on Computer Architecture Education"/>
    <s v="FPGA"/>
    <x v="2"/>
  </r>
  <r>
    <x v="28"/>
    <s v="Conference Paper"/>
    <s v="ACM Conference on Innovation and Technology in Computer Science Education"/>
    <s v="MIPS"/>
    <x v="1"/>
  </r>
  <r>
    <x v="3"/>
    <s v="Conference Paper"/>
    <s v="ACM Southeast Conference"/>
    <s v="Pipelining"/>
    <x v="1"/>
  </r>
  <r>
    <x v="2"/>
    <s v="Conference Paper"/>
    <s v="ACM Technical Symposium on Computer Science Education"/>
    <s v="AI"/>
    <x v="8"/>
  </r>
  <r>
    <x v="3"/>
    <s v="Journal Article"/>
    <s v="ACM Journal on Emerging Technologies in Computing Systems"/>
    <s v="Cache"/>
    <x v="4"/>
  </r>
  <r>
    <x v="28"/>
    <s v="Conference Paper"/>
    <s v="Guangdong-Hong Kong-Macao Greater Bay Area Education Digitalization and Computer Science International Conference"/>
    <s v="VR"/>
    <x v="6"/>
  </r>
  <r>
    <x v="2"/>
    <s v="Conference Paper"/>
    <s v="Brazilian Symposium on Information Systems"/>
    <s v="VR"/>
    <x v="6"/>
  </r>
  <r>
    <x v="2"/>
    <s v="Conference Paper"/>
    <s v="Koli Calling International Conference on Computing Education Research"/>
    <s v="AI"/>
    <x v="8"/>
  </r>
  <r>
    <x v="2"/>
    <s v="Conference Paper"/>
    <s v="Workshop on Computer Architecture Education"/>
    <s v="Grundkenntnisse"/>
    <x v="3"/>
  </r>
  <r>
    <x v="2"/>
    <s v="Conference Paper"/>
    <s v="ACM SIGCOMM 2024 Conference: Posters and Demos"/>
    <s v="VR"/>
    <x v="6"/>
  </r>
  <r>
    <x v="2"/>
    <s v="Conference Paper"/>
    <s v="CHI Conference on Human Factors in Computing Systems"/>
    <s v="AI"/>
    <x v="8"/>
  </r>
  <r>
    <x v="28"/>
    <s v="Conference Paper"/>
    <s v="International Conference on Big Data and Informatization Education"/>
    <s v="Cloud Computing"/>
    <x v="6"/>
  </r>
  <r>
    <x v="28"/>
    <s v="Conference Paper"/>
    <s v="Annual International Symposium on Computer Architecture"/>
    <s v="AI"/>
    <x v="8"/>
  </r>
  <r>
    <x v="7"/>
    <s v="Conference Paper"/>
    <s v="ACM Technical Symposium on Computer Science Education"/>
    <s v="CPU"/>
    <x v="1"/>
  </r>
  <r>
    <x v="14"/>
    <s v="Conference Paper"/>
    <s v="Annual IEEE/ACM International Symposium on Microarchitectur"/>
    <s v="GPU"/>
    <x v="7"/>
  </r>
  <r>
    <x v="14"/>
    <s v="Conference Paper"/>
    <s v="Pan-Hellenic Conference on Informatics"/>
    <s v="Allgemein"/>
    <x v="3"/>
  </r>
  <r>
    <x v="28"/>
    <s v="Conference Paper"/>
    <s v="Rapid Simulation and Performance Evaluation for Design"/>
    <s v="Cache"/>
    <x v="4"/>
  </r>
  <r>
    <x v="28"/>
    <s v="Journal Article"/>
    <s v="ACM SIGCOMM Computer Communication Review"/>
    <s v="VR"/>
    <x v="6"/>
  </r>
  <r>
    <x v="28"/>
    <s v="Conference Paper"/>
    <s v="International Conference on Big Data and Informatization Education"/>
    <s v="NoC"/>
    <x v="1"/>
  </r>
  <r>
    <x v="2"/>
    <s v="Conference Paper"/>
    <s v="International Conference on Performance Engineering"/>
    <s v="GPU"/>
    <x v="7"/>
  </r>
  <r>
    <x v="5"/>
    <s v="Conference Paper"/>
    <s v="ACM Symposium on Virtual Reality Software and Technology"/>
    <s v="VR"/>
    <x v="6"/>
  </r>
  <r>
    <x v="14"/>
    <s v="Journal Article"/>
    <s v="American Journal of Applied Sciences"/>
    <s v="Cache"/>
    <x v="4"/>
  </r>
  <r>
    <x v="30"/>
    <s v="Journal Article"/>
    <s v="Systems Communications"/>
    <s v="Mikroprogrammierung"/>
    <x v="1"/>
  </r>
  <r>
    <x v="9"/>
    <s v="Journal Article"/>
    <s v="Electronics and Energetics"/>
    <s v="Mikroprogrammierung"/>
    <x v="1"/>
  </r>
  <r>
    <x v="22"/>
    <s v="Conference Paper"/>
    <s v="Workshop on Computer Architecture Education"/>
    <s v="MIPS"/>
    <x v="1"/>
  </r>
  <r>
    <x v="31"/>
    <s v="Journal Article"/>
    <s v="IEEE Transactions on Education"/>
    <s v="RISC"/>
    <x v="1"/>
  </r>
  <r>
    <x v="23"/>
    <s v="Journal Article"/>
    <s v="SSIGCSE Bulletin"/>
    <s v="Assembler"/>
    <x v="0"/>
  </r>
  <r>
    <x v="25"/>
    <s v="Conference Paper"/>
    <s v="International Conference on Electrical Engineering, Computer Science and Informatics"/>
    <s v="CPU"/>
    <x v="1"/>
  </r>
  <r>
    <x v="6"/>
    <s v="Journal Article"/>
    <s v="Journal of Computing Sciences in Colleges"/>
    <s v="CPU"/>
    <x v="1"/>
  </r>
  <r>
    <x v="15"/>
    <s v="Journal Article"/>
    <s v="International Association for Development of the Information Society "/>
    <s v="Assembler"/>
    <x v="0"/>
  </r>
  <r>
    <x v="15"/>
    <s v="Journal Article"/>
    <s v="European Journal of Science and Mathematics Education"/>
    <s v="Grundkenntnisse"/>
    <x v="3"/>
  </r>
  <r>
    <x v="0"/>
    <s v="Journal Article"/>
    <s v="Journal of Literature and Art Studies"/>
    <s v="CPU"/>
    <x v="1"/>
  </r>
  <r>
    <x v="30"/>
    <s v="Journal Article"/>
    <s v="Microprocessors and Microsystems"/>
    <s v="Prozessor"/>
    <x v="1"/>
  </r>
  <r>
    <x v="11"/>
    <s v="Conference Paper"/>
    <s v="IEEE International Conference on Microelectronic Systems Education"/>
    <s v="FPGA"/>
    <x v="2"/>
  </r>
  <r>
    <x v="6"/>
    <s v="Conference Paper"/>
    <s v="UKACC International Conference on Control"/>
    <s v="MIPS"/>
    <x v="1"/>
  </r>
  <r>
    <x v="22"/>
    <s v="Conference Paper"/>
    <s v="Computer Architecture Education"/>
    <s v="HDL"/>
    <x v="2"/>
  </r>
  <r>
    <x v="29"/>
    <s v="Conference Paper"/>
    <s v="IEEE International Conference on Engineering and Computer Education"/>
    <s v="Assembler"/>
    <x v="0"/>
  </r>
  <r>
    <x v="19"/>
    <s v="Journal Article"/>
    <s v="Journal of Educational Technology"/>
    <s v="Grundkenntnisse"/>
    <x v="3"/>
  </r>
  <r>
    <x v="15"/>
    <s v="Journal Article"/>
    <s v="International Journal of Engineering Pedagogy"/>
    <s v="Cache"/>
    <x v="4"/>
  </r>
  <r>
    <x v="5"/>
    <s v="Book"/>
    <s v="Multimedia and Megachange"/>
    <s v="Grundkenntnisse"/>
    <x v="3"/>
  </r>
  <r>
    <x v="32"/>
    <s v="Conference Paper"/>
    <s v="Computer Architecture Education"/>
    <s v="Cache"/>
    <x v="4"/>
  </r>
  <r>
    <x v="11"/>
    <s v="Conference Paper"/>
    <s v="Annual Frontiers in Education"/>
    <s v="MIPS"/>
    <x v="1"/>
  </r>
  <r>
    <x v="11"/>
    <s v="Journal Article"/>
    <s v="ACM SIGCSE Bulleting"/>
    <s v="MIPS"/>
    <x v="1"/>
  </r>
  <r>
    <x v="11"/>
    <s v="Conference Paper"/>
    <s v="Annual Frontiers in Education Conference"/>
    <s v="Speicherhierarchie"/>
    <x v="4"/>
  </r>
  <r>
    <x v="4"/>
    <s v="Conference Paper"/>
    <s v="IEEE International Conference on Advanced Learning Technologies"/>
    <s v="Grundkenntnisse"/>
    <x v="3"/>
  </r>
  <r>
    <x v="4"/>
    <s v="Journal Article"/>
    <s v="Journal of Computer Science"/>
    <s v="FPGA"/>
    <x v="2"/>
  </r>
  <r>
    <x v="13"/>
    <s v="Conference Paper"/>
    <s v="Computer Architecture Education"/>
    <s v="MIPS"/>
    <x v="1"/>
  </r>
  <r>
    <x v="28"/>
    <s v="Conference Paper"/>
    <s v="WCAE"/>
    <s v="RISC"/>
    <x v="1"/>
  </r>
  <r>
    <x v="28"/>
    <s v="Conference Paper"/>
    <s v="RISC-V Summit Europe"/>
    <s v="RISC"/>
    <x v="1"/>
  </r>
  <r>
    <x v="14"/>
    <s v="Conference Paper"/>
    <s v="IEEE International Parallel and Distributed Processing Symposium Workshops"/>
    <s v="FPGA"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51">
  <r>
    <x v="0"/>
    <x v="0"/>
    <x v="0"/>
    <n v="1"/>
    <n v="3"/>
    <n v="0"/>
    <n v="0"/>
    <n v="41"/>
  </r>
  <r>
    <x v="1"/>
    <x v="0"/>
    <x v="0"/>
    <n v="1"/>
    <n v="2"/>
    <n v="2"/>
    <n v="2"/>
    <n v="9"/>
  </r>
  <r>
    <x v="1"/>
    <x v="0"/>
    <x v="0"/>
    <n v="1"/>
    <n v="0"/>
    <n v="0"/>
    <n v="0"/>
    <n v="4"/>
  </r>
  <r>
    <x v="1"/>
    <x v="0"/>
    <x v="0"/>
    <n v="1"/>
    <n v="1"/>
    <n v="0"/>
    <n v="0"/>
    <n v="2"/>
  </r>
  <r>
    <x v="2"/>
    <x v="0"/>
    <x v="1"/>
    <n v="1"/>
    <n v="1"/>
    <n v="2"/>
    <n v="0"/>
    <n v="5"/>
  </r>
  <r>
    <x v="1"/>
    <x v="0"/>
    <x v="0"/>
    <n v="1"/>
    <n v="3"/>
    <n v="0"/>
    <n v="0"/>
    <n v="172"/>
  </r>
  <r>
    <x v="2"/>
    <x v="0"/>
    <x v="1"/>
    <n v="1"/>
    <n v="2"/>
    <n v="1"/>
    <n v="2"/>
    <n v="9"/>
  </r>
  <r>
    <x v="1"/>
    <x v="0"/>
    <x v="0"/>
    <n v="1"/>
    <n v="3"/>
    <n v="0"/>
    <n v="0"/>
    <n v="39"/>
  </r>
  <r>
    <x v="1"/>
    <x v="0"/>
    <x v="0"/>
    <n v="1"/>
    <n v="0"/>
    <n v="0"/>
    <n v="0"/>
    <n v="17"/>
  </r>
  <r>
    <x v="1"/>
    <x v="0"/>
    <x v="0"/>
    <n v="1"/>
    <n v="0"/>
    <n v="1"/>
    <n v="0"/>
    <n v="56"/>
  </r>
  <r>
    <x v="0"/>
    <x v="0"/>
    <x v="0"/>
    <n v="1"/>
    <n v="2"/>
    <n v="2"/>
    <n v="1"/>
    <n v="18"/>
  </r>
  <r>
    <x v="1"/>
    <x v="0"/>
    <x v="0"/>
    <n v="1"/>
    <n v="3"/>
    <n v="0"/>
    <n v="0"/>
    <n v="11"/>
  </r>
  <r>
    <x v="3"/>
    <x v="0"/>
    <x v="0"/>
    <n v="1"/>
    <n v="0"/>
    <n v="0"/>
    <n v="0"/>
    <n v="117"/>
  </r>
  <r>
    <x v="3"/>
    <x v="0"/>
    <x v="0"/>
    <n v="1"/>
    <n v="2"/>
    <n v="2"/>
    <n v="2"/>
    <n v="15"/>
  </r>
  <r>
    <x v="1"/>
    <x v="0"/>
    <x v="0"/>
    <n v="1"/>
    <n v="1"/>
    <n v="0"/>
    <n v="0"/>
    <n v="4"/>
  </r>
  <r>
    <x v="4"/>
    <x v="0"/>
    <x v="0"/>
    <n v="1"/>
    <n v="1"/>
    <n v="0"/>
    <n v="0"/>
    <n v="10"/>
  </r>
  <r>
    <x v="1"/>
    <x v="0"/>
    <x v="0"/>
    <n v="1"/>
    <n v="1"/>
    <n v="2"/>
    <n v="0"/>
    <n v="0"/>
  </r>
  <r>
    <x v="1"/>
    <x v="0"/>
    <x v="0"/>
    <n v="1"/>
    <n v="3"/>
    <n v="0"/>
    <n v="0"/>
    <n v="56"/>
  </r>
  <r>
    <x v="1"/>
    <x v="0"/>
    <x v="0"/>
    <n v="1"/>
    <n v="2"/>
    <n v="2"/>
    <n v="2"/>
    <n v="3"/>
  </r>
  <r>
    <x v="1"/>
    <x v="0"/>
    <x v="0"/>
    <n v="1"/>
    <n v="1"/>
    <n v="0"/>
    <n v="0"/>
    <n v="95"/>
  </r>
  <r>
    <x v="0"/>
    <x v="0"/>
    <x v="0"/>
    <n v="1"/>
    <n v="1"/>
    <n v="0"/>
    <n v="0"/>
    <n v="51"/>
  </r>
  <r>
    <x v="1"/>
    <x v="0"/>
    <x v="0"/>
    <n v="1"/>
    <n v="1"/>
    <n v="0"/>
    <n v="0"/>
    <n v="72"/>
  </r>
  <r>
    <x v="0"/>
    <x v="0"/>
    <x v="0"/>
    <n v="1"/>
    <n v="0"/>
    <n v="0"/>
    <n v="0"/>
    <n v="5"/>
  </r>
  <r>
    <x v="1"/>
    <x v="0"/>
    <x v="0"/>
    <n v="1"/>
    <n v="2"/>
    <n v="2"/>
    <n v="0"/>
    <n v="3"/>
  </r>
  <r>
    <x v="0"/>
    <x v="0"/>
    <x v="0"/>
    <n v="1"/>
    <n v="0"/>
    <n v="0"/>
    <n v="0"/>
    <n v="10"/>
  </r>
  <r>
    <x v="1"/>
    <x v="0"/>
    <x v="0"/>
    <n v="1"/>
    <n v="2"/>
    <n v="2"/>
    <n v="2"/>
    <n v="11"/>
  </r>
  <r>
    <x v="1"/>
    <x v="0"/>
    <x v="0"/>
    <n v="1"/>
    <n v="1"/>
    <n v="2"/>
    <n v="0"/>
    <n v="6"/>
  </r>
  <r>
    <x v="4"/>
    <x v="0"/>
    <x v="0"/>
    <n v="1"/>
    <n v="1"/>
    <n v="0"/>
    <n v="0"/>
    <n v="26"/>
  </r>
  <r>
    <x v="1"/>
    <x v="0"/>
    <x v="0"/>
    <n v="1"/>
    <n v="0"/>
    <n v="2"/>
    <n v="0"/>
    <n v="9"/>
  </r>
  <r>
    <x v="1"/>
    <x v="0"/>
    <x v="0"/>
    <n v="1"/>
    <n v="0"/>
    <n v="2"/>
    <n v="0"/>
    <n v="0"/>
  </r>
  <r>
    <x v="1"/>
    <x v="0"/>
    <x v="0"/>
    <n v="1"/>
    <n v="1"/>
    <n v="2"/>
    <n v="1"/>
    <n v="3"/>
  </r>
  <r>
    <x v="1"/>
    <x v="0"/>
    <x v="0"/>
    <n v="1"/>
    <n v="1"/>
    <n v="2"/>
    <n v="0"/>
    <n v="0"/>
  </r>
  <r>
    <x v="1"/>
    <x v="0"/>
    <x v="0"/>
    <n v="1"/>
    <n v="3"/>
    <n v="0"/>
    <n v="0"/>
    <n v="32"/>
  </r>
  <r>
    <x v="1"/>
    <x v="0"/>
    <x v="0"/>
    <n v="1"/>
    <n v="3"/>
    <n v="0"/>
    <n v="0"/>
    <n v="2"/>
  </r>
  <r>
    <x v="4"/>
    <x v="0"/>
    <x v="0"/>
    <n v="1"/>
    <n v="1"/>
    <n v="0"/>
    <n v="0"/>
    <n v="17"/>
  </r>
  <r>
    <x v="1"/>
    <x v="0"/>
    <x v="0"/>
    <n v="1"/>
    <n v="1"/>
    <n v="0"/>
    <n v="0"/>
    <n v="44"/>
  </r>
  <r>
    <x v="1"/>
    <x v="0"/>
    <x v="0"/>
    <n v="1"/>
    <n v="1"/>
    <n v="2"/>
    <n v="0"/>
    <n v="26"/>
  </r>
  <r>
    <x v="3"/>
    <x v="0"/>
    <x v="0"/>
    <n v="1"/>
    <n v="2"/>
    <n v="0"/>
    <n v="0"/>
    <n v="11"/>
  </r>
  <r>
    <x v="1"/>
    <x v="0"/>
    <x v="0"/>
    <n v="1"/>
    <n v="1"/>
    <n v="2"/>
    <n v="0"/>
    <n v="7"/>
  </r>
  <r>
    <x v="1"/>
    <x v="0"/>
    <x v="0"/>
    <n v="1"/>
    <n v="1"/>
    <n v="0"/>
    <n v="0"/>
    <n v="20"/>
  </r>
  <r>
    <x v="1"/>
    <x v="0"/>
    <x v="0"/>
    <n v="1"/>
    <n v="1"/>
    <n v="0"/>
    <n v="0"/>
    <n v="2"/>
  </r>
  <r>
    <x v="5"/>
    <x v="0"/>
    <x v="1"/>
    <n v="1"/>
    <n v="1"/>
    <n v="0"/>
    <n v="0"/>
    <n v="1"/>
  </r>
  <r>
    <x v="4"/>
    <x v="0"/>
    <x v="1"/>
    <n v="1"/>
    <n v="1"/>
    <n v="0"/>
    <n v="0"/>
    <n v="53"/>
  </r>
  <r>
    <x v="1"/>
    <x v="0"/>
    <x v="0"/>
    <n v="1"/>
    <n v="1"/>
    <n v="0"/>
    <n v="0"/>
    <n v="30"/>
  </r>
  <r>
    <x v="1"/>
    <x v="0"/>
    <x v="0"/>
    <n v="1"/>
    <n v="1"/>
    <n v="2"/>
    <n v="0"/>
    <n v="18"/>
  </r>
  <r>
    <x v="1"/>
    <x v="0"/>
    <x v="0"/>
    <n v="1"/>
    <n v="1"/>
    <n v="2"/>
    <n v="0"/>
    <n v="21"/>
  </r>
  <r>
    <x v="1"/>
    <x v="0"/>
    <x v="0"/>
    <n v="1"/>
    <n v="2"/>
    <n v="2"/>
    <n v="0"/>
    <n v="25"/>
  </r>
  <r>
    <x v="0"/>
    <x v="0"/>
    <x v="0"/>
    <n v="1"/>
    <n v="1"/>
    <n v="2"/>
    <n v="0"/>
    <n v="4"/>
  </r>
  <r>
    <x v="0"/>
    <x v="0"/>
    <x v="0"/>
    <n v="1"/>
    <n v="1"/>
    <n v="0"/>
    <n v="1"/>
    <n v="2"/>
  </r>
  <r>
    <x v="4"/>
    <x v="0"/>
    <x v="0"/>
    <n v="1"/>
    <n v="1"/>
    <n v="2"/>
    <n v="0"/>
    <n v="3"/>
  </r>
  <r>
    <x v="1"/>
    <x v="0"/>
    <x v="0"/>
    <n v="1"/>
    <n v="3"/>
    <n v="0"/>
    <n v="0"/>
    <n v="12"/>
  </r>
  <r>
    <x v="1"/>
    <x v="0"/>
    <x v="1"/>
    <n v="1"/>
    <n v="1"/>
    <n v="0"/>
    <n v="0"/>
    <n v="11"/>
  </r>
  <r>
    <x v="1"/>
    <x v="0"/>
    <x v="0"/>
    <n v="1"/>
    <n v="2"/>
    <n v="2"/>
    <n v="2"/>
    <n v="2"/>
  </r>
  <r>
    <x v="1"/>
    <x v="0"/>
    <x v="0"/>
    <n v="2"/>
    <n v="1"/>
    <n v="2"/>
    <n v="0"/>
    <n v="327"/>
  </r>
  <r>
    <x v="1"/>
    <x v="0"/>
    <x v="0"/>
    <n v="1"/>
    <n v="3"/>
    <n v="0"/>
    <n v="0"/>
    <n v="13"/>
  </r>
  <r>
    <x v="2"/>
    <x v="0"/>
    <x v="0"/>
    <n v="1"/>
    <n v="1"/>
    <n v="1"/>
    <n v="1"/>
    <n v="16"/>
  </r>
  <r>
    <x v="0"/>
    <x v="0"/>
    <x v="1"/>
    <s v="2"/>
    <n v="1"/>
    <n v="0"/>
    <n v="0"/>
    <n v="7"/>
  </r>
  <r>
    <x v="3"/>
    <x v="0"/>
    <x v="1"/>
    <s v="2"/>
    <n v="1"/>
    <n v="0"/>
    <n v="0"/>
    <n v="20"/>
  </r>
  <r>
    <x v="1"/>
    <x v="0"/>
    <x v="0"/>
    <n v="1"/>
    <n v="3"/>
    <n v="0"/>
    <n v="0"/>
    <n v="1"/>
  </r>
  <r>
    <x v="1"/>
    <x v="0"/>
    <x v="1"/>
    <s v="2"/>
    <n v="1"/>
    <n v="2"/>
    <n v="0"/>
    <n v="162"/>
  </r>
  <r>
    <x v="1"/>
    <x v="0"/>
    <x v="0"/>
    <n v="1"/>
    <n v="3"/>
    <n v="0"/>
    <n v="0"/>
    <n v="21"/>
  </r>
  <r>
    <x v="3"/>
    <x v="1"/>
    <x v="0"/>
    <n v="1"/>
    <n v="2"/>
    <n v="2"/>
    <n v="0"/>
    <n v="1"/>
  </r>
  <r>
    <x v="6"/>
    <x v="0"/>
    <x v="0"/>
    <n v="1"/>
    <n v="1"/>
    <n v="2"/>
    <n v="0"/>
    <n v="3"/>
  </r>
  <r>
    <x v="4"/>
    <x v="0"/>
    <x v="1"/>
    <s v="2"/>
    <n v="1"/>
    <n v="2"/>
    <n v="0"/>
    <n v="205"/>
  </r>
  <r>
    <x v="2"/>
    <x v="0"/>
    <x v="0"/>
    <n v="1"/>
    <n v="1"/>
    <n v="0"/>
    <n v="0"/>
    <n v="1"/>
  </r>
  <r>
    <x v="7"/>
    <x v="0"/>
    <x v="1"/>
    <s v="2"/>
    <n v="1"/>
    <n v="0"/>
    <n v="0"/>
    <n v="397"/>
  </r>
  <r>
    <x v="1"/>
    <x v="0"/>
    <x v="0"/>
    <n v="1"/>
    <n v="2"/>
    <n v="0"/>
    <n v="1"/>
    <n v="4"/>
  </r>
  <r>
    <x v="1"/>
    <x v="0"/>
    <x v="0"/>
    <n v="1"/>
    <n v="1"/>
    <n v="1"/>
    <n v="0"/>
    <n v="17"/>
  </r>
  <r>
    <x v="1"/>
    <x v="0"/>
    <x v="0"/>
    <n v="1"/>
    <n v="1"/>
    <n v="1"/>
    <n v="0"/>
    <n v="4"/>
  </r>
  <r>
    <x v="1"/>
    <x v="0"/>
    <x v="0"/>
    <n v="1"/>
    <n v="1"/>
    <n v="0"/>
    <n v="0"/>
    <n v="1"/>
  </r>
  <r>
    <x v="2"/>
    <x v="0"/>
    <x v="0"/>
    <n v="1"/>
    <n v="1"/>
    <n v="0"/>
    <n v="0"/>
    <n v="15"/>
  </r>
  <r>
    <x v="1"/>
    <x v="0"/>
    <x v="0"/>
    <n v="1"/>
    <n v="1"/>
    <n v="2"/>
    <n v="0"/>
    <n v="26"/>
  </r>
  <r>
    <x v="4"/>
    <x v="0"/>
    <x v="0"/>
    <n v="1"/>
    <n v="1"/>
    <n v="2"/>
    <n v="0"/>
    <n v="29"/>
  </r>
  <r>
    <x v="2"/>
    <x v="0"/>
    <x v="1"/>
    <s v="2"/>
    <n v="1"/>
    <n v="1"/>
    <n v="0"/>
    <n v="7"/>
  </r>
  <r>
    <x v="0"/>
    <x v="0"/>
    <x v="0"/>
    <n v="1"/>
    <n v="0"/>
    <n v="0"/>
    <n v="0"/>
    <n v="3"/>
  </r>
  <r>
    <x v="4"/>
    <x v="0"/>
    <x v="0"/>
    <n v="1"/>
    <n v="1"/>
    <n v="2"/>
    <n v="0"/>
    <n v="18"/>
  </r>
  <r>
    <x v="1"/>
    <x v="0"/>
    <x v="0"/>
    <n v="1"/>
    <n v="1"/>
    <n v="0"/>
    <n v="0"/>
    <n v="14"/>
  </r>
  <r>
    <x v="0"/>
    <x v="0"/>
    <x v="0"/>
    <n v="1"/>
    <n v="0"/>
    <n v="0"/>
    <n v="0"/>
    <n v="1"/>
  </r>
  <r>
    <x v="1"/>
    <x v="0"/>
    <x v="0"/>
    <n v="1"/>
    <n v="1"/>
    <n v="0"/>
    <n v="0"/>
    <n v="25"/>
  </r>
  <r>
    <x v="1"/>
    <x v="0"/>
    <x v="0"/>
    <n v="1"/>
    <n v="1"/>
    <n v="0"/>
    <n v="0"/>
    <n v="6"/>
  </r>
  <r>
    <x v="4"/>
    <x v="0"/>
    <x v="0"/>
    <n v="1"/>
    <n v="1"/>
    <n v="2"/>
    <n v="0"/>
    <n v="3"/>
  </r>
  <r>
    <x v="3"/>
    <x v="0"/>
    <x v="0"/>
    <n v="1"/>
    <n v="1"/>
    <n v="0"/>
    <n v="0"/>
    <n v="19"/>
  </r>
  <r>
    <x v="3"/>
    <x v="0"/>
    <x v="0"/>
    <n v="1"/>
    <n v="1"/>
    <n v="0"/>
    <n v="0"/>
    <n v="0"/>
  </r>
  <r>
    <x v="6"/>
    <x v="0"/>
    <x v="0"/>
    <n v="1"/>
    <n v="2"/>
    <n v="2"/>
    <n v="0"/>
    <n v="2"/>
  </r>
  <r>
    <x v="7"/>
    <x v="0"/>
    <x v="1"/>
    <s v="2"/>
    <n v="1"/>
    <n v="0"/>
    <n v="0"/>
    <n v="146"/>
  </r>
  <r>
    <x v="2"/>
    <x v="0"/>
    <x v="1"/>
    <s v="2"/>
    <n v="1"/>
    <n v="0"/>
    <n v="0"/>
    <n v="1"/>
  </r>
  <r>
    <x v="4"/>
    <x v="0"/>
    <x v="1"/>
    <s v="2"/>
    <n v="1"/>
    <n v="0"/>
    <n v="0"/>
    <n v="8"/>
  </r>
  <r>
    <x v="1"/>
    <x v="0"/>
    <x v="0"/>
    <n v="1"/>
    <n v="1"/>
    <n v="0"/>
    <n v="0"/>
    <n v="0"/>
  </r>
  <r>
    <x v="4"/>
    <x v="0"/>
    <x v="0"/>
    <n v="1"/>
    <n v="1"/>
    <n v="2"/>
    <n v="0"/>
    <n v="8"/>
  </r>
  <r>
    <x v="3"/>
    <x v="0"/>
    <x v="0"/>
    <n v="1"/>
    <n v="1"/>
    <n v="0"/>
    <n v="0"/>
    <n v="1"/>
  </r>
  <r>
    <x v="2"/>
    <x v="0"/>
    <x v="0"/>
    <n v="1"/>
    <n v="1"/>
    <n v="0"/>
    <n v="0"/>
    <n v="8"/>
  </r>
  <r>
    <x v="1"/>
    <x v="0"/>
    <x v="0"/>
    <n v="1"/>
    <n v="2"/>
    <n v="2"/>
    <n v="0"/>
    <n v="0"/>
  </r>
  <r>
    <x v="0"/>
    <x v="0"/>
    <x v="1"/>
    <n v="1"/>
    <n v="1"/>
    <n v="0"/>
    <n v="0"/>
    <n v="1"/>
  </r>
  <r>
    <x v="1"/>
    <x v="0"/>
    <x v="0"/>
    <n v="1"/>
    <n v="1"/>
    <n v="0"/>
    <n v="0"/>
    <n v="0"/>
  </r>
  <r>
    <x v="1"/>
    <x v="0"/>
    <x v="0"/>
    <n v="1"/>
    <n v="1"/>
    <n v="1"/>
    <n v="0"/>
    <n v="0"/>
  </r>
  <r>
    <x v="2"/>
    <x v="0"/>
    <x v="0"/>
    <n v="1"/>
    <n v="2"/>
    <n v="0"/>
    <n v="0"/>
    <n v="0"/>
  </r>
  <r>
    <x v="1"/>
    <x v="0"/>
    <x v="0"/>
    <n v="1"/>
    <n v="3"/>
    <n v="2"/>
    <n v="0"/>
    <n v="0"/>
  </r>
  <r>
    <x v="1"/>
    <x v="0"/>
    <x v="0"/>
    <n v="1"/>
    <n v="3"/>
    <n v="1"/>
    <n v="0"/>
    <n v="1"/>
  </r>
  <r>
    <x v="1"/>
    <x v="0"/>
    <x v="0"/>
    <n v="1"/>
    <n v="0"/>
    <n v="0"/>
    <n v="0"/>
    <n v="0"/>
  </r>
  <r>
    <x v="2"/>
    <x v="0"/>
    <x v="0"/>
    <n v="1"/>
    <n v="1"/>
    <n v="2"/>
    <n v="0"/>
    <n v="2"/>
  </r>
  <r>
    <x v="1"/>
    <x v="0"/>
    <x v="0"/>
    <n v="1"/>
    <n v="3"/>
    <n v="0"/>
    <n v="0"/>
    <n v="36"/>
  </r>
  <r>
    <x v="2"/>
    <x v="0"/>
    <x v="0"/>
    <n v="1"/>
    <n v="1"/>
    <n v="2"/>
    <n v="0"/>
    <n v="0"/>
  </r>
  <r>
    <x v="1"/>
    <x v="0"/>
    <x v="0"/>
    <n v="1"/>
    <n v="3"/>
    <n v="0"/>
    <n v="0"/>
    <n v="0"/>
  </r>
  <r>
    <x v="1"/>
    <x v="0"/>
    <x v="0"/>
    <n v="1"/>
    <n v="0"/>
    <n v="0"/>
    <n v="0"/>
    <n v="1"/>
  </r>
  <r>
    <x v="8"/>
    <x v="0"/>
    <x v="0"/>
    <n v="1"/>
    <n v="0"/>
    <n v="0"/>
    <n v="0"/>
    <n v="211"/>
  </r>
  <r>
    <x v="4"/>
    <x v="0"/>
    <x v="1"/>
    <n v="1"/>
    <n v="1"/>
    <n v="0"/>
    <n v="0"/>
    <n v="24"/>
  </r>
  <r>
    <x v="6"/>
    <x v="0"/>
    <x v="0"/>
    <n v="1"/>
    <n v="2"/>
    <n v="2"/>
    <n v="2"/>
    <n v="0"/>
  </r>
  <r>
    <x v="6"/>
    <x v="1"/>
    <x v="0"/>
    <n v="1"/>
    <n v="1"/>
    <n v="0"/>
    <n v="0"/>
    <n v="1"/>
  </r>
  <r>
    <x v="8"/>
    <x v="0"/>
    <x v="0"/>
    <n v="1"/>
    <n v="2"/>
    <n v="2"/>
    <n v="2"/>
    <n v="1"/>
  </r>
  <r>
    <x v="3"/>
    <x v="0"/>
    <x v="0"/>
    <n v="1"/>
    <n v="1"/>
    <n v="0"/>
    <n v="0"/>
    <n v="0"/>
  </r>
  <r>
    <x v="6"/>
    <x v="0"/>
    <x v="0"/>
    <n v="1"/>
    <n v="2"/>
    <n v="2"/>
    <n v="2"/>
    <n v="0"/>
  </r>
  <r>
    <x v="8"/>
    <x v="0"/>
    <x v="1"/>
    <s v="1"/>
    <n v="1"/>
    <n v="2"/>
    <n v="0"/>
    <n v="5"/>
  </r>
  <r>
    <x v="6"/>
    <x v="0"/>
    <x v="1"/>
    <s v="3"/>
    <n v="1"/>
    <n v="2"/>
    <n v="0"/>
    <n v="0"/>
  </r>
  <r>
    <x v="8"/>
    <x v="0"/>
    <x v="1"/>
    <s v="2"/>
    <n v="1"/>
    <n v="2"/>
    <n v="0"/>
    <n v="0"/>
  </r>
  <r>
    <x v="1"/>
    <x v="0"/>
    <x v="0"/>
    <n v="1"/>
    <n v="1"/>
    <n v="0"/>
    <n v="0"/>
    <n v="4"/>
  </r>
  <r>
    <x v="7"/>
    <x v="0"/>
    <x v="1"/>
    <s v="2"/>
    <n v="1"/>
    <n v="0"/>
    <n v="0"/>
    <n v="27"/>
  </r>
  <r>
    <x v="3"/>
    <x v="0"/>
    <x v="1"/>
    <s v="0"/>
    <n v="1"/>
    <n v="0"/>
    <n v="0"/>
    <n v="0"/>
  </r>
  <r>
    <x v="4"/>
    <x v="0"/>
    <x v="1"/>
    <s v="2"/>
    <n v="1"/>
    <n v="0"/>
    <n v="0"/>
    <n v="0"/>
  </r>
  <r>
    <x v="6"/>
    <x v="0"/>
    <x v="0"/>
    <n v="1"/>
    <n v="1"/>
    <n v="0"/>
    <n v="0"/>
    <n v="0"/>
  </r>
  <r>
    <x v="1"/>
    <x v="0"/>
    <x v="0"/>
    <n v="1"/>
    <n v="1"/>
    <n v="0"/>
    <n v="0"/>
    <n v="0"/>
  </r>
  <r>
    <x v="7"/>
    <x v="0"/>
    <x v="1"/>
    <s v="2"/>
    <n v="1"/>
    <n v="0"/>
    <n v="0"/>
    <n v="7"/>
  </r>
  <r>
    <x v="6"/>
    <x v="0"/>
    <x v="0"/>
    <n v="1"/>
    <n v="1"/>
    <n v="0"/>
    <n v="0"/>
    <n v="139"/>
  </r>
  <r>
    <x v="4"/>
    <x v="0"/>
    <x v="0"/>
    <n v="1"/>
    <n v="1"/>
    <n v="2"/>
    <n v="2"/>
    <n v="10"/>
  </r>
  <r>
    <x v="1"/>
    <x v="0"/>
    <x v="0"/>
    <n v="1"/>
    <n v="1"/>
    <n v="2"/>
    <n v="0"/>
    <n v="0"/>
  </r>
  <r>
    <x v="1"/>
    <x v="0"/>
    <x v="0"/>
    <n v="1"/>
    <n v="3"/>
    <n v="0"/>
    <n v="0"/>
    <n v="1"/>
  </r>
  <r>
    <x v="1"/>
    <x v="0"/>
    <x v="0"/>
    <n v="1"/>
    <n v="1"/>
    <n v="2"/>
    <n v="0"/>
    <n v="76"/>
  </r>
  <r>
    <x v="1"/>
    <x v="0"/>
    <x v="0"/>
    <n v="1"/>
    <n v="1"/>
    <n v="2"/>
    <n v="0"/>
    <n v="35"/>
  </r>
  <r>
    <x v="0"/>
    <x v="2"/>
    <x v="0"/>
    <n v="1"/>
    <n v="1"/>
    <n v="2"/>
    <n v="1"/>
    <n v="14"/>
  </r>
  <r>
    <x v="1"/>
    <x v="2"/>
    <x v="0"/>
    <n v="1"/>
    <n v="1"/>
    <n v="0"/>
    <n v="0"/>
    <n v="17"/>
  </r>
  <r>
    <x v="1"/>
    <x v="2"/>
    <x v="0"/>
    <n v="1"/>
    <n v="1"/>
    <n v="0"/>
    <n v="0"/>
    <n v="17"/>
  </r>
  <r>
    <x v="0"/>
    <x v="2"/>
    <x v="0"/>
    <n v="1"/>
    <n v="3"/>
    <n v="0"/>
    <n v="0"/>
    <n v="2"/>
  </r>
  <r>
    <x v="3"/>
    <x v="2"/>
    <x v="0"/>
    <n v="1"/>
    <n v="1"/>
    <n v="2"/>
    <n v="0"/>
    <n v="16"/>
  </r>
  <r>
    <x v="1"/>
    <x v="2"/>
    <x v="2"/>
    <n v="1"/>
    <n v="1"/>
    <n v="0"/>
    <n v="0"/>
    <n v="1"/>
  </r>
  <r>
    <x v="1"/>
    <x v="2"/>
    <x v="2"/>
    <n v="1"/>
    <n v="1"/>
    <n v="0"/>
    <n v="0"/>
    <n v="13"/>
  </r>
  <r>
    <x v="2"/>
    <x v="2"/>
    <x v="2"/>
    <n v="1"/>
    <n v="1"/>
    <n v="1"/>
    <n v="0"/>
    <n v="46"/>
  </r>
  <r>
    <x v="1"/>
    <x v="2"/>
    <x v="2"/>
    <n v="1"/>
    <n v="1"/>
    <n v="0"/>
    <n v="0"/>
    <n v="25"/>
  </r>
  <r>
    <x v="2"/>
    <x v="2"/>
    <x v="2"/>
    <n v="1"/>
    <n v="1"/>
    <n v="1"/>
    <n v="0"/>
    <n v="16"/>
  </r>
  <r>
    <x v="0"/>
    <x v="2"/>
    <x v="2"/>
    <n v="1"/>
    <n v="0"/>
    <n v="2"/>
    <n v="0"/>
    <n v="26"/>
  </r>
  <r>
    <x v="3"/>
    <x v="2"/>
    <x v="2"/>
    <n v="1"/>
    <n v="1"/>
    <n v="0"/>
    <n v="1"/>
    <n v="1"/>
  </r>
  <r>
    <x v="4"/>
    <x v="2"/>
    <x v="2"/>
    <n v="1"/>
    <n v="1"/>
    <n v="2"/>
    <n v="0"/>
    <n v="9"/>
  </r>
  <r>
    <x v="3"/>
    <x v="3"/>
    <x v="2"/>
    <n v="1"/>
    <n v="1"/>
    <n v="2"/>
    <n v="1"/>
    <n v="5"/>
  </r>
  <r>
    <x v="4"/>
    <x v="2"/>
    <x v="2"/>
    <n v="1"/>
    <n v="1"/>
    <n v="0"/>
    <n v="0"/>
    <n v="1"/>
  </r>
  <r>
    <x v="1"/>
    <x v="3"/>
    <x v="2"/>
    <n v="1"/>
    <n v="2"/>
    <n v="2"/>
    <n v="2"/>
    <n v="11"/>
  </r>
  <r>
    <x v="1"/>
    <x v="3"/>
    <x v="2"/>
    <n v="1"/>
    <n v="1"/>
    <n v="0"/>
    <n v="0"/>
    <n v="30"/>
  </r>
  <r>
    <x v="4"/>
    <x v="2"/>
    <x v="2"/>
    <n v="1"/>
    <n v="0"/>
    <n v="0"/>
    <n v="0"/>
    <n v="8"/>
  </r>
  <r>
    <x v="3"/>
    <x v="3"/>
    <x v="2"/>
    <n v="1"/>
    <n v="1"/>
    <n v="0"/>
    <n v="0"/>
    <n v="6"/>
  </r>
  <r>
    <x v="2"/>
    <x v="2"/>
    <x v="2"/>
    <n v="1"/>
    <n v="1"/>
    <n v="1"/>
    <n v="0"/>
    <n v="13"/>
  </r>
  <r>
    <x v="1"/>
    <x v="2"/>
    <x v="2"/>
    <n v="1"/>
    <n v="1"/>
    <n v="2"/>
    <n v="0"/>
    <n v="56"/>
  </r>
  <r>
    <x v="1"/>
    <x v="2"/>
    <x v="2"/>
    <n v="1"/>
    <n v="1"/>
    <n v="0"/>
    <n v="0"/>
    <n v="0"/>
  </r>
  <r>
    <x v="1"/>
    <x v="2"/>
    <x v="2"/>
    <n v="1"/>
    <n v="0"/>
    <n v="0"/>
    <n v="0"/>
    <n v="0"/>
  </r>
  <r>
    <x v="2"/>
    <x v="2"/>
    <x v="2"/>
    <n v="1"/>
    <n v="1"/>
    <n v="2"/>
    <n v="0"/>
    <n v="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51">
  <r>
    <n v="1"/>
    <x v="0"/>
    <x v="0"/>
    <x v="0"/>
    <s v="Journal Article"/>
    <s v="Computer Applications in Engineering Education"/>
    <s v="Assembler"/>
    <x v="0"/>
    <x v="0"/>
    <x v="0"/>
    <x v="0"/>
    <x v="0"/>
    <x v="0"/>
    <x v="0"/>
    <x v="0"/>
  </r>
  <r>
    <n v="2"/>
    <x v="1"/>
    <x v="1"/>
    <x v="1"/>
    <s v="Journal Article"/>
    <s v="Computer Applications in Engineering Education"/>
    <s v="Prozessor"/>
    <x v="1"/>
    <x v="0"/>
    <x v="0"/>
    <x v="0"/>
    <x v="1"/>
    <x v="1"/>
    <x v="1"/>
    <x v="1"/>
  </r>
  <r>
    <n v="3"/>
    <x v="2"/>
    <x v="2"/>
    <x v="2"/>
    <s v="Journal Article"/>
    <s v="IEEE Access"/>
    <s v="RISC"/>
    <x v="1"/>
    <x v="0"/>
    <x v="0"/>
    <x v="0"/>
    <x v="2"/>
    <x v="0"/>
    <x v="0"/>
    <x v="2"/>
  </r>
  <r>
    <n v="4"/>
    <x v="3"/>
    <x v="3"/>
    <x v="2"/>
    <s v="Journal Article"/>
    <s v="PeerJ Computer Science"/>
    <s v="MIPS"/>
    <x v="1"/>
    <x v="0"/>
    <x v="0"/>
    <x v="0"/>
    <x v="3"/>
    <x v="0"/>
    <x v="0"/>
    <x v="3"/>
  </r>
  <r>
    <n v="5"/>
    <x v="4"/>
    <x v="4"/>
    <x v="3"/>
    <s v="Journal Article"/>
    <s v="IEEE Transactions on Learning Technologies"/>
    <s v="Einsatz echter Hardware"/>
    <x v="2"/>
    <x v="0"/>
    <x v="1"/>
    <x v="0"/>
    <x v="3"/>
    <x v="1"/>
    <x v="0"/>
    <x v="4"/>
  </r>
  <r>
    <n v="6"/>
    <x v="5"/>
    <x v="5"/>
    <x v="4"/>
    <s v="Journal Article"/>
    <s v="Computers and Education"/>
    <s v="Superskalarität"/>
    <x v="1"/>
    <x v="0"/>
    <x v="0"/>
    <x v="0"/>
    <x v="0"/>
    <x v="0"/>
    <x v="0"/>
    <x v="5"/>
  </r>
  <r>
    <n v="7"/>
    <x v="6"/>
    <x v="6"/>
    <x v="5"/>
    <s v="Journal Article"/>
    <s v="IEEE Access"/>
    <s v="Einsatz echter Hardware"/>
    <x v="2"/>
    <x v="0"/>
    <x v="1"/>
    <x v="0"/>
    <x v="1"/>
    <x v="2"/>
    <x v="1"/>
    <x v="1"/>
  </r>
  <r>
    <n v="8"/>
    <x v="7"/>
    <x v="7"/>
    <x v="6"/>
    <s v="Journal Article"/>
    <s v="IEEE Transactions on Education"/>
    <s v="MIPS"/>
    <x v="1"/>
    <x v="0"/>
    <x v="0"/>
    <x v="0"/>
    <x v="0"/>
    <x v="0"/>
    <x v="0"/>
    <x v="6"/>
  </r>
  <r>
    <n v="9"/>
    <x v="8"/>
    <x v="8"/>
    <x v="7"/>
    <s v="Journal Article"/>
    <s v="Computer Applications in Engineering Education"/>
    <s v="Prozessor"/>
    <x v="1"/>
    <x v="0"/>
    <x v="0"/>
    <x v="0"/>
    <x v="2"/>
    <x v="0"/>
    <x v="0"/>
    <x v="7"/>
  </r>
  <r>
    <n v="10"/>
    <x v="9"/>
    <x v="9"/>
    <x v="6"/>
    <s v="Journal Article"/>
    <s v="IEEE Transactions on Education"/>
    <s v="Pipelining"/>
    <x v="1"/>
    <x v="0"/>
    <x v="0"/>
    <x v="0"/>
    <x v="2"/>
    <x v="2"/>
    <x v="0"/>
    <x v="8"/>
  </r>
  <r>
    <n v="11"/>
    <x v="10"/>
    <x v="10"/>
    <x v="7"/>
    <s v="Journal Article"/>
    <s v="Computer Applications in Engineering Education"/>
    <s v="Assembler"/>
    <x v="0"/>
    <x v="0"/>
    <x v="0"/>
    <x v="0"/>
    <x v="1"/>
    <x v="1"/>
    <x v="2"/>
    <x v="9"/>
  </r>
  <r>
    <n v="12"/>
    <x v="11"/>
    <x v="11"/>
    <x v="8"/>
    <s v="Journal Article"/>
    <s v="IEEE Transactions on Industrial Electronics"/>
    <s v="Prozessor"/>
    <x v="1"/>
    <x v="0"/>
    <x v="0"/>
    <x v="0"/>
    <x v="0"/>
    <x v="0"/>
    <x v="0"/>
    <x v="10"/>
  </r>
  <r>
    <n v="13"/>
    <x v="12"/>
    <x v="12"/>
    <x v="9"/>
    <s v="Journal Article"/>
    <s v="IEEE Transactions on Education"/>
    <s v="Rechnerarchitektur"/>
    <x v="3"/>
    <x v="0"/>
    <x v="0"/>
    <x v="0"/>
    <x v="2"/>
    <x v="0"/>
    <x v="0"/>
    <x v="11"/>
  </r>
  <r>
    <n v="14"/>
    <x v="13"/>
    <x v="13"/>
    <x v="10"/>
    <s v="Journal Article"/>
    <s v="IEEE Transactions on Education"/>
    <s v="ADL"/>
    <x v="3"/>
    <x v="0"/>
    <x v="0"/>
    <x v="0"/>
    <x v="1"/>
    <x v="1"/>
    <x v="1"/>
    <x v="12"/>
  </r>
  <r>
    <n v="15"/>
    <x v="14"/>
    <x v="14"/>
    <x v="7"/>
    <s v="Journal Article"/>
    <s v="Computer Applications in Engineering Education"/>
    <s v="Prozessor"/>
    <x v="1"/>
    <x v="0"/>
    <x v="0"/>
    <x v="0"/>
    <x v="3"/>
    <x v="0"/>
    <x v="0"/>
    <x v="2"/>
  </r>
  <r>
    <n v="16"/>
    <x v="15"/>
    <x v="15"/>
    <x v="10"/>
    <s v="Journal Article"/>
    <s v="Computer Applications in Engineering Education"/>
    <s v="Speicherhierarchie"/>
    <x v="4"/>
    <x v="0"/>
    <x v="0"/>
    <x v="0"/>
    <x v="3"/>
    <x v="0"/>
    <x v="0"/>
    <x v="13"/>
  </r>
  <r>
    <n v="17"/>
    <x v="16"/>
    <x v="16"/>
    <x v="1"/>
    <s v="Book Section"/>
    <s v="E-Learning, e-Education and Online Training"/>
    <s v="Pipelining"/>
    <x v="1"/>
    <x v="0"/>
    <x v="0"/>
    <x v="0"/>
    <x v="3"/>
    <x v="1"/>
    <x v="0"/>
    <x v="14"/>
  </r>
  <r>
    <n v="18"/>
    <x v="5"/>
    <x v="17"/>
    <x v="4"/>
    <s v="Journal Article"/>
    <s v="IEEE Transactions on Education"/>
    <s v="Superskalarität"/>
    <x v="1"/>
    <x v="0"/>
    <x v="0"/>
    <x v="0"/>
    <x v="0"/>
    <x v="0"/>
    <x v="0"/>
    <x v="8"/>
  </r>
  <r>
    <n v="19"/>
    <x v="17"/>
    <x v="18"/>
    <x v="11"/>
    <s v="Journal Article"/>
    <s v="International Journal of Electrical Engineering an Education"/>
    <s v="Prozessor"/>
    <x v="1"/>
    <x v="0"/>
    <x v="0"/>
    <x v="0"/>
    <x v="1"/>
    <x v="1"/>
    <x v="1"/>
    <x v="15"/>
  </r>
  <r>
    <n v="20"/>
    <x v="18"/>
    <x v="19"/>
    <x v="12"/>
    <s v="Journal Article"/>
    <s v="Journal on Educational Resources in Computing"/>
    <s v="CPU"/>
    <x v="1"/>
    <x v="0"/>
    <x v="0"/>
    <x v="0"/>
    <x v="3"/>
    <x v="0"/>
    <x v="0"/>
    <x v="16"/>
  </r>
  <r>
    <n v="21"/>
    <x v="19"/>
    <x v="20"/>
    <x v="11"/>
    <s v="Journal Article"/>
    <s v="Journal on Educational Resources in Computing"/>
    <s v="Assembler"/>
    <x v="0"/>
    <x v="0"/>
    <x v="0"/>
    <x v="0"/>
    <x v="3"/>
    <x v="0"/>
    <x v="0"/>
    <x v="17"/>
  </r>
  <r>
    <n v="22"/>
    <x v="20"/>
    <x v="21"/>
    <x v="12"/>
    <s v="Journal Article"/>
    <s v="Journal on Educational Resources in Computing"/>
    <s v="CPU"/>
    <x v="1"/>
    <x v="0"/>
    <x v="0"/>
    <x v="0"/>
    <x v="3"/>
    <x v="0"/>
    <x v="0"/>
    <x v="18"/>
  </r>
  <r>
    <n v="23"/>
    <x v="21"/>
    <x v="22"/>
    <x v="13"/>
    <s v="Journal Article"/>
    <s v="Journal on Educational Resources in Computing"/>
    <s v="Assembler"/>
    <x v="0"/>
    <x v="0"/>
    <x v="0"/>
    <x v="0"/>
    <x v="2"/>
    <x v="0"/>
    <x v="0"/>
    <x v="4"/>
  </r>
  <r>
    <n v="24"/>
    <x v="22"/>
    <x v="23"/>
    <x v="13"/>
    <s v="Journal Article"/>
    <s v="Journal on Educational Resources in Computing"/>
    <s v="Prozessor"/>
    <x v="1"/>
    <x v="0"/>
    <x v="0"/>
    <x v="0"/>
    <x v="1"/>
    <x v="1"/>
    <x v="0"/>
    <x v="15"/>
  </r>
  <r>
    <n v="25"/>
    <x v="23"/>
    <x v="24"/>
    <x v="12"/>
    <s v="Journal Article"/>
    <s v="Journal on Educational Resources in Computing"/>
    <s v="Assembler"/>
    <x v="0"/>
    <x v="0"/>
    <x v="0"/>
    <x v="0"/>
    <x v="2"/>
    <x v="0"/>
    <x v="0"/>
    <x v="13"/>
  </r>
  <r>
    <n v="26"/>
    <x v="24"/>
    <x v="25"/>
    <x v="12"/>
    <s v="Journal Article"/>
    <s v="Journal on Educational Resources in Computing"/>
    <s v="CPU"/>
    <x v="1"/>
    <x v="0"/>
    <x v="0"/>
    <x v="0"/>
    <x v="1"/>
    <x v="1"/>
    <x v="1"/>
    <x v="10"/>
  </r>
  <r>
    <n v="27"/>
    <x v="25"/>
    <x v="26"/>
    <x v="1"/>
    <s v="Journal Article"/>
    <s v="Computer Applications in Engineering Education"/>
    <s v="Mikroprozessor"/>
    <x v="1"/>
    <x v="0"/>
    <x v="0"/>
    <x v="0"/>
    <x v="3"/>
    <x v="1"/>
    <x v="0"/>
    <x v="19"/>
  </r>
  <r>
    <n v="28"/>
    <x v="26"/>
    <x v="27"/>
    <x v="12"/>
    <s v="Journal Article"/>
    <s v="Microprocessors and Microsystems"/>
    <s v="Cache"/>
    <x v="4"/>
    <x v="0"/>
    <x v="0"/>
    <x v="0"/>
    <x v="3"/>
    <x v="0"/>
    <x v="0"/>
    <x v="20"/>
  </r>
  <r>
    <n v="29"/>
    <x v="27"/>
    <x v="28"/>
    <x v="4"/>
    <s v="Journal Article"/>
    <s v="International Journal of Electrical Engineering and Education"/>
    <s v="Pipelining"/>
    <x v="1"/>
    <x v="0"/>
    <x v="0"/>
    <x v="0"/>
    <x v="2"/>
    <x v="1"/>
    <x v="0"/>
    <x v="1"/>
  </r>
  <r>
    <n v="30"/>
    <x v="28"/>
    <x v="29"/>
    <x v="3"/>
    <s v="Conference Paper"/>
    <s v="ICCS 2022 Lecture Notes in Computer Science"/>
    <s v="Mikroprozessor"/>
    <x v="1"/>
    <x v="0"/>
    <x v="0"/>
    <x v="0"/>
    <x v="2"/>
    <x v="1"/>
    <x v="0"/>
    <x v="14"/>
  </r>
  <r>
    <n v="31"/>
    <x v="29"/>
    <x v="30"/>
    <x v="1"/>
    <s v="Conference Paper"/>
    <s v="Technologies Applied to Electronics Teaching Conference"/>
    <s v="CPU"/>
    <x v="1"/>
    <x v="0"/>
    <x v="0"/>
    <x v="0"/>
    <x v="3"/>
    <x v="1"/>
    <x v="2"/>
    <x v="15"/>
  </r>
  <r>
    <n v="32"/>
    <x v="30"/>
    <x v="31"/>
    <x v="14"/>
    <s v="Conference Paper"/>
    <s v="International Symposium on Computer Science and Intelligent Control"/>
    <s v="Prozessor"/>
    <x v="1"/>
    <x v="0"/>
    <x v="0"/>
    <x v="0"/>
    <x v="3"/>
    <x v="1"/>
    <x v="0"/>
    <x v="14"/>
  </r>
  <r>
    <n v="33"/>
    <x v="31"/>
    <x v="32"/>
    <x v="15"/>
    <s v="Conference Paper"/>
    <s v="International Conference of the Portuguese Society for Engineering Education"/>
    <s v="MIPS"/>
    <x v="1"/>
    <x v="0"/>
    <x v="0"/>
    <x v="0"/>
    <x v="0"/>
    <x v="0"/>
    <x v="0"/>
    <x v="21"/>
  </r>
  <r>
    <n v="34"/>
    <x v="32"/>
    <x v="33"/>
    <x v="16"/>
    <s v="Conference Paper"/>
    <s v="Workshop on Computer Architecture Education"/>
    <s v="RISC"/>
    <x v="1"/>
    <x v="0"/>
    <x v="0"/>
    <x v="0"/>
    <x v="0"/>
    <x v="0"/>
    <x v="0"/>
    <x v="3"/>
  </r>
  <r>
    <n v="35"/>
    <x v="33"/>
    <x v="34"/>
    <x v="15"/>
    <s v="Conference Paper"/>
    <s v="Global Engineering Education Conference"/>
    <s v="Cache"/>
    <x v="4"/>
    <x v="0"/>
    <x v="0"/>
    <x v="0"/>
    <x v="3"/>
    <x v="0"/>
    <x v="0"/>
    <x v="7"/>
  </r>
  <r>
    <n v="36"/>
    <x v="34"/>
    <x v="35"/>
    <x v="17"/>
    <s v="Conference Paper"/>
    <s v="Annual Frontiers in Education Conference"/>
    <s v="Pipelining"/>
    <x v="1"/>
    <x v="0"/>
    <x v="0"/>
    <x v="0"/>
    <x v="3"/>
    <x v="0"/>
    <x v="0"/>
    <x v="22"/>
  </r>
  <r>
    <n v="37"/>
    <x v="35"/>
    <x v="36"/>
    <x v="8"/>
    <s v="Conference Paper"/>
    <s v="International Conference On Computer Design and Applications"/>
    <s v="Mikroprozessor"/>
    <x v="1"/>
    <x v="0"/>
    <x v="0"/>
    <x v="0"/>
    <x v="3"/>
    <x v="1"/>
    <x v="0"/>
    <x v="20"/>
  </r>
  <r>
    <n v="38"/>
    <x v="36"/>
    <x v="37"/>
    <x v="13"/>
    <s v="Conference Paper"/>
    <s v="Global Engineering Education Conference"/>
    <s v="Von-Neumann-Architektur"/>
    <x v="3"/>
    <x v="0"/>
    <x v="0"/>
    <x v="0"/>
    <x v="1"/>
    <x v="0"/>
    <x v="0"/>
    <x v="10"/>
  </r>
  <r>
    <n v="39"/>
    <x v="37"/>
    <x v="38"/>
    <x v="8"/>
    <s v="Conference Paper"/>
    <s v="IEEE SoutheastCon "/>
    <s v="Prozessor"/>
    <x v="1"/>
    <x v="0"/>
    <x v="0"/>
    <x v="0"/>
    <x v="3"/>
    <x v="1"/>
    <x v="0"/>
    <x v="23"/>
  </r>
  <r>
    <n v="40"/>
    <x v="38"/>
    <x v="39"/>
    <x v="13"/>
    <s v="Conference Paper"/>
    <s v="Annual Frontiers in Education"/>
    <s v="CPU"/>
    <x v="1"/>
    <x v="0"/>
    <x v="0"/>
    <x v="0"/>
    <x v="3"/>
    <x v="0"/>
    <x v="0"/>
    <x v="24"/>
  </r>
  <r>
    <n v="41"/>
    <x v="39"/>
    <x v="40"/>
    <x v="3"/>
    <s v="Conference Paper"/>
    <s v="International Conference on Electrical, Computer and Telecommunication Engineering"/>
    <s v="CPU"/>
    <x v="1"/>
    <x v="0"/>
    <x v="0"/>
    <x v="0"/>
    <x v="3"/>
    <x v="0"/>
    <x v="0"/>
    <x v="3"/>
  </r>
  <r>
    <n v="42"/>
    <x v="40"/>
    <x v="41"/>
    <x v="2"/>
    <s v="Conference Paper"/>
    <s v="International Symposium on Microarchitecture"/>
    <s v="Monitoring"/>
    <x v="5"/>
    <x v="0"/>
    <x v="1"/>
    <x v="0"/>
    <x v="3"/>
    <x v="0"/>
    <x v="0"/>
    <x v="25"/>
  </r>
  <r>
    <n v="43"/>
    <x v="41"/>
    <x v="42"/>
    <x v="18"/>
    <s v="Conference Paper"/>
    <s v="Annual International Symposium on Computer Architecture"/>
    <s v="Temperatur"/>
    <x v="4"/>
    <x v="0"/>
    <x v="1"/>
    <x v="0"/>
    <x v="3"/>
    <x v="0"/>
    <x v="0"/>
    <x v="26"/>
  </r>
  <r>
    <n v="44"/>
    <x v="42"/>
    <x v="43"/>
    <x v="16"/>
    <s v="Conference Paper"/>
    <s v="International Conference on Field-Programmable Logic and Applications"/>
    <s v="RISC"/>
    <x v="1"/>
    <x v="0"/>
    <x v="0"/>
    <x v="0"/>
    <x v="3"/>
    <x v="0"/>
    <x v="0"/>
    <x v="27"/>
  </r>
  <r>
    <n v="45"/>
    <x v="43"/>
    <x v="44"/>
    <x v="19"/>
    <s v="Conference Paper"/>
    <s v="Annual Frontiers in Education Conference"/>
    <s v="MIPS"/>
    <x v="1"/>
    <x v="0"/>
    <x v="0"/>
    <x v="0"/>
    <x v="3"/>
    <x v="1"/>
    <x v="0"/>
    <x v="9"/>
  </r>
  <r>
    <n v="46"/>
    <x v="44"/>
    <x v="45"/>
    <x v="20"/>
    <s v="Journal Article"/>
    <s v="IEEE Transactions on Education"/>
    <s v="Mikroprogrammierung"/>
    <x v="1"/>
    <x v="0"/>
    <x v="0"/>
    <x v="0"/>
    <x v="3"/>
    <x v="1"/>
    <x v="0"/>
    <x v="28"/>
  </r>
  <r>
    <n v="47"/>
    <x v="45"/>
    <x v="46"/>
    <x v="21"/>
    <s v="Journal Article"/>
    <s v="IEEE Transactions on Education"/>
    <s v="Mikroprogrammierung"/>
    <x v="1"/>
    <x v="0"/>
    <x v="0"/>
    <x v="0"/>
    <x v="1"/>
    <x v="1"/>
    <x v="0"/>
    <x v="29"/>
  </r>
  <r>
    <n v="48"/>
    <x v="46"/>
    <x v="47"/>
    <x v="18"/>
    <s v="Conference Paper"/>
    <s v="International Conference on Computational Science and Computational Intelligence"/>
    <s v="Assembler"/>
    <x v="0"/>
    <x v="0"/>
    <x v="0"/>
    <x v="0"/>
    <x v="3"/>
    <x v="1"/>
    <x v="0"/>
    <x v="2"/>
  </r>
  <r>
    <n v="49"/>
    <x v="46"/>
    <x v="48"/>
    <x v="5"/>
    <s v="Conference Paper"/>
    <s v="International Conference on Computational Science and Computational Intelligence"/>
    <s v="Assembler"/>
    <x v="0"/>
    <x v="0"/>
    <x v="0"/>
    <x v="0"/>
    <x v="3"/>
    <x v="0"/>
    <x v="2"/>
    <x v="3"/>
  </r>
  <r>
    <n v="50"/>
    <x v="47"/>
    <x v="49"/>
    <x v="22"/>
    <s v="Conference Paper"/>
    <s v="IEEE SoutheastCon"/>
    <s v="Cache"/>
    <x v="4"/>
    <x v="0"/>
    <x v="0"/>
    <x v="0"/>
    <x v="3"/>
    <x v="1"/>
    <x v="0"/>
    <x v="15"/>
  </r>
  <r>
    <n v="51"/>
    <x v="48"/>
    <x v="50"/>
    <x v="10"/>
    <s v="Journal Article"/>
    <s v="IEEE Xplore"/>
    <s v="CPU"/>
    <x v="1"/>
    <x v="0"/>
    <x v="0"/>
    <x v="0"/>
    <x v="0"/>
    <x v="0"/>
    <x v="0"/>
    <x v="30"/>
  </r>
  <r>
    <n v="52"/>
    <x v="49"/>
    <x v="51"/>
    <x v="0"/>
    <s v="Conference Paper"/>
    <s v="International Conference on Embedded Computer Systems: Architectures, Modeling and Simulation"/>
    <s v="CPU"/>
    <x v="1"/>
    <x v="0"/>
    <x v="1"/>
    <x v="0"/>
    <x v="3"/>
    <x v="0"/>
    <x v="0"/>
    <x v="10"/>
  </r>
  <r>
    <n v="53"/>
    <x v="50"/>
    <x v="52"/>
    <x v="0"/>
    <s v="Conference Paper"/>
    <s v="International Conference on Computer Science and Education"/>
    <s v="Pipelining"/>
    <x v="1"/>
    <x v="0"/>
    <x v="0"/>
    <x v="0"/>
    <x v="1"/>
    <x v="1"/>
    <x v="1"/>
    <x v="3"/>
  </r>
  <r>
    <n v="54"/>
    <x v="51"/>
    <x v="53"/>
    <x v="12"/>
    <s v="Conference Paper"/>
    <s v="Annual International Symposium on Computer Architecture"/>
    <s v="Mikroprozessor"/>
    <x v="1"/>
    <x v="0"/>
    <x v="0"/>
    <x v="1"/>
    <x v="3"/>
    <x v="1"/>
    <x v="0"/>
    <x v="31"/>
  </r>
  <r>
    <n v="55"/>
    <x v="52"/>
    <x v="54"/>
    <x v="5"/>
    <s v="Journal Article"/>
    <s v="IEEE Transactions on Learning Technologies"/>
    <s v="Mikroprozessor"/>
    <x v="1"/>
    <x v="0"/>
    <x v="0"/>
    <x v="0"/>
    <x v="0"/>
    <x v="0"/>
    <x v="0"/>
    <x v="32"/>
  </r>
  <r>
    <n v="56"/>
    <x v="53"/>
    <x v="55"/>
    <x v="9"/>
    <s v="Conference Paper"/>
    <s v="Frontiers in Education"/>
    <s v="FPGA"/>
    <x v="2"/>
    <x v="0"/>
    <x v="0"/>
    <x v="0"/>
    <x v="3"/>
    <x v="2"/>
    <x v="2"/>
    <x v="33"/>
  </r>
  <r>
    <n v="57"/>
    <x v="45"/>
    <x v="56"/>
    <x v="23"/>
    <s v="Journal Article"/>
    <s v="IEEE Transactions on Education"/>
    <s v="Assembler"/>
    <x v="0"/>
    <x v="0"/>
    <x v="1"/>
    <x v="2"/>
    <x v="3"/>
    <x v="0"/>
    <x v="0"/>
    <x v="23"/>
  </r>
  <r>
    <n v="58"/>
    <x v="54"/>
    <x v="57"/>
    <x v="11"/>
    <s v="Journal Article"/>
    <s v="IEEE Transactions on Computers"/>
    <s v="AIMC"/>
    <x v="3"/>
    <x v="0"/>
    <x v="1"/>
    <x v="2"/>
    <x v="3"/>
    <x v="0"/>
    <x v="0"/>
    <x v="24"/>
  </r>
  <r>
    <n v="59"/>
    <x v="55"/>
    <x v="58"/>
    <x v="15"/>
    <s v="Conference Paper"/>
    <s v="International Conference on System Theory"/>
    <s v="Superskalarität"/>
    <x v="1"/>
    <x v="0"/>
    <x v="0"/>
    <x v="0"/>
    <x v="0"/>
    <x v="0"/>
    <x v="0"/>
    <x v="25"/>
  </r>
  <r>
    <n v="60"/>
    <x v="56"/>
    <x v="59"/>
    <x v="22"/>
    <s v="Conference Paper"/>
    <s v="Annual International Symposium on Computer Architecture"/>
    <s v="Mikroprozessor"/>
    <x v="1"/>
    <x v="0"/>
    <x v="1"/>
    <x v="2"/>
    <x v="3"/>
    <x v="1"/>
    <x v="0"/>
    <x v="34"/>
  </r>
  <r>
    <n v="61"/>
    <x v="57"/>
    <x v="60"/>
    <x v="12"/>
    <s v="Conference Paper"/>
    <s v="Annual Frontiers in Education Conference"/>
    <s v="Mikroprozessor"/>
    <x v="1"/>
    <x v="0"/>
    <x v="0"/>
    <x v="0"/>
    <x v="0"/>
    <x v="0"/>
    <x v="0"/>
    <x v="28"/>
  </r>
  <r>
    <n v="62"/>
    <x v="58"/>
    <x v="61"/>
    <x v="2"/>
    <s v="Journal Article"/>
    <s v="IEEE Revista Iberoamericana De Technologias Del Aprendizaje"/>
    <s v="Grundkenntnisse"/>
    <x v="3"/>
    <x v="1"/>
    <x v="0"/>
    <x v="0"/>
    <x v="1"/>
    <x v="1"/>
    <x v="0"/>
    <x v="25"/>
  </r>
  <r>
    <n v="63"/>
    <x v="59"/>
    <x v="62"/>
    <x v="1"/>
    <s v="Conference Paper"/>
    <s v="International Conference of the Portuguese Society for Engineering Educatio"/>
    <s v="IoT"/>
    <x v="6"/>
    <x v="0"/>
    <x v="0"/>
    <x v="0"/>
    <x v="3"/>
    <x v="1"/>
    <x v="0"/>
    <x v="15"/>
  </r>
  <r>
    <n v="64"/>
    <x v="60"/>
    <x v="63"/>
    <x v="24"/>
    <s v="Conference Paper"/>
    <s v="Annual International Symposium on Computer Architecture"/>
    <s v="TLB"/>
    <x v="4"/>
    <x v="0"/>
    <x v="1"/>
    <x v="2"/>
    <x v="3"/>
    <x v="1"/>
    <x v="0"/>
    <x v="35"/>
  </r>
  <r>
    <n v="65"/>
    <x v="61"/>
    <x v="64"/>
    <x v="2"/>
    <s v="Conference Paper"/>
    <s v="Conference on Design of Circuits and Integrated Systems"/>
    <s v="HDL"/>
    <x v="2"/>
    <x v="0"/>
    <x v="0"/>
    <x v="0"/>
    <x v="3"/>
    <x v="0"/>
    <x v="0"/>
    <x v="25"/>
  </r>
  <r>
    <n v="66"/>
    <x v="62"/>
    <x v="65"/>
    <x v="5"/>
    <s v="Conference Paper"/>
    <s v="Annual International Symposium on Computer Architecture"/>
    <s v="GPU"/>
    <x v="7"/>
    <x v="0"/>
    <x v="1"/>
    <x v="2"/>
    <x v="3"/>
    <x v="0"/>
    <x v="0"/>
    <x v="36"/>
  </r>
  <r>
    <n v="67"/>
    <x v="63"/>
    <x v="66"/>
    <x v="25"/>
    <s v="Conference Paper"/>
    <s v="IEEE Global Engineering Education Conference "/>
    <s v="Mikroprozessor"/>
    <x v="1"/>
    <x v="0"/>
    <x v="0"/>
    <x v="0"/>
    <x v="1"/>
    <x v="0"/>
    <x v="2"/>
    <x v="2"/>
  </r>
  <r>
    <n v="68"/>
    <x v="64"/>
    <x v="67"/>
    <x v="10"/>
    <s v="Journal Article"/>
    <s v="IEEE Transactions on Education"/>
    <s v="Prozessor"/>
    <x v="1"/>
    <x v="0"/>
    <x v="0"/>
    <x v="0"/>
    <x v="3"/>
    <x v="2"/>
    <x v="0"/>
    <x v="7"/>
  </r>
  <r>
    <n v="69"/>
    <x v="65"/>
    <x v="68"/>
    <x v="16"/>
    <s v="Conference Paper"/>
    <s v="IEEE Workshop on Computer Architecture Eduction"/>
    <s v="RISC"/>
    <x v="1"/>
    <x v="0"/>
    <x v="0"/>
    <x v="0"/>
    <x v="3"/>
    <x v="2"/>
    <x v="0"/>
    <x v="2"/>
  </r>
  <r>
    <n v="70"/>
    <x v="66"/>
    <x v="69"/>
    <x v="2"/>
    <s v="Conference Paper"/>
    <s v="IEEE International Symposium on Circuits and Systems "/>
    <s v="RISC"/>
    <x v="1"/>
    <x v="0"/>
    <x v="0"/>
    <x v="0"/>
    <x v="3"/>
    <x v="0"/>
    <x v="0"/>
    <x v="25"/>
  </r>
  <r>
    <n v="71"/>
    <x v="67"/>
    <x v="70"/>
    <x v="6"/>
    <s v="Conference Paper"/>
    <s v="International Conference on Intelligent Human-Machine Systems and Cybernetics"/>
    <s v="Digitale Logik"/>
    <x v="2"/>
    <x v="0"/>
    <x v="0"/>
    <x v="0"/>
    <x v="3"/>
    <x v="0"/>
    <x v="0"/>
    <x v="12"/>
  </r>
  <r>
    <n v="72"/>
    <x v="68"/>
    <x v="71"/>
    <x v="26"/>
    <s v="Journal Article"/>
    <s v="IEEE Symposium and Workshop on Engineering of Computer-Based Systems"/>
    <s v="Pipelining"/>
    <x v="1"/>
    <x v="0"/>
    <x v="0"/>
    <x v="0"/>
    <x v="3"/>
    <x v="1"/>
    <x v="0"/>
    <x v="20"/>
  </r>
  <r>
    <n v="73"/>
    <x v="69"/>
    <x v="72"/>
    <x v="27"/>
    <s v="Conference Paper"/>
    <s v="Frontiers in Education"/>
    <s v="Cache"/>
    <x v="4"/>
    <x v="0"/>
    <x v="0"/>
    <x v="0"/>
    <x v="3"/>
    <x v="1"/>
    <x v="0"/>
    <x v="37"/>
  </r>
  <r>
    <n v="74"/>
    <x v="70"/>
    <x v="73"/>
    <x v="10"/>
    <s v="Conference Paper"/>
    <s v="IEEE Jordan Conference on Applied Electrical Engineering and Computing Technologies"/>
    <s v="FPGA"/>
    <x v="2"/>
    <x v="0"/>
    <x v="1"/>
    <x v="2"/>
    <x v="3"/>
    <x v="2"/>
    <x v="0"/>
    <x v="23"/>
  </r>
  <r>
    <n v="75"/>
    <x v="71"/>
    <x v="74"/>
    <x v="16"/>
    <s v="Conference Paper"/>
    <s v="Latin American Computing Conference"/>
    <s v="Assembler"/>
    <x v="0"/>
    <x v="0"/>
    <x v="0"/>
    <x v="0"/>
    <x v="2"/>
    <x v="0"/>
    <x v="0"/>
    <x v="15"/>
  </r>
  <r>
    <n v="76"/>
    <x v="72"/>
    <x v="75"/>
    <x v="11"/>
    <s v="Conference Paper"/>
    <s v="Annual Frontiers in Education"/>
    <s v="Cache"/>
    <x v="4"/>
    <x v="0"/>
    <x v="0"/>
    <x v="0"/>
    <x v="3"/>
    <x v="1"/>
    <x v="0"/>
    <x v="9"/>
  </r>
  <r>
    <n v="77"/>
    <x v="73"/>
    <x v="76"/>
    <x v="25"/>
    <s v="Conference Paper"/>
    <s v="International Conference on Sustainable Information Engineering and Technology "/>
    <s v="CPU"/>
    <x v="1"/>
    <x v="0"/>
    <x v="0"/>
    <x v="0"/>
    <x v="3"/>
    <x v="0"/>
    <x v="0"/>
    <x v="38"/>
  </r>
  <r>
    <n v="78"/>
    <x v="74"/>
    <x v="77"/>
    <x v="14"/>
    <s v="Conference Paper"/>
    <s v="IEEE Region 10 Conference"/>
    <s v="Assembler"/>
    <x v="0"/>
    <x v="0"/>
    <x v="0"/>
    <x v="0"/>
    <x v="2"/>
    <x v="0"/>
    <x v="0"/>
    <x v="25"/>
  </r>
  <r>
    <n v="79"/>
    <x v="75"/>
    <x v="78"/>
    <x v="10"/>
    <s v="Conference Paper"/>
    <s v="International Conference on Computer Science and Education"/>
    <s v="MIPS"/>
    <x v="1"/>
    <x v="0"/>
    <x v="0"/>
    <x v="0"/>
    <x v="3"/>
    <x v="0"/>
    <x v="0"/>
    <x v="29"/>
  </r>
  <r>
    <n v="80"/>
    <x v="76"/>
    <x v="79"/>
    <x v="18"/>
    <s v="Conference Paper"/>
    <s v="IEEE International Conference on Engineering"/>
    <s v="MIPS"/>
    <x v="1"/>
    <x v="0"/>
    <x v="0"/>
    <x v="0"/>
    <x v="3"/>
    <x v="0"/>
    <x v="0"/>
    <x v="19"/>
  </r>
  <r>
    <n v="81"/>
    <x v="77"/>
    <x v="80"/>
    <x v="9"/>
    <s v="Conference Paper"/>
    <s v="Frontiers in Education"/>
    <s v="Cache"/>
    <x v="4"/>
    <x v="0"/>
    <x v="0"/>
    <x v="0"/>
    <x v="3"/>
    <x v="1"/>
    <x v="0"/>
    <x v="15"/>
  </r>
  <r>
    <n v="82"/>
    <x v="78"/>
    <x v="81"/>
    <x v="15"/>
    <s v="Journal Article"/>
    <s v="International Conference on Embedded Computer Systems: Architectures, Modeling, and Simulation"/>
    <s v="Grundkenntnisse"/>
    <x v="3"/>
    <x v="0"/>
    <x v="0"/>
    <x v="0"/>
    <x v="3"/>
    <x v="0"/>
    <x v="0"/>
    <x v="39"/>
  </r>
  <r>
    <n v="83"/>
    <x v="79"/>
    <x v="82"/>
    <x v="14"/>
    <s v="Book"/>
    <s v="Packt Publishing"/>
    <s v="Grundkenntnisse"/>
    <x v="3"/>
    <x v="0"/>
    <x v="0"/>
    <x v="0"/>
    <x v="3"/>
    <x v="0"/>
    <x v="0"/>
    <x v="14"/>
  </r>
  <r>
    <n v="84"/>
    <x v="80"/>
    <x v="83"/>
    <x v="16"/>
    <s v="Conference Paper"/>
    <s v="International Workshop on Artificial Intelligence and Education "/>
    <s v="VR"/>
    <x v="6"/>
    <x v="0"/>
    <x v="0"/>
    <x v="0"/>
    <x v="1"/>
    <x v="1"/>
    <x v="0"/>
    <x v="3"/>
  </r>
  <r>
    <n v="85"/>
    <x v="81"/>
    <x v="84"/>
    <x v="18"/>
    <s v="Conference Paper"/>
    <s v="Annual International Symposium on Computer Architecture "/>
    <s v="GPU"/>
    <x v="7"/>
    <x v="0"/>
    <x v="1"/>
    <x v="2"/>
    <x v="3"/>
    <x v="0"/>
    <x v="0"/>
    <x v="40"/>
  </r>
  <r>
    <n v="86"/>
    <x v="82"/>
    <x v="85"/>
    <x v="2"/>
    <s v="Conference Paper"/>
    <s v="International Symposium on Computer Architecture"/>
    <s v="FPGA"/>
    <x v="2"/>
    <x v="0"/>
    <x v="1"/>
    <x v="2"/>
    <x v="3"/>
    <x v="0"/>
    <x v="0"/>
    <x v="25"/>
  </r>
  <r>
    <n v="87"/>
    <x v="83"/>
    <x v="86"/>
    <x v="3"/>
    <s v="Conference Paper"/>
    <s v="International Symposium on Computer Architecture and High Performance Computing"/>
    <s v="Cache"/>
    <x v="4"/>
    <x v="0"/>
    <x v="1"/>
    <x v="2"/>
    <x v="3"/>
    <x v="0"/>
    <x v="0"/>
    <x v="41"/>
  </r>
  <r>
    <n v="88"/>
    <x v="84"/>
    <x v="87"/>
    <x v="28"/>
    <s v="Conference Paper"/>
    <s v="ACM Technical Symposium on Computer Science Education"/>
    <s v="RISC"/>
    <x v="1"/>
    <x v="0"/>
    <x v="0"/>
    <x v="0"/>
    <x v="3"/>
    <x v="0"/>
    <x v="0"/>
    <x v="14"/>
  </r>
  <r>
    <n v="89"/>
    <x v="85"/>
    <x v="88"/>
    <x v="29"/>
    <s v="Conference Paper"/>
    <s v="Computer Architecture Education"/>
    <s v="Cache"/>
    <x v="4"/>
    <x v="0"/>
    <x v="0"/>
    <x v="0"/>
    <x v="3"/>
    <x v="1"/>
    <x v="0"/>
    <x v="41"/>
  </r>
  <r>
    <n v="90"/>
    <x v="86"/>
    <x v="89"/>
    <x v="2"/>
    <s v="Conference Paper"/>
    <s v="Workshop on Computer Architecture Education"/>
    <s v="Grundkenntnisse"/>
    <x v="3"/>
    <x v="0"/>
    <x v="0"/>
    <x v="0"/>
    <x v="3"/>
    <x v="0"/>
    <x v="0"/>
    <x v="25"/>
  </r>
  <r>
    <n v="91"/>
    <x v="87"/>
    <x v="90"/>
    <x v="29"/>
    <s v="Conference Paper"/>
    <s v="Workshop on Computer Architecture Education"/>
    <s v="VHDL"/>
    <x v="2"/>
    <x v="0"/>
    <x v="0"/>
    <x v="0"/>
    <x v="3"/>
    <x v="0"/>
    <x v="0"/>
    <x v="41"/>
  </r>
  <r>
    <n v="92"/>
    <x v="88"/>
    <x v="91"/>
    <x v="2"/>
    <s v="Conference Paper"/>
    <s v="ACM Technical Symposium on Computer Science Education"/>
    <s v="Mikroprozessor"/>
    <x v="1"/>
    <x v="0"/>
    <x v="0"/>
    <x v="0"/>
    <x v="1"/>
    <x v="1"/>
    <x v="0"/>
    <x v="14"/>
  </r>
  <r>
    <n v="93"/>
    <x v="89"/>
    <x v="92"/>
    <x v="28"/>
    <s v="Conference Paper"/>
    <s v="ACM Technical Symposium on Computer Science Education"/>
    <s v="Compiler"/>
    <x v="0"/>
    <x v="0"/>
    <x v="1"/>
    <x v="0"/>
    <x v="3"/>
    <x v="0"/>
    <x v="0"/>
    <x v="25"/>
  </r>
  <r>
    <n v="94"/>
    <x v="90"/>
    <x v="93"/>
    <x v="28"/>
    <s v="Conference Paper"/>
    <s v="ACM International Conference on Hybrid Systems: Computation and Control"/>
    <s v="Mikroprozessor"/>
    <x v="1"/>
    <x v="0"/>
    <x v="0"/>
    <x v="0"/>
    <x v="3"/>
    <x v="0"/>
    <x v="0"/>
    <x v="14"/>
  </r>
  <r>
    <n v="95"/>
    <x v="91"/>
    <x v="94"/>
    <x v="14"/>
    <s v="Conference Paper"/>
    <s v="ACM Technical Symposium on Computer Science Education"/>
    <s v="RISC"/>
    <x v="1"/>
    <x v="0"/>
    <x v="0"/>
    <x v="0"/>
    <x v="3"/>
    <x v="2"/>
    <x v="0"/>
    <x v="14"/>
  </r>
  <r>
    <n v="96"/>
    <x v="92"/>
    <x v="95"/>
    <x v="28"/>
    <s v="Conference Paper"/>
    <s v="ACM International Conference on Computing Frontiers"/>
    <s v="FPGA"/>
    <x v="2"/>
    <x v="0"/>
    <x v="0"/>
    <x v="0"/>
    <x v="1"/>
    <x v="0"/>
    <x v="0"/>
    <x v="14"/>
  </r>
  <r>
    <n v="97"/>
    <x v="93"/>
    <x v="96"/>
    <x v="28"/>
    <s v="Conference Paper"/>
    <s v="ACM Technical Symposium on Computer Science Education"/>
    <s v="CPU"/>
    <x v="1"/>
    <x v="0"/>
    <x v="0"/>
    <x v="0"/>
    <x v="0"/>
    <x v="1"/>
    <x v="0"/>
    <x v="14"/>
  </r>
  <r>
    <n v="98"/>
    <x v="94"/>
    <x v="97"/>
    <x v="28"/>
    <s v="Conference Paper"/>
    <s v="Workshops of the International Conference on High Performance Computing"/>
    <s v="RISC"/>
    <x v="1"/>
    <x v="0"/>
    <x v="0"/>
    <x v="0"/>
    <x v="0"/>
    <x v="2"/>
    <x v="0"/>
    <x v="25"/>
  </r>
  <r>
    <n v="99"/>
    <x v="95"/>
    <x v="98"/>
    <x v="2"/>
    <s v="Conference Paper"/>
    <s v="International Conference on Computational Modeling"/>
    <s v="Mikroprozessor"/>
    <x v="1"/>
    <x v="0"/>
    <x v="0"/>
    <x v="0"/>
    <x v="2"/>
    <x v="0"/>
    <x v="0"/>
    <x v="14"/>
  </r>
  <r>
    <n v="100"/>
    <x v="96"/>
    <x v="99"/>
    <x v="2"/>
    <s v="Conference Paper"/>
    <s v="Workshop on Computer Architecture Education"/>
    <s v="Digitale Logik"/>
    <x v="2"/>
    <x v="0"/>
    <x v="0"/>
    <x v="0"/>
    <x v="3"/>
    <x v="1"/>
    <x v="0"/>
    <x v="3"/>
  </r>
  <r>
    <n v="101"/>
    <x v="97"/>
    <x v="100"/>
    <x v="18"/>
    <s v="Conference Paper"/>
    <s v="Workshop on Computer Architecture Education"/>
    <s v="RISC"/>
    <x v="1"/>
    <x v="0"/>
    <x v="0"/>
    <x v="0"/>
    <x v="0"/>
    <x v="0"/>
    <x v="0"/>
    <x v="42"/>
  </r>
  <r>
    <n v="102"/>
    <x v="98"/>
    <x v="101"/>
    <x v="18"/>
    <s v="Conference Paper"/>
    <s v="Workshop on Computer Architecture Education"/>
    <s v="FPGA"/>
    <x v="2"/>
    <x v="0"/>
    <x v="0"/>
    <x v="0"/>
    <x v="3"/>
    <x v="1"/>
    <x v="0"/>
    <x v="14"/>
  </r>
  <r>
    <n v="103"/>
    <x v="99"/>
    <x v="102"/>
    <x v="28"/>
    <s v="Conference Paper"/>
    <s v="ACM Conference on Innovation and Technology in Computer Science Education"/>
    <s v="MIPS"/>
    <x v="1"/>
    <x v="0"/>
    <x v="0"/>
    <x v="0"/>
    <x v="0"/>
    <x v="0"/>
    <x v="0"/>
    <x v="14"/>
  </r>
  <r>
    <n v="104"/>
    <x v="100"/>
    <x v="103"/>
    <x v="3"/>
    <s v="Conference Paper"/>
    <s v="ACM Southeast Conference"/>
    <s v="Pipelining"/>
    <x v="1"/>
    <x v="0"/>
    <x v="0"/>
    <x v="0"/>
    <x v="2"/>
    <x v="0"/>
    <x v="0"/>
    <x v="25"/>
  </r>
  <r>
    <n v="105"/>
    <x v="101"/>
    <x v="104"/>
    <x v="2"/>
    <s v="Conference Paper"/>
    <s v="ACM Technical Symposium on Computer Science Education"/>
    <s v="AI"/>
    <x v="8"/>
    <x v="0"/>
    <x v="0"/>
    <x v="0"/>
    <x v="2"/>
    <x v="0"/>
    <x v="0"/>
    <x v="43"/>
  </r>
  <r>
    <n v="106"/>
    <x v="102"/>
    <x v="105"/>
    <x v="3"/>
    <s v="Journal Article"/>
    <s v="ACM Journal on Emerging Technologies in Computing Systems"/>
    <s v="Cache"/>
    <x v="4"/>
    <x v="0"/>
    <x v="1"/>
    <x v="0"/>
    <x v="3"/>
    <x v="0"/>
    <x v="0"/>
    <x v="44"/>
  </r>
  <r>
    <n v="107"/>
    <x v="103"/>
    <x v="106"/>
    <x v="28"/>
    <s v="Conference Paper"/>
    <s v="Guangdong-Hong Kong-Macao Greater Bay Area Education Digitalization and Computer Science International Conference"/>
    <s v="VR"/>
    <x v="6"/>
    <x v="0"/>
    <x v="0"/>
    <x v="0"/>
    <x v="1"/>
    <x v="1"/>
    <x v="1"/>
    <x v="14"/>
  </r>
  <r>
    <n v="108"/>
    <x v="104"/>
    <x v="107"/>
    <x v="2"/>
    <s v="Conference Paper"/>
    <s v="Brazilian Symposium on Information Systems"/>
    <s v="VR"/>
    <x v="6"/>
    <x v="1"/>
    <x v="0"/>
    <x v="0"/>
    <x v="3"/>
    <x v="0"/>
    <x v="0"/>
    <x v="25"/>
  </r>
  <r>
    <n v="109"/>
    <x v="105"/>
    <x v="108"/>
    <x v="2"/>
    <s v="Conference Paper"/>
    <s v="Koli Calling International Conference on Computing Education Research"/>
    <s v="AI"/>
    <x v="8"/>
    <x v="0"/>
    <x v="0"/>
    <x v="0"/>
    <x v="1"/>
    <x v="1"/>
    <x v="1"/>
    <x v="25"/>
  </r>
  <r>
    <n v="110"/>
    <x v="106"/>
    <x v="109"/>
    <x v="2"/>
    <s v="Conference Paper"/>
    <s v="Workshop on Computer Architecture Education"/>
    <s v="Grundkenntnisse"/>
    <x v="3"/>
    <x v="0"/>
    <x v="0"/>
    <x v="0"/>
    <x v="3"/>
    <x v="0"/>
    <x v="0"/>
    <x v="14"/>
  </r>
  <r>
    <n v="111"/>
    <x v="107"/>
    <x v="110"/>
    <x v="2"/>
    <s v="Conference Paper"/>
    <s v="ACM SIGCOMM 2024 Conference: Posters and Demos"/>
    <s v="VR"/>
    <x v="6"/>
    <x v="0"/>
    <x v="0"/>
    <x v="0"/>
    <x v="1"/>
    <x v="1"/>
    <x v="1"/>
    <x v="14"/>
  </r>
  <r>
    <n v="112"/>
    <x v="108"/>
    <x v="111"/>
    <x v="2"/>
    <s v="Conference Paper"/>
    <s v="CHI Conference on Human Factors in Computing Systems"/>
    <s v="AI"/>
    <x v="8"/>
    <x v="0"/>
    <x v="1"/>
    <x v="3"/>
    <x v="3"/>
    <x v="1"/>
    <x v="0"/>
    <x v="4"/>
  </r>
  <r>
    <n v="113"/>
    <x v="109"/>
    <x v="112"/>
    <x v="28"/>
    <s v="Conference Paper"/>
    <s v="International Conference on Big Data and Informatization Education"/>
    <s v="Cloud Computing"/>
    <x v="6"/>
    <x v="0"/>
    <x v="1"/>
    <x v="4"/>
    <x v="3"/>
    <x v="1"/>
    <x v="0"/>
    <x v="14"/>
  </r>
  <r>
    <n v="114"/>
    <x v="110"/>
    <x v="113"/>
    <x v="28"/>
    <s v="Conference Paper"/>
    <s v="Annual International Symposium on Computer Architecture"/>
    <s v="AI"/>
    <x v="8"/>
    <x v="0"/>
    <x v="1"/>
    <x v="2"/>
    <x v="3"/>
    <x v="1"/>
    <x v="0"/>
    <x v="14"/>
  </r>
  <r>
    <n v="115"/>
    <x v="111"/>
    <x v="114"/>
    <x v="7"/>
    <s v="Conference Paper"/>
    <s v="ACM Technical Symposium on Computer Science Education"/>
    <s v="CPU"/>
    <x v="1"/>
    <x v="0"/>
    <x v="0"/>
    <x v="0"/>
    <x v="3"/>
    <x v="0"/>
    <x v="0"/>
    <x v="2"/>
  </r>
  <r>
    <n v="116"/>
    <x v="112"/>
    <x v="115"/>
    <x v="14"/>
    <s v="Conference Paper"/>
    <s v="Annual IEEE/ACM International Symposium on Microarchitectur"/>
    <s v="GPU"/>
    <x v="7"/>
    <x v="0"/>
    <x v="1"/>
    <x v="2"/>
    <x v="3"/>
    <x v="0"/>
    <x v="0"/>
    <x v="45"/>
  </r>
  <r>
    <n v="117"/>
    <x v="113"/>
    <x v="116"/>
    <x v="14"/>
    <s v="Conference Paper"/>
    <s v="Pan-Hellenic Conference on Informatics"/>
    <s v="Allgemein"/>
    <x v="3"/>
    <x v="0"/>
    <x v="1"/>
    <x v="5"/>
    <x v="3"/>
    <x v="0"/>
    <x v="0"/>
    <x v="14"/>
  </r>
  <r>
    <n v="118"/>
    <x v="114"/>
    <x v="117"/>
    <x v="28"/>
    <s v="Conference Paper"/>
    <s v="Rapid Simulation and Performance Evaluation for Design"/>
    <s v="Cache"/>
    <x v="4"/>
    <x v="0"/>
    <x v="1"/>
    <x v="2"/>
    <x v="3"/>
    <x v="0"/>
    <x v="0"/>
    <x v="14"/>
  </r>
  <r>
    <n v="119"/>
    <x v="115"/>
    <x v="118"/>
    <x v="28"/>
    <s v="Journal Article"/>
    <s v="ACM SIGCOMM Computer Communication Review"/>
    <s v="VR"/>
    <x v="6"/>
    <x v="0"/>
    <x v="0"/>
    <x v="0"/>
    <x v="3"/>
    <x v="0"/>
    <x v="0"/>
    <x v="14"/>
  </r>
  <r>
    <n v="120"/>
    <x v="116"/>
    <x v="119"/>
    <x v="28"/>
    <s v="Conference Paper"/>
    <s v="International Conference on Big Data and Informatization Education"/>
    <s v="NoC"/>
    <x v="1"/>
    <x v="0"/>
    <x v="0"/>
    <x v="0"/>
    <x v="3"/>
    <x v="0"/>
    <x v="0"/>
    <x v="14"/>
  </r>
  <r>
    <n v="121"/>
    <x v="117"/>
    <x v="120"/>
    <x v="2"/>
    <s v="Conference Paper"/>
    <s v="International Conference on Performance Engineering"/>
    <s v="GPU"/>
    <x v="7"/>
    <x v="0"/>
    <x v="1"/>
    <x v="2"/>
    <x v="3"/>
    <x v="0"/>
    <x v="0"/>
    <x v="23"/>
  </r>
  <r>
    <n v="122"/>
    <x v="118"/>
    <x v="121"/>
    <x v="5"/>
    <s v="Conference Paper"/>
    <s v="ACM Symposium on Virtual Reality Software and Technology"/>
    <s v="VR"/>
    <x v="6"/>
    <x v="0"/>
    <x v="0"/>
    <x v="0"/>
    <x v="3"/>
    <x v="0"/>
    <x v="0"/>
    <x v="46"/>
  </r>
  <r>
    <n v="123"/>
    <x v="119"/>
    <x v="122"/>
    <x v="14"/>
    <s v="Journal Article"/>
    <s v="American Journal of Applied Sciences"/>
    <s v="Cache"/>
    <x v="4"/>
    <x v="0"/>
    <x v="0"/>
    <x v="0"/>
    <x v="3"/>
    <x v="1"/>
    <x v="1"/>
    <x v="13"/>
  </r>
  <r>
    <n v="124"/>
    <x v="120"/>
    <x v="123"/>
    <x v="30"/>
    <s v="Journal Article"/>
    <s v="Systems Communications"/>
    <s v="Mikroprogrammierung"/>
    <x v="1"/>
    <x v="0"/>
    <x v="0"/>
    <x v="0"/>
    <x v="3"/>
    <x v="1"/>
    <x v="0"/>
    <x v="14"/>
  </r>
  <r>
    <n v="125"/>
    <x v="121"/>
    <x v="124"/>
    <x v="9"/>
    <s v="Journal Article"/>
    <s v="Electronics and Energetics"/>
    <s v="Mikroprogrammierung"/>
    <x v="1"/>
    <x v="0"/>
    <x v="0"/>
    <x v="0"/>
    <x v="0"/>
    <x v="0"/>
    <x v="0"/>
    <x v="25"/>
  </r>
  <r>
    <n v="126"/>
    <x v="122"/>
    <x v="125"/>
    <x v="22"/>
    <s v="Conference Paper"/>
    <s v="Workshop on Computer Architecture Education"/>
    <s v="MIPS"/>
    <x v="1"/>
    <x v="0"/>
    <x v="0"/>
    <x v="0"/>
    <x v="3"/>
    <x v="1"/>
    <x v="0"/>
    <x v="47"/>
  </r>
  <r>
    <n v="127"/>
    <x v="123"/>
    <x v="126"/>
    <x v="31"/>
    <s v="Journal Article"/>
    <s v="IEEE Transactions on Education"/>
    <s v="RISC"/>
    <x v="1"/>
    <x v="0"/>
    <x v="0"/>
    <x v="0"/>
    <x v="3"/>
    <x v="1"/>
    <x v="0"/>
    <x v="48"/>
  </r>
  <r>
    <n v="128"/>
    <x v="120"/>
    <x v="127"/>
    <x v="23"/>
    <s v="Journal Article"/>
    <s v="SSIGCSE Bulletin"/>
    <s v="Assembler"/>
    <x v="0"/>
    <x v="2"/>
    <x v="0"/>
    <x v="0"/>
    <x v="3"/>
    <x v="1"/>
    <x v="2"/>
    <x v="38"/>
  </r>
  <r>
    <n v="129"/>
    <x v="124"/>
    <x v="128"/>
    <x v="25"/>
    <s v="Conference Paper"/>
    <s v="International Conference on Electrical Engineering, Computer Science and Informatics"/>
    <s v="CPU"/>
    <x v="1"/>
    <x v="2"/>
    <x v="0"/>
    <x v="0"/>
    <x v="3"/>
    <x v="0"/>
    <x v="0"/>
    <x v="7"/>
  </r>
  <r>
    <n v="130"/>
    <x v="125"/>
    <x v="129"/>
    <x v="6"/>
    <s v="Journal Article"/>
    <s v="Journal of Computing Sciences in Colleges"/>
    <s v="CPU"/>
    <x v="1"/>
    <x v="2"/>
    <x v="0"/>
    <x v="0"/>
    <x v="3"/>
    <x v="0"/>
    <x v="0"/>
    <x v="7"/>
  </r>
  <r>
    <n v="131"/>
    <x v="126"/>
    <x v="130"/>
    <x v="15"/>
    <s v="Journal Article"/>
    <s v="International Association for Development of the Information Society "/>
    <s v="Assembler"/>
    <x v="0"/>
    <x v="2"/>
    <x v="0"/>
    <x v="0"/>
    <x v="0"/>
    <x v="0"/>
    <x v="0"/>
    <x v="3"/>
  </r>
  <r>
    <n v="132"/>
    <x v="48"/>
    <x v="131"/>
    <x v="15"/>
    <s v="Journal Article"/>
    <s v="European Journal of Science and Mathematics Education"/>
    <s v="Grundkenntnisse"/>
    <x v="3"/>
    <x v="2"/>
    <x v="0"/>
    <x v="0"/>
    <x v="3"/>
    <x v="1"/>
    <x v="0"/>
    <x v="33"/>
  </r>
  <r>
    <n v="133"/>
    <x v="127"/>
    <x v="132"/>
    <x v="0"/>
    <s v="Journal Article"/>
    <s v="Journal of Literature and Art Studies"/>
    <s v="CPU"/>
    <x v="1"/>
    <x v="2"/>
    <x v="2"/>
    <x v="0"/>
    <x v="3"/>
    <x v="0"/>
    <x v="0"/>
    <x v="25"/>
  </r>
  <r>
    <n v="134"/>
    <x v="128"/>
    <x v="133"/>
    <x v="30"/>
    <s v="Journal Article"/>
    <s v="Microprocessors and Microsystems"/>
    <s v="Prozessor"/>
    <x v="1"/>
    <x v="2"/>
    <x v="2"/>
    <x v="0"/>
    <x v="3"/>
    <x v="0"/>
    <x v="0"/>
    <x v="32"/>
  </r>
  <r>
    <n v="135"/>
    <x v="129"/>
    <x v="134"/>
    <x v="11"/>
    <s v="Conference Paper"/>
    <s v="IEEE International Conference on Microelectronic Systems Education"/>
    <s v="FPGA"/>
    <x v="2"/>
    <x v="2"/>
    <x v="2"/>
    <x v="0"/>
    <x v="3"/>
    <x v="2"/>
    <x v="0"/>
    <x v="49"/>
  </r>
  <r>
    <n v="136"/>
    <x v="130"/>
    <x v="135"/>
    <x v="6"/>
    <s v="Conference Paper"/>
    <s v="UKACC International Conference on Control"/>
    <s v="MIPS"/>
    <x v="1"/>
    <x v="2"/>
    <x v="2"/>
    <x v="0"/>
    <x v="3"/>
    <x v="0"/>
    <x v="0"/>
    <x v="29"/>
  </r>
  <r>
    <n v="137"/>
    <x v="131"/>
    <x v="136"/>
    <x v="22"/>
    <s v="Conference Paper"/>
    <s v="Computer Architecture Education"/>
    <s v="HDL"/>
    <x v="2"/>
    <x v="2"/>
    <x v="2"/>
    <x v="0"/>
    <x v="3"/>
    <x v="2"/>
    <x v="0"/>
    <x v="33"/>
  </r>
  <r>
    <n v="138"/>
    <x v="132"/>
    <x v="137"/>
    <x v="29"/>
    <s v="Conference Paper"/>
    <s v="IEEE International Conference on Engineering and Computer Education"/>
    <s v="Assembler"/>
    <x v="0"/>
    <x v="2"/>
    <x v="2"/>
    <x v="0"/>
    <x v="2"/>
    <x v="1"/>
    <x v="0"/>
    <x v="20"/>
  </r>
  <r>
    <n v="139"/>
    <x v="133"/>
    <x v="138"/>
    <x v="19"/>
    <s v="Journal Article"/>
    <s v="Journal of Educational Technology"/>
    <s v="Grundkenntnisse"/>
    <x v="3"/>
    <x v="2"/>
    <x v="2"/>
    <x v="0"/>
    <x v="3"/>
    <x v="0"/>
    <x v="2"/>
    <x v="25"/>
  </r>
  <r>
    <n v="140"/>
    <x v="134"/>
    <x v="139"/>
    <x v="15"/>
    <s v="Journal Article"/>
    <s v="International Journal of Engineering Pedagogy"/>
    <s v="Cache"/>
    <x v="4"/>
    <x v="2"/>
    <x v="2"/>
    <x v="0"/>
    <x v="3"/>
    <x v="1"/>
    <x v="0"/>
    <x v="1"/>
  </r>
  <r>
    <n v="141"/>
    <x v="135"/>
    <x v="140"/>
    <x v="5"/>
    <s v="Book"/>
    <s v="Multimedia and Megachange"/>
    <s v="Grundkenntnisse"/>
    <x v="3"/>
    <x v="3"/>
    <x v="2"/>
    <x v="0"/>
    <x v="3"/>
    <x v="1"/>
    <x v="2"/>
    <x v="4"/>
  </r>
  <r>
    <n v="142"/>
    <x v="136"/>
    <x v="141"/>
    <x v="32"/>
    <s v="Conference Paper"/>
    <s v="Computer Architecture Education"/>
    <s v="Cache"/>
    <x v="4"/>
    <x v="2"/>
    <x v="2"/>
    <x v="0"/>
    <x v="3"/>
    <x v="0"/>
    <x v="0"/>
    <x v="25"/>
  </r>
  <r>
    <n v="143"/>
    <x v="137"/>
    <x v="142"/>
    <x v="11"/>
    <s v="Conference Paper"/>
    <s v="Annual Frontiers in Education"/>
    <s v="MIPS"/>
    <x v="1"/>
    <x v="3"/>
    <x v="2"/>
    <x v="0"/>
    <x v="1"/>
    <x v="1"/>
    <x v="1"/>
    <x v="10"/>
  </r>
  <r>
    <n v="144"/>
    <x v="138"/>
    <x v="143"/>
    <x v="11"/>
    <s v="Journal Article"/>
    <s v="ACM SIGCSE Bulleting"/>
    <s v="MIPS"/>
    <x v="1"/>
    <x v="3"/>
    <x v="2"/>
    <x v="0"/>
    <x v="3"/>
    <x v="0"/>
    <x v="0"/>
    <x v="27"/>
  </r>
  <r>
    <n v="145"/>
    <x v="139"/>
    <x v="144"/>
    <x v="11"/>
    <s v="Conference Paper"/>
    <s v="Annual Frontiers in Education Conference"/>
    <s v="Speicherhierarchie"/>
    <x v="4"/>
    <x v="2"/>
    <x v="2"/>
    <x v="0"/>
    <x v="2"/>
    <x v="0"/>
    <x v="0"/>
    <x v="41"/>
  </r>
  <r>
    <n v="146"/>
    <x v="140"/>
    <x v="145"/>
    <x v="4"/>
    <s v="Conference Paper"/>
    <s v="IEEE International Conference on Advanced Learning Technologies"/>
    <s v="Grundkenntnisse"/>
    <x v="3"/>
    <x v="3"/>
    <x v="2"/>
    <x v="0"/>
    <x v="3"/>
    <x v="0"/>
    <x v="0"/>
    <x v="19"/>
  </r>
  <r>
    <n v="147"/>
    <x v="141"/>
    <x v="146"/>
    <x v="4"/>
    <s v="Journal Article"/>
    <s v="Journal of Computer Science"/>
    <s v="FPGA"/>
    <x v="2"/>
    <x v="2"/>
    <x v="2"/>
    <x v="0"/>
    <x v="3"/>
    <x v="2"/>
    <x v="0"/>
    <x v="32"/>
  </r>
  <r>
    <n v="148"/>
    <x v="142"/>
    <x v="147"/>
    <x v="13"/>
    <s v="Conference Paper"/>
    <s v="Computer Architecture Education"/>
    <s v="MIPS"/>
    <x v="1"/>
    <x v="2"/>
    <x v="2"/>
    <x v="0"/>
    <x v="3"/>
    <x v="1"/>
    <x v="0"/>
    <x v="8"/>
  </r>
  <r>
    <n v="149"/>
    <x v="143"/>
    <x v="148"/>
    <x v="28"/>
    <s v="Conference Paper"/>
    <s v="WCAE"/>
    <s v="RISC"/>
    <x v="1"/>
    <x v="2"/>
    <x v="2"/>
    <x v="0"/>
    <x v="3"/>
    <x v="0"/>
    <x v="0"/>
    <x v="14"/>
  </r>
  <r>
    <n v="150"/>
    <x v="144"/>
    <x v="149"/>
    <x v="28"/>
    <s v="Conference Paper"/>
    <s v="RISC-V Summit Europe"/>
    <s v="RISC"/>
    <x v="1"/>
    <x v="2"/>
    <x v="2"/>
    <x v="0"/>
    <x v="2"/>
    <x v="0"/>
    <x v="0"/>
    <x v="14"/>
  </r>
  <r>
    <n v="151"/>
    <x v="145"/>
    <x v="150"/>
    <x v="14"/>
    <s v="Conference Paper"/>
    <s v="IEEE International Parallel and Distributed Processing Symposium Workshops"/>
    <s v="FPGA"/>
    <x v="2"/>
    <x v="2"/>
    <x v="2"/>
    <x v="0"/>
    <x v="3"/>
    <x v="1"/>
    <x v="0"/>
    <x v="15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57">
  <r>
    <n v="1"/>
    <s v="Cache-Simulator"/>
    <s v="H. Morgenstern"/>
    <x v="0"/>
    <x v="0"/>
    <x v="0"/>
    <x v="0"/>
    <x v="0"/>
    <x v="0"/>
    <x v="0"/>
    <x v="0"/>
    <x v="0"/>
    <x v="0"/>
    <x v="0"/>
    <x v="0"/>
    <x v="0"/>
    <s v="https://www.morgenstern.net/Cache/"/>
  </r>
  <r>
    <n v="2"/>
    <s v="MMIX"/>
    <s v="D. Knuth"/>
    <x v="0"/>
    <x v="1"/>
    <x v="0"/>
    <x v="1"/>
    <x v="0"/>
    <x v="0"/>
    <x v="1"/>
    <x v="0"/>
    <x v="1"/>
    <x v="0"/>
    <x v="1"/>
    <x v="1"/>
    <x v="1"/>
    <s v="https://mmix.cs.hm.edu/index.html"/>
  </r>
  <r>
    <n v="3"/>
    <s v="MikroSim"/>
    <s v="H. P. Gumm, M. Perner"/>
    <x v="0"/>
    <x v="2"/>
    <x v="0"/>
    <x v="0"/>
    <x v="1"/>
    <x v="0"/>
    <x v="1"/>
    <x v="0"/>
    <x v="1"/>
    <x v="0"/>
    <x v="1"/>
    <x v="2"/>
    <x v="2"/>
    <s v="http://www.mikrocodesimulator.de/"/>
  </r>
  <r>
    <n v="4"/>
    <s v="Bonsai Computer"/>
    <s v="K. Merkert, J. Merkert"/>
    <x v="1"/>
    <x v="0"/>
    <x v="0"/>
    <x v="2"/>
    <x v="0"/>
    <x v="0"/>
    <x v="2"/>
    <x v="1"/>
    <x v="2"/>
    <x v="0"/>
    <x v="1"/>
    <x v="3"/>
    <x v="3"/>
    <s v="https://bonsai.inf-schule.de/"/>
  </r>
  <r>
    <n v="5"/>
    <s v="MurmelRechner"/>
    <s v="F. Selter"/>
    <x v="2"/>
    <x v="0"/>
    <x v="0"/>
    <x v="2"/>
    <x v="0"/>
    <x v="0"/>
    <x v="2"/>
    <x v="1"/>
    <x v="1"/>
    <x v="0"/>
    <x v="1"/>
    <x v="4"/>
    <x v="4"/>
    <s v="https://inf-schule.de/rechner/bonsai/murmelrechner"/>
  </r>
  <r>
    <n v="6"/>
    <s v="Johnny"/>
    <s v="P. Dauscher"/>
    <x v="1"/>
    <x v="0"/>
    <x v="0"/>
    <x v="2"/>
    <x v="0"/>
    <x v="0"/>
    <x v="2"/>
    <x v="1"/>
    <x v="1"/>
    <x v="0"/>
    <x v="1"/>
    <x v="5"/>
    <x v="5"/>
    <s v="https://dev.inf-schule.de/content/12_rechner/4_johnny/johnny3/"/>
  </r>
  <r>
    <n v="7"/>
    <s v="MOPS"/>
    <s v="M. Haase"/>
    <x v="0"/>
    <x v="1"/>
    <x v="0"/>
    <x v="2"/>
    <x v="0"/>
    <x v="0"/>
    <x v="2"/>
    <x v="1"/>
    <x v="1"/>
    <x v="0"/>
    <x v="1"/>
    <x v="6"/>
    <x v="6"/>
    <s v="http://www.viktorianer.de/info/mops.html"/>
  </r>
  <r>
    <n v="8"/>
    <s v="LogiSim"/>
    <s v="Github (ursprünglich C. Burch)"/>
    <x v="1"/>
    <x v="0"/>
    <x v="0"/>
    <x v="1"/>
    <x v="0"/>
    <x v="0"/>
    <x v="3"/>
    <x v="0"/>
    <x v="1"/>
    <x v="0"/>
    <x v="1"/>
    <x v="0"/>
    <x v="7"/>
    <s v="https://cburch.com/logisim/de/index.html"/>
  </r>
  <r>
    <n v="9"/>
    <s v="CPUlator"/>
    <s v="H. Wong"/>
    <x v="2"/>
    <x v="0"/>
    <x v="0"/>
    <x v="0"/>
    <x v="0"/>
    <x v="0"/>
    <x v="4"/>
    <x v="0"/>
    <x v="1"/>
    <x v="0"/>
    <x v="2"/>
    <x v="7"/>
    <x v="6"/>
    <s v="https://cpulator.01xz.net/"/>
  </r>
  <r>
    <n v="10"/>
    <s v="RARS"/>
    <s v="Github"/>
    <x v="0"/>
    <x v="0"/>
    <x v="0"/>
    <x v="0"/>
    <x v="0"/>
    <x v="0"/>
    <x v="1"/>
    <x v="0"/>
    <x v="1"/>
    <x v="0"/>
    <x v="1"/>
    <x v="8"/>
    <x v="8"/>
    <s v="https://github.com/TheThirdOne/rars"/>
  </r>
  <r>
    <n v="11"/>
    <s v="MARS"/>
    <s v="P. Sanderson, K. Vollmar"/>
    <x v="0"/>
    <x v="0"/>
    <x v="0"/>
    <x v="0"/>
    <x v="0"/>
    <x v="0"/>
    <x v="1"/>
    <x v="0"/>
    <x v="1"/>
    <x v="0"/>
    <x v="1"/>
    <x v="5"/>
    <x v="9"/>
    <s v="https://dpetersanderson.github.io/"/>
  </r>
  <r>
    <n v="12"/>
    <s v="gem5"/>
    <s v="Github"/>
    <x v="0"/>
    <x v="1"/>
    <x v="0"/>
    <x v="1"/>
    <x v="0"/>
    <x v="0"/>
    <x v="1"/>
    <x v="0"/>
    <x v="2"/>
    <x v="0"/>
    <x v="1"/>
    <x v="1"/>
    <x v="7"/>
    <s v="https://www.gem5.org/"/>
  </r>
  <r>
    <n v="13"/>
    <s v="QEMU"/>
    <s v="Gitlab"/>
    <x v="0"/>
    <x v="1"/>
    <x v="1"/>
    <x v="3"/>
    <x v="0"/>
    <x v="0"/>
    <x v="5"/>
    <x v="0"/>
    <x v="2"/>
    <x v="0"/>
    <x v="1"/>
    <x v="9"/>
    <x v="7"/>
    <s v="https://www.qemu.org/"/>
  </r>
  <r>
    <n v="14"/>
    <s v="QtSpim"/>
    <s v="J. Larus"/>
    <x v="0"/>
    <x v="1"/>
    <x v="0"/>
    <x v="0"/>
    <x v="0"/>
    <x v="0"/>
    <x v="4"/>
    <x v="0"/>
    <x v="1"/>
    <x v="0"/>
    <x v="1"/>
    <x v="10"/>
    <x v="8"/>
    <s v="https://spimsimulator.sourceforge.net/"/>
  </r>
  <r>
    <n v="15"/>
    <s v="ARMSim#"/>
    <s v="Horspool, Lyons, Serra"/>
    <x v="0"/>
    <x v="1"/>
    <x v="0"/>
    <x v="0"/>
    <x v="0"/>
    <x v="0"/>
    <x v="4"/>
    <x v="0"/>
    <x v="1"/>
    <x v="0"/>
    <x v="1"/>
    <x v="6"/>
    <x v="10"/>
    <s v="https://webhome.cs.uvic.ca/~nigelh/ARMSim-V2.1/index.html"/>
  </r>
  <r>
    <n v="16"/>
    <s v="HDLBits"/>
    <s v="H. Wong"/>
    <x v="2"/>
    <x v="0"/>
    <x v="0"/>
    <x v="0"/>
    <x v="0"/>
    <x v="0"/>
    <x v="3"/>
    <x v="0"/>
    <x v="1"/>
    <x v="0"/>
    <x v="1"/>
    <x v="7"/>
    <x v="6"/>
    <s v="https://hdlbits.01xz.net/wiki/Main_Page"/>
  </r>
  <r>
    <n v="17"/>
    <s v="ASMBits"/>
    <s v="H. Wong"/>
    <x v="2"/>
    <x v="0"/>
    <x v="0"/>
    <x v="0"/>
    <x v="0"/>
    <x v="0"/>
    <x v="4"/>
    <x v="0"/>
    <x v="1"/>
    <x v="0"/>
    <x v="1"/>
    <x v="7"/>
    <x v="6"/>
    <s v="https://asmbits.01xz.net/wiki/Main_Page"/>
  </r>
  <r>
    <n v="18"/>
    <s v="Iverilog Simulator"/>
    <s v="H. Wong"/>
    <x v="2"/>
    <x v="0"/>
    <x v="0"/>
    <x v="0"/>
    <x v="0"/>
    <x v="0"/>
    <x v="3"/>
    <x v="0"/>
    <x v="1"/>
    <x v="0"/>
    <x v="1"/>
    <x v="7"/>
    <x v="6"/>
    <s v="https://hdlbits.01xz.net/wiki/Iverilog"/>
  </r>
  <r>
    <n v="19"/>
    <s v="Ripes"/>
    <s v="Github"/>
    <x v="2"/>
    <x v="0"/>
    <x v="0"/>
    <x v="0"/>
    <x v="0"/>
    <x v="0"/>
    <x v="1"/>
    <x v="0"/>
    <x v="1"/>
    <x v="0"/>
    <x v="1"/>
    <x v="11"/>
    <x v="7"/>
    <s v="https://ripes.me/"/>
  </r>
  <r>
    <n v="20"/>
    <s v="DineroIV"/>
    <s v="J. Edler, M. D. Hill"/>
    <x v="0"/>
    <x v="3"/>
    <x v="0"/>
    <x v="0"/>
    <x v="0"/>
    <x v="0"/>
    <x v="0"/>
    <x v="0"/>
    <x v="1"/>
    <x v="0"/>
    <x v="1"/>
    <x v="12"/>
    <x v="8"/>
    <s v="https://pages.cs.wisc.edu/~markhill/DineroIV/"/>
  </r>
  <r>
    <n v="21"/>
    <s v="Pintos"/>
    <s v="B. Pfaff"/>
    <x v="0"/>
    <x v="4"/>
    <x v="0"/>
    <x v="0"/>
    <x v="0"/>
    <x v="0"/>
    <x v="5"/>
    <x v="0"/>
    <x v="2"/>
    <x v="0"/>
    <x v="1"/>
    <x v="3"/>
    <x v="7"/>
    <s v="https://pkuflyingpig.gitbook.io/pintos"/>
  </r>
  <r>
    <n v="22"/>
    <s v="Bochs"/>
    <s v="Bochs"/>
    <x v="0"/>
    <x v="1"/>
    <x v="1"/>
    <x v="1"/>
    <x v="0"/>
    <x v="0"/>
    <x v="5"/>
    <x v="0"/>
    <x v="2"/>
    <x v="0"/>
    <x v="1"/>
    <x v="1"/>
    <x v="7"/>
    <s v="https://bochs.sourceforge.io/"/>
  </r>
  <r>
    <n v="23"/>
    <s v="NachOS"/>
    <s v="T. Anderson, W. A. Christopher, S. J. Procter"/>
    <x v="0"/>
    <x v="4"/>
    <x v="0"/>
    <x v="0"/>
    <x v="0"/>
    <x v="0"/>
    <x v="5"/>
    <x v="0"/>
    <x v="2"/>
    <x v="0"/>
    <x v="1"/>
    <x v="2"/>
    <x v="11"/>
    <s v="https://homes.cs.washington.edu/~tom/nachos/"/>
  </r>
  <r>
    <n v="24"/>
    <s v="Multi2Sim"/>
    <s v="Universität Valencia, Northeastern University"/>
    <x v="0"/>
    <x v="1"/>
    <x v="1"/>
    <x v="1"/>
    <x v="0"/>
    <x v="0"/>
    <x v="6"/>
    <x v="2"/>
    <x v="1"/>
    <x v="0"/>
    <x v="1"/>
    <x v="1"/>
    <x v="12"/>
    <s v="http://www.multi2sim.org/"/>
  </r>
  <r>
    <n v="25"/>
    <s v="Sniper"/>
    <s v="Github"/>
    <x v="0"/>
    <x v="5"/>
    <x v="1"/>
    <x v="1"/>
    <x v="0"/>
    <x v="0"/>
    <x v="0"/>
    <x v="2"/>
    <x v="2"/>
    <x v="0"/>
    <x v="2"/>
    <x v="1"/>
    <x v="6"/>
    <s v="https://snipersim.org/w/?utm_source=chatgpt.com"/>
  </r>
  <r>
    <n v="26"/>
    <s v="Little Man Computer (diverse Anbieter)"/>
    <s v="Stuart Madnick"/>
    <x v="1"/>
    <x v="0"/>
    <x v="0"/>
    <x v="4"/>
    <x v="0"/>
    <x v="0"/>
    <x v="2"/>
    <x v="1"/>
    <x v="1"/>
    <x v="0"/>
    <x v="1"/>
    <x v="13"/>
    <x v="7"/>
    <s v="Nur ein Bsp.: https://peterhigginson.co.uk/lmc/"/>
  </r>
  <r>
    <n v="27"/>
    <s v="Tinkercad Circuits"/>
    <s v="Autodesk"/>
    <x v="2"/>
    <x v="0"/>
    <x v="0"/>
    <x v="2"/>
    <x v="0"/>
    <x v="0"/>
    <x v="3"/>
    <x v="1"/>
    <x v="1"/>
    <x v="0"/>
    <x v="1"/>
    <x v="1"/>
    <x v="7"/>
    <s v="https://www.tinkercad.com/circuits"/>
  </r>
  <r>
    <n v="28"/>
    <s v="CircuitVerse"/>
    <s v="Github"/>
    <x v="2"/>
    <x v="0"/>
    <x v="0"/>
    <x v="4"/>
    <x v="0"/>
    <x v="0"/>
    <x v="3"/>
    <x v="0"/>
    <x v="1"/>
    <x v="0"/>
    <x v="1"/>
    <x v="14"/>
    <x v="7"/>
    <s v="https://circuitverse.org/"/>
  </r>
  <r>
    <n v="29"/>
    <s v="Visual6502"/>
    <s v="B. Silverman, G. James, E. Spittles"/>
    <x v="2"/>
    <x v="0"/>
    <x v="1"/>
    <x v="3"/>
    <x v="0"/>
    <x v="0"/>
    <x v="1"/>
    <x v="0"/>
    <x v="1"/>
    <x v="0"/>
    <x v="0"/>
    <x v="6"/>
    <x v="13"/>
    <s v="http://www.visual6502.org/"/>
  </r>
  <r>
    <n v="30"/>
    <s v="Sim8085"/>
    <s v="Github"/>
    <x v="2"/>
    <x v="0"/>
    <x v="0"/>
    <x v="0"/>
    <x v="0"/>
    <x v="0"/>
    <x v="1"/>
    <x v="0"/>
    <x v="1"/>
    <x v="0"/>
    <x v="2"/>
    <x v="11"/>
    <x v="7"/>
    <s v="https://www.sim8085.com/"/>
  </r>
  <r>
    <n v="31"/>
    <s v="DLX SImulator"/>
    <s v="Universität Salzburg"/>
    <x v="2"/>
    <x v="0"/>
    <x v="0"/>
    <x v="0"/>
    <x v="0"/>
    <x v="0"/>
    <x v="1"/>
    <x v="0"/>
    <x v="1"/>
    <x v="1"/>
    <x v="0"/>
    <x v="14"/>
    <x v="14"/>
    <s v="https://lv.cosy.sbg.ac.at/digitale/dlxwsim/"/>
  </r>
  <r>
    <n v="32"/>
    <s v="EduMIPS64"/>
    <s v="Github"/>
    <x v="1"/>
    <x v="0"/>
    <x v="0"/>
    <x v="0"/>
    <x v="0"/>
    <x v="0"/>
    <x v="1"/>
    <x v="0"/>
    <x v="1"/>
    <x v="0"/>
    <x v="2"/>
    <x v="15"/>
    <x v="7"/>
    <s v="https://edumips.org/"/>
  </r>
  <r>
    <n v="33"/>
    <s v="Venus"/>
    <s v="K. Vakil"/>
    <x v="2"/>
    <x v="0"/>
    <x v="0"/>
    <x v="0"/>
    <x v="0"/>
    <x v="0"/>
    <x v="1"/>
    <x v="0"/>
    <x v="1"/>
    <x v="0"/>
    <x v="2"/>
    <x v="8"/>
    <x v="3"/>
    <s v="https://github.com/kvakil/venus"/>
  </r>
  <r>
    <n v="34"/>
    <s v="Verilator"/>
    <s v="Github"/>
    <x v="0"/>
    <x v="6"/>
    <x v="1"/>
    <x v="3"/>
    <x v="0"/>
    <x v="0"/>
    <x v="3"/>
    <x v="0"/>
    <x v="1"/>
    <x v="0"/>
    <x v="1"/>
    <x v="12"/>
    <x v="7"/>
    <s v="https://www.veripool.org/verilator/"/>
  </r>
  <r>
    <n v="35"/>
    <s v="RISC-V Web Simulator"/>
    <s v="W. J. Song"/>
    <x v="2"/>
    <x v="0"/>
    <x v="0"/>
    <x v="0"/>
    <x v="0"/>
    <x v="0"/>
    <x v="1"/>
    <x v="0"/>
    <x v="1"/>
    <x v="1"/>
    <x v="0"/>
    <x v="14"/>
    <x v="14"/>
    <s v="https://riscv.vercel.app/"/>
  </r>
  <r>
    <n v="36"/>
    <s v="Spike"/>
    <s v="Github"/>
    <x v="0"/>
    <x v="0"/>
    <x v="1"/>
    <x v="1"/>
    <x v="0"/>
    <x v="0"/>
    <x v="1"/>
    <x v="0"/>
    <x v="1"/>
    <x v="1"/>
    <x v="1"/>
    <x v="16"/>
    <x v="7"/>
    <s v="https://github.com/riscv-software-src/riscv-isa-sim"/>
  </r>
  <r>
    <n v="37"/>
    <s v="BRISC-V"/>
    <s v="ASCSlab"/>
    <x v="2"/>
    <x v="0"/>
    <x v="0"/>
    <x v="0"/>
    <x v="0"/>
    <x v="0"/>
    <x v="1"/>
    <x v="0"/>
    <x v="1"/>
    <x v="0"/>
    <x v="2"/>
    <x v="11"/>
    <x v="5"/>
    <s v="https://ascslab.org/research/briscv/simulator/simulator.html"/>
  </r>
  <r>
    <n v="38"/>
    <s v="QtRVSim"/>
    <s v="Github"/>
    <x v="1"/>
    <x v="0"/>
    <x v="0"/>
    <x v="0"/>
    <x v="0"/>
    <x v="0"/>
    <x v="1"/>
    <x v="0"/>
    <x v="1"/>
    <x v="0"/>
    <x v="2"/>
    <x v="17"/>
    <x v="6"/>
    <s v="https://github.com/cvut/qtrvsim"/>
  </r>
  <r>
    <n v="39"/>
    <s v="CISC-simulator"/>
    <s v="Github"/>
    <x v="0"/>
    <x v="0"/>
    <x v="0"/>
    <x v="0"/>
    <x v="0"/>
    <x v="0"/>
    <x v="1"/>
    <x v="0"/>
    <x v="1"/>
    <x v="0"/>
    <x v="0"/>
    <x v="11"/>
    <x v="15"/>
    <s v="https://github.com/praveen1496/CISC-simulator"/>
  </r>
  <r>
    <n v="40"/>
    <s v="CISC 6461"/>
    <s v="N. Capurso, A. Smith, J. Klein, A. Remily, E. Reynoso"/>
    <x v="0"/>
    <x v="0"/>
    <x v="0"/>
    <x v="0"/>
    <x v="0"/>
    <x v="0"/>
    <x v="1"/>
    <x v="0"/>
    <x v="1"/>
    <x v="0"/>
    <x v="0"/>
    <x v="5"/>
    <x v="10"/>
    <s v="https://github.com/nickcapurso/CISC-Simulator-Group-Project-CSCI-6461"/>
  </r>
  <r>
    <n v="41"/>
    <s v="Pipeline Simulator"/>
    <s v="Universität Michigan"/>
    <x v="2"/>
    <x v="0"/>
    <x v="0"/>
    <x v="0"/>
    <x v="0"/>
    <x v="0"/>
    <x v="1"/>
    <x v="0"/>
    <x v="1"/>
    <x v="1"/>
    <x v="0"/>
    <x v="14"/>
    <x v="14"/>
    <s v="https://vhosts.eecs.umich.edu/370simulators/pipeline/simulator.html"/>
  </r>
  <r>
    <n v="42"/>
    <s v="simpipe"/>
    <s v="Github"/>
    <x v="0"/>
    <x v="0"/>
    <x v="0"/>
    <x v="0"/>
    <x v="0"/>
    <x v="0"/>
    <x v="1"/>
    <x v="0"/>
    <x v="1"/>
    <x v="1"/>
    <x v="0"/>
    <x v="18"/>
    <x v="5"/>
    <s v="https://github.com/leondavi/simpipe"/>
  </r>
  <r>
    <n v="43"/>
    <s v="Superscalar Processor Simulator"/>
    <s v="Github"/>
    <x v="0"/>
    <x v="0"/>
    <x v="0"/>
    <x v="0"/>
    <x v="0"/>
    <x v="0"/>
    <x v="1"/>
    <x v="0"/>
    <x v="1"/>
    <x v="1"/>
    <x v="0"/>
    <x v="16"/>
    <x v="15"/>
    <s v="https://github.com/SSutherlandDeeBristol/superscalar-processor-simulator/commits/master/?after=d69ab924e35355ac3583e646674409e48ae6f9f0+34"/>
  </r>
  <r>
    <n v="44"/>
    <s v="RISC-V Simulator"/>
    <s v="J. Jaros, M. Majer, J. Horky, J. Vavra"/>
    <x v="2"/>
    <x v="0"/>
    <x v="1"/>
    <x v="1"/>
    <x v="0"/>
    <x v="0"/>
    <x v="1"/>
    <x v="0"/>
    <x v="1"/>
    <x v="0"/>
    <x v="0"/>
    <x v="19"/>
    <x v="6"/>
    <s v="https://sc-nas.fit.vutbr.cz:11443/"/>
  </r>
  <r>
    <n v="45"/>
    <s v="Superscalar-CPU-Simulator"/>
    <s v="Github"/>
    <x v="0"/>
    <x v="0"/>
    <x v="0"/>
    <x v="0"/>
    <x v="0"/>
    <x v="0"/>
    <x v="1"/>
    <x v="0"/>
    <x v="1"/>
    <x v="1"/>
    <x v="0"/>
    <x v="11"/>
    <x v="15"/>
    <s v="https://github.com/Charana123/Superscalar-CPU-Simulator/commits/master/"/>
  </r>
  <r>
    <n v="46"/>
    <s v="SESC"/>
    <s v="IACOMA-Gruppe"/>
    <x v="0"/>
    <x v="3"/>
    <x v="1"/>
    <x v="1"/>
    <x v="0"/>
    <x v="0"/>
    <x v="1"/>
    <x v="0"/>
    <x v="1"/>
    <x v="0"/>
    <x v="1"/>
    <x v="20"/>
    <x v="16"/>
    <s v="https://sesc.sourceforge.net/"/>
  </r>
  <r>
    <n v="47"/>
    <s v="Logigator"/>
    <s v="Logigator GmbH"/>
    <x v="2"/>
    <x v="0"/>
    <x v="0"/>
    <x v="2"/>
    <x v="1"/>
    <x v="0"/>
    <x v="3"/>
    <x v="1"/>
    <x v="1"/>
    <x v="0"/>
    <x v="1"/>
    <x v="14"/>
    <x v="14"/>
    <s v="https://logigator.com/de"/>
  </r>
  <r>
    <n v="48"/>
    <s v="Digital Logic Sim"/>
    <s v="S. Lague"/>
    <x v="0"/>
    <x v="1"/>
    <x v="0"/>
    <x v="2"/>
    <x v="0"/>
    <x v="0"/>
    <x v="3"/>
    <x v="1"/>
    <x v="1"/>
    <x v="0"/>
    <x v="2"/>
    <x v="18"/>
    <x v="7"/>
    <s v="https://digital-logic-sim.de.softonic.com/#google_vignette"/>
  </r>
  <r>
    <n v="49"/>
    <s v="Digital"/>
    <s v="H. Neemann"/>
    <x v="0"/>
    <x v="1"/>
    <x v="0"/>
    <x v="0"/>
    <x v="0"/>
    <x v="0"/>
    <x v="3"/>
    <x v="0"/>
    <x v="1"/>
    <x v="0"/>
    <x v="2"/>
    <x v="18"/>
    <x v="7"/>
    <s v="https://github.com/hneemann/Digital"/>
  </r>
  <r>
    <n v="50"/>
    <s v="EDA Playground"/>
    <s v="Duolos"/>
    <x v="2"/>
    <x v="0"/>
    <x v="0"/>
    <x v="0"/>
    <x v="0"/>
    <x v="0"/>
    <x v="3"/>
    <x v="0"/>
    <x v="1"/>
    <x v="0"/>
    <x v="2"/>
    <x v="21"/>
    <x v="7"/>
    <s v="https://www.edaplayground.com/"/>
  </r>
  <r>
    <n v="51"/>
    <s v="IEEE-754 Floating Point Converter"/>
    <s v="T. H. Schmidt"/>
    <x v="2"/>
    <x v="0"/>
    <x v="1"/>
    <x v="0"/>
    <x v="0"/>
    <x v="0"/>
    <x v="2"/>
    <x v="1"/>
    <x v="1"/>
    <x v="0"/>
    <x v="0"/>
    <x v="14"/>
    <x v="14"/>
    <s v="https://www.h-schmidt.net/FloatConverter/IEEE754.html"/>
  </r>
  <r>
    <n v="52"/>
    <s v="BinaryConvert"/>
    <s v="Keine Informationen"/>
    <x v="2"/>
    <x v="0"/>
    <x v="1"/>
    <x v="0"/>
    <x v="0"/>
    <x v="0"/>
    <x v="2"/>
    <x v="1"/>
    <x v="1"/>
    <x v="0"/>
    <x v="0"/>
    <x v="14"/>
    <x v="14"/>
    <s v="https://www.binaryconvert.com/"/>
  </r>
  <r>
    <n v="53"/>
    <s v="GPGPU-Sim"/>
    <s v="T. Aamodt"/>
    <x v="0"/>
    <x v="3"/>
    <x v="1"/>
    <x v="1"/>
    <x v="0"/>
    <x v="0"/>
    <x v="6"/>
    <x v="0"/>
    <x v="2"/>
    <x v="0"/>
    <x v="1"/>
    <x v="22"/>
    <x v="7"/>
    <s v="https://github.com/gpgpu-sim/gpgpu-sim_distribution"/>
  </r>
  <r>
    <n v="54"/>
    <s v="ESESC"/>
    <s v="K. Ardestani, R. Renau"/>
    <x v="0"/>
    <x v="3"/>
    <x v="1"/>
    <x v="1"/>
    <x v="0"/>
    <x v="0"/>
    <x v="2"/>
    <x v="2"/>
    <x v="2"/>
    <x v="0"/>
    <x v="1"/>
    <x v="21"/>
    <x v="5"/>
    <s v="http://masc.soe.ucsc.edu/esesc/"/>
  </r>
  <r>
    <n v="55"/>
    <s v="CACTI"/>
    <s v="The Cacti Group"/>
    <x v="0"/>
    <x v="1"/>
    <x v="1"/>
    <x v="1"/>
    <x v="0"/>
    <x v="0"/>
    <x v="7"/>
    <x v="0"/>
    <x v="1"/>
    <x v="0"/>
    <x v="1"/>
    <x v="8"/>
    <x v="7"/>
    <s v="https://www.cacti.net"/>
  </r>
  <r>
    <n v="56"/>
    <s v="HotSpot"/>
    <s v="University of Virginia"/>
    <x v="0"/>
    <x v="0"/>
    <x v="1"/>
    <x v="1"/>
    <x v="0"/>
    <x v="0"/>
    <x v="0"/>
    <x v="0"/>
    <x v="1"/>
    <x v="0"/>
    <x v="1"/>
    <x v="4"/>
    <x v="4"/>
    <s v="https://github.com/uvahotspot/HotSpot"/>
  </r>
  <r>
    <n v="57"/>
    <s v="SimScale"/>
    <s v="SimScale GmH"/>
    <x v="2"/>
    <x v="0"/>
    <x v="1"/>
    <x v="1"/>
    <x v="1"/>
    <x v="0"/>
    <x v="0"/>
    <x v="0"/>
    <x v="1"/>
    <x v="0"/>
    <x v="1"/>
    <x v="21"/>
    <x v="7"/>
    <s v="https://www.simscale.com/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57">
  <r>
    <n v="1"/>
    <s v="Cache-Simulator"/>
    <s v="H. Morgenstern"/>
    <x v="0"/>
    <s v="4"/>
    <s v="1"/>
    <s v="1"/>
    <s v="0"/>
    <s v="0"/>
    <s v="Speicher und Performance"/>
    <s v="1"/>
    <s v="2"/>
    <s v="0"/>
    <s v="0"/>
    <n v="2001"/>
    <n v="2001"/>
    <s v="https://www.morgenstern.net/Cache/"/>
  </r>
  <r>
    <n v="2"/>
    <s v="MMIX"/>
    <s v="D. Knuth"/>
    <x v="0"/>
    <s v="0,1,2"/>
    <s v="1"/>
    <s v="1,2"/>
    <s v="0"/>
    <s v="0"/>
    <s v="Prozessoren und Architekturen"/>
    <s v="1"/>
    <s v="0"/>
    <s v="0"/>
    <s v="2"/>
    <n v="2011"/>
    <n v="2011"/>
    <s v="https://mmix.cs.hm.edu/index.html"/>
  </r>
  <r>
    <n v="3"/>
    <s v="MikroSim"/>
    <s v="H. P. Gumm, M. Perner"/>
    <x v="0"/>
    <s v="1"/>
    <s v="1"/>
    <s v="1"/>
    <s v="1"/>
    <s v="0"/>
    <s v="Prozessoren und Architekturen"/>
    <s v="1"/>
    <s v="0"/>
    <s v="0"/>
    <s v="2"/>
    <n v="1992"/>
    <n v="2012"/>
    <s v="http://www.mikrocodesimulator.de/"/>
  </r>
  <r>
    <n v="4"/>
    <s v="Bonsai Computer"/>
    <s v="K. Merkert, J. Merkert"/>
    <x v="1"/>
    <s v="4"/>
    <s v="1"/>
    <s v="0"/>
    <s v="0"/>
    <s v="0"/>
    <s v="Grundlagen und Theorien"/>
    <s v="0"/>
    <s v="1"/>
    <s v="0"/>
    <s v="2"/>
    <n v="2004"/>
    <n v="2017"/>
    <s v="https://bonsai.inf-schule.de/"/>
  </r>
  <r>
    <n v="5"/>
    <s v="MurmelRechner"/>
    <s v="F. Selter"/>
    <x v="2"/>
    <s v="4"/>
    <s v="1"/>
    <s v="0"/>
    <s v="0"/>
    <s v="0"/>
    <s v="Grundlagen und Theorien"/>
    <s v="0"/>
    <s v="0"/>
    <s v="0"/>
    <s v="2"/>
    <n v="2021"/>
    <n v="2022"/>
    <s v="https://inf-schule.de/rechner/bonsai/murmelrechner"/>
  </r>
  <r>
    <n v="6"/>
    <s v="Johnny"/>
    <s v="P. Dauscher"/>
    <x v="1"/>
    <s v="4"/>
    <s v="1"/>
    <s v="0"/>
    <s v="0"/>
    <s v="0"/>
    <s v="Grundlagen und Theorien"/>
    <s v="0"/>
    <s v="0"/>
    <s v="0"/>
    <s v="2"/>
    <n v="2014"/>
    <n v="2021"/>
    <s v="https://dev.inf-schule.de/content/12_rechner/4_johnny/johnny3/"/>
  </r>
  <r>
    <n v="7"/>
    <s v="MOPS"/>
    <s v="M. Haase"/>
    <x v="0"/>
    <s v="0,1,2"/>
    <s v="1"/>
    <s v="0"/>
    <s v="0"/>
    <s v="0"/>
    <s v="Grundlagen und Theorien"/>
    <s v="0"/>
    <s v="0"/>
    <s v="0"/>
    <s v="2"/>
    <n v="2009"/>
    <n v="2024"/>
    <s v="http://www.viktorianer.de/info/mops.html"/>
  </r>
  <r>
    <n v="8"/>
    <s v="LogiSim"/>
    <s v="Github (ursprünglich C. Burch)"/>
    <x v="1"/>
    <s v="4"/>
    <s v="1"/>
    <s v="1,2"/>
    <s v="0"/>
    <s v="0"/>
    <s v="Hardware und Logik"/>
    <s v="1"/>
    <s v="0"/>
    <s v="0"/>
    <s v="2"/>
    <n v="2001"/>
    <n v="2025"/>
    <s v="https://cburch.com/logisim/de/index.html"/>
  </r>
  <r>
    <n v="9"/>
    <s v="CPUlator"/>
    <s v="H. Wong"/>
    <x v="2"/>
    <s v="4"/>
    <s v="1"/>
    <s v="1"/>
    <s v="0"/>
    <s v="0"/>
    <s v="Programmierung"/>
    <s v="1"/>
    <s v="0"/>
    <s v="0"/>
    <s v="1"/>
    <n v="2016"/>
    <n v="2024"/>
    <s v="https://cpulator.01xz.net/"/>
  </r>
  <r>
    <n v="10"/>
    <s v="RARS"/>
    <s v="Github"/>
    <x v="0"/>
    <s v="4"/>
    <s v="1"/>
    <s v="1"/>
    <s v="0"/>
    <s v="0"/>
    <s v="Prozessoren und Architekturen"/>
    <s v="1"/>
    <s v="0"/>
    <s v="0"/>
    <s v="2"/>
    <n v="2017"/>
    <n v="2023"/>
    <s v="https://github.com/TheThirdOne/rars"/>
  </r>
  <r>
    <n v="11"/>
    <s v="MARS"/>
    <s v="P. Sanderson, K. Vollmar"/>
    <x v="0"/>
    <s v="4"/>
    <s v="1"/>
    <s v="1"/>
    <s v="0"/>
    <s v="0"/>
    <s v="Prozessoren und Architekturen"/>
    <s v="1"/>
    <s v="0"/>
    <s v="0"/>
    <s v="2"/>
    <n v="2014"/>
    <n v="2014"/>
    <s v="https://dpetersanderson.github.io/"/>
  </r>
  <r>
    <n v="12"/>
    <s v="gem5"/>
    <s v="Github"/>
    <x v="0"/>
    <s v="0,1,2"/>
    <s v="1"/>
    <s v="1,2"/>
    <s v="0"/>
    <s v="0"/>
    <s v="Prozessoren und Architekturen"/>
    <s v="1"/>
    <s v="1"/>
    <s v="0"/>
    <s v="2"/>
    <n v="2011"/>
    <n v="2025"/>
    <s v="https://www.gem5.org/"/>
  </r>
  <r>
    <n v="13"/>
    <s v="QEMU"/>
    <s v="Gitlab"/>
    <x v="0"/>
    <s v="0,1,2"/>
    <s v="0"/>
    <s v="2"/>
    <s v="0"/>
    <s v="0"/>
    <s v="Systeme und Anwendungen"/>
    <s v="1"/>
    <s v="1"/>
    <s v="0"/>
    <s v="2"/>
    <n v="2003"/>
    <n v="2025"/>
    <s v="https://www.qemu.org/"/>
  </r>
  <r>
    <n v="14"/>
    <s v="QtSpim"/>
    <s v="J. Larus"/>
    <x v="0"/>
    <s v="0,1,2"/>
    <s v="1"/>
    <s v="1"/>
    <s v="0"/>
    <s v="0"/>
    <s v="Programmierung"/>
    <s v="1"/>
    <s v="0"/>
    <s v="0"/>
    <s v="2"/>
    <n v="1990"/>
    <n v="2023"/>
    <s v="https://spimsimulator.sourceforge.net/"/>
  </r>
  <r>
    <n v="15"/>
    <s v="ARMSim#"/>
    <s v="Horspool, Lyons, Serra"/>
    <x v="0"/>
    <s v="0,1,2"/>
    <s v="1"/>
    <s v="1"/>
    <s v="0"/>
    <s v="0"/>
    <s v="Programmierung"/>
    <s v="1"/>
    <s v="0"/>
    <s v="0"/>
    <s v="2"/>
    <n v="2009"/>
    <n v="2015"/>
    <s v="https://webhome.cs.uvic.ca/~nigelh/ARMSim-V2.1/index.html"/>
  </r>
  <r>
    <n v="16"/>
    <s v="HDLBits"/>
    <s v="H. Wong"/>
    <x v="2"/>
    <s v="4"/>
    <s v="1"/>
    <s v="1"/>
    <s v="0"/>
    <s v="0"/>
    <s v="Hardware und Logik"/>
    <s v="1"/>
    <s v="0"/>
    <s v="0"/>
    <s v="2"/>
    <n v="2016"/>
    <n v="2024"/>
    <s v="https://hdlbits.01xz.net/wiki/Main_Page"/>
  </r>
  <r>
    <n v="17"/>
    <s v="ASMBits"/>
    <s v="H. Wong"/>
    <x v="2"/>
    <s v="4"/>
    <s v="1"/>
    <s v="1"/>
    <s v="0"/>
    <s v="0"/>
    <s v="Programmierung"/>
    <s v="1"/>
    <s v="0"/>
    <s v="0"/>
    <s v="2"/>
    <n v="2016"/>
    <n v="2024"/>
    <s v="https://asmbits.01xz.net/wiki/Main_Page"/>
  </r>
  <r>
    <n v="18"/>
    <s v="Iverilog Simulator"/>
    <s v="H. Wong"/>
    <x v="2"/>
    <s v="4"/>
    <s v="1"/>
    <s v="1"/>
    <s v="0"/>
    <s v="0"/>
    <s v="Hardware und Logik"/>
    <s v="1"/>
    <s v="0"/>
    <s v="0"/>
    <s v="2"/>
    <n v="2016"/>
    <n v="2024"/>
    <s v="https://hdlbits.01xz.net/wiki/Iverilog"/>
  </r>
  <r>
    <n v="19"/>
    <s v="Ripes"/>
    <s v="Github"/>
    <x v="2"/>
    <s v="4"/>
    <s v="1"/>
    <s v="1"/>
    <s v="0"/>
    <s v="0"/>
    <s v="Prozessoren und Architekturen"/>
    <s v="1"/>
    <s v="0"/>
    <s v="0"/>
    <s v="2"/>
    <n v="2018"/>
    <n v="2025"/>
    <s v="https://ripes.me/"/>
  </r>
  <r>
    <n v="20"/>
    <s v="DineroIV"/>
    <s v="J. Edler, M. D. Hill"/>
    <x v="0"/>
    <s v="0"/>
    <s v="1"/>
    <s v="1"/>
    <s v="0"/>
    <s v="0"/>
    <s v="Speicher und Performance"/>
    <s v="1"/>
    <s v="0"/>
    <s v="0"/>
    <s v="2"/>
    <n v="1998"/>
    <n v="2023"/>
    <s v="https://pages.cs.wisc.edu/~markhill/DineroIV/"/>
  </r>
  <r>
    <n v="21"/>
    <s v="Pintos"/>
    <s v="B. Pfaff"/>
    <x v="0"/>
    <s v="3"/>
    <s v="1"/>
    <s v="1"/>
    <s v="0"/>
    <s v="0"/>
    <s v="Systeme und Anwendungen"/>
    <s v="1"/>
    <s v="1"/>
    <s v="0"/>
    <s v="2"/>
    <n v="2004"/>
    <n v="2025"/>
    <s v="https://pkuflyingpig.gitbook.io/pintos"/>
  </r>
  <r>
    <n v="22"/>
    <s v="Bochs"/>
    <s v="Bochs"/>
    <x v="0"/>
    <s v="0,1,2"/>
    <s v="0"/>
    <s v="1,2"/>
    <s v="0"/>
    <s v="0"/>
    <s v="Systeme und Anwendungen"/>
    <s v="1"/>
    <s v="1"/>
    <s v="0"/>
    <s v="2"/>
    <n v="2011"/>
    <n v="2025"/>
    <s v="https://bochs.sourceforge.io/"/>
  </r>
  <r>
    <n v="23"/>
    <s v="NachOS"/>
    <s v="T. Anderson, W. A. Christopher, S. J. Procter"/>
    <x v="0"/>
    <s v="3"/>
    <s v="1"/>
    <s v="1"/>
    <s v="0"/>
    <s v="0"/>
    <s v="Systeme und Anwendungen"/>
    <s v="1"/>
    <s v="1"/>
    <s v="0"/>
    <s v="2"/>
    <n v="1992"/>
    <n v="1996"/>
    <s v="https://homes.cs.washington.edu/~tom/nachos/"/>
  </r>
  <r>
    <n v="24"/>
    <s v="Multi2Sim"/>
    <s v="Universität Valencia, Northeastern University"/>
    <x v="0"/>
    <s v="0,1,2"/>
    <s v="0"/>
    <s v="1,2"/>
    <s v="0"/>
    <s v="0"/>
    <s v="GPU"/>
    <s v="2"/>
    <s v="0"/>
    <s v="0"/>
    <s v="2"/>
    <n v="2011"/>
    <n v="2013"/>
    <s v="http://www.multi2sim.org/"/>
  </r>
  <r>
    <n v="25"/>
    <s v="Sniper"/>
    <s v="Github"/>
    <x v="0"/>
    <s v="1,3"/>
    <s v="0"/>
    <s v="1,2"/>
    <s v="0"/>
    <s v="0"/>
    <s v="Speicher und Performance"/>
    <s v="2"/>
    <s v="1"/>
    <s v="0"/>
    <s v="1"/>
    <n v="2011"/>
    <n v="2024"/>
    <s v="https://snipersim.org/w/?utm_source=chatgpt.com"/>
  </r>
  <r>
    <n v="26"/>
    <s v="Little Man Computer (diverse Anbieter)"/>
    <s v="Stuart Madnick"/>
    <x v="1"/>
    <s v="4"/>
    <s v="1"/>
    <s v="0,1"/>
    <s v="0"/>
    <s v="0"/>
    <s v="Grundlagen und Theorien"/>
    <s v="0"/>
    <s v="0"/>
    <s v="0"/>
    <s v="2"/>
    <n v="1965"/>
    <n v="2025"/>
    <s v="Nur ein Bsp.: https://peterhigginson.co.uk/lmc/"/>
  </r>
  <r>
    <n v="27"/>
    <s v="Tinkercad Circuits"/>
    <s v="Autodesk"/>
    <x v="2"/>
    <s v="4"/>
    <s v="1"/>
    <s v="0"/>
    <s v="0"/>
    <s v="0"/>
    <s v="Hardware und Logik"/>
    <s v="0"/>
    <s v="0"/>
    <s v="0"/>
    <s v="2"/>
    <n v="2011"/>
    <n v="2025"/>
    <s v="https://www.tinkercad.com/circuits"/>
  </r>
  <r>
    <n v="28"/>
    <s v="CircuitVerse"/>
    <s v="Github"/>
    <x v="2"/>
    <s v="4"/>
    <s v="1"/>
    <s v="0,1"/>
    <s v="0"/>
    <s v="0"/>
    <s v="Hardware und Logik"/>
    <s v="1"/>
    <s v="0"/>
    <s v="0"/>
    <s v="2"/>
    <s v="k.A."/>
    <n v="2025"/>
    <s v="https://circuitverse.org/"/>
  </r>
  <r>
    <n v="29"/>
    <s v="Visual6502"/>
    <s v="B. Silverman, G. James, E. Spittles"/>
    <x v="2"/>
    <s v="4"/>
    <s v="0"/>
    <s v="2"/>
    <s v="0"/>
    <s v="0"/>
    <s v="Prozessoren und Architekturen"/>
    <s v="1"/>
    <s v="0"/>
    <s v="0"/>
    <s v="0"/>
    <n v="2009"/>
    <n v="2010"/>
    <s v="http://www.visual6502.org/"/>
  </r>
  <r>
    <n v="30"/>
    <s v="Sim8085"/>
    <s v="Github"/>
    <x v="2"/>
    <s v="4"/>
    <s v="1"/>
    <s v="1"/>
    <s v="0"/>
    <s v="0"/>
    <s v="Prozessoren und Architekturen"/>
    <s v="1"/>
    <s v="0"/>
    <s v="0"/>
    <s v="1"/>
    <n v="2018"/>
    <n v="2025"/>
    <s v="https://www.sim8085.com/"/>
  </r>
  <r>
    <n v="31"/>
    <s v="DLX SImulator"/>
    <s v="Universität Salzburg"/>
    <x v="2"/>
    <s v="4"/>
    <s v="1"/>
    <s v="1"/>
    <s v="0"/>
    <s v="0"/>
    <s v="Prozessoren und Architekturen"/>
    <s v="1"/>
    <s v="0"/>
    <s v="1"/>
    <s v="0"/>
    <s v="k.A."/>
    <s v="k.A."/>
    <s v="https://lv.cosy.sbg.ac.at/digitale/dlxwsim/"/>
  </r>
  <r>
    <n v="32"/>
    <s v="EduMIPS64"/>
    <s v="Github"/>
    <x v="1"/>
    <s v="4"/>
    <s v="1"/>
    <s v="1"/>
    <s v="0"/>
    <s v="0"/>
    <s v="Prozessoren und Architekturen"/>
    <s v="1"/>
    <s v="0"/>
    <s v="0"/>
    <s v="1"/>
    <n v="2006"/>
    <n v="2025"/>
    <s v="https://edumips.org/"/>
  </r>
  <r>
    <n v="33"/>
    <s v="Venus"/>
    <s v="K. Vakil"/>
    <x v="2"/>
    <s v="4"/>
    <s v="1"/>
    <s v="1"/>
    <s v="0"/>
    <s v="0"/>
    <s v="Prozessoren und Architekturen"/>
    <s v="1"/>
    <s v="0"/>
    <s v="0"/>
    <s v="1"/>
    <n v="2017"/>
    <n v="2017"/>
    <s v="https://github.com/kvakil/venus"/>
  </r>
  <r>
    <n v="34"/>
    <s v="Verilator"/>
    <s v="Github"/>
    <x v="0"/>
    <s v="0,1"/>
    <s v="0"/>
    <s v="2"/>
    <s v="0"/>
    <s v="0"/>
    <s v="Hardware und Logik"/>
    <s v="1"/>
    <s v="0"/>
    <s v="0"/>
    <s v="2"/>
    <n v="1998"/>
    <n v="2025"/>
    <s v="https://www.veripool.org/verilator/"/>
  </r>
  <r>
    <n v="35"/>
    <s v="RISC-V Web Simulator"/>
    <s v="W. J. Song"/>
    <x v="2"/>
    <s v="4"/>
    <s v="1"/>
    <s v="1"/>
    <s v="0"/>
    <s v="0"/>
    <s v="Prozessoren und Architekturen"/>
    <s v="1"/>
    <s v="0"/>
    <s v="1"/>
    <s v="0"/>
    <s v="k.A."/>
    <s v="k.A."/>
    <s v="https://riscv.vercel.app/"/>
  </r>
  <r>
    <n v="36"/>
    <s v="Spike"/>
    <s v="Github"/>
    <x v="0"/>
    <s v="4"/>
    <s v="0"/>
    <s v="1,2"/>
    <s v="0"/>
    <s v="0"/>
    <s v="Prozessoren und Architekturen"/>
    <s v="1"/>
    <s v="0"/>
    <s v="1"/>
    <s v="2"/>
    <n v="2019"/>
    <n v="2025"/>
    <s v="https://github.com/riscv-software-src/riscv-isa-sim"/>
  </r>
  <r>
    <n v="37"/>
    <s v="BRISC-V"/>
    <s v="ASCSlab"/>
    <x v="2"/>
    <s v="4"/>
    <s v="1"/>
    <s v="1"/>
    <s v="0"/>
    <s v="0"/>
    <s v="Prozessoren und Architekturen"/>
    <s v="1"/>
    <s v="0"/>
    <s v="0"/>
    <s v="1"/>
    <n v="2018"/>
    <n v="2021"/>
    <s v="https://ascslab.org/research/briscv/simulator/simulator.html"/>
  </r>
  <r>
    <n v="38"/>
    <s v="QtRVSim"/>
    <s v="Github"/>
    <x v="1"/>
    <s v="4"/>
    <s v="1"/>
    <s v="1"/>
    <s v="0"/>
    <s v="0"/>
    <s v="Prozessoren und Architekturen"/>
    <s v="1"/>
    <s v="0"/>
    <s v="0"/>
    <s v="1"/>
    <n v="2022"/>
    <n v="2024"/>
    <s v="https://github.com/cvut/qtrvsim"/>
  </r>
  <r>
    <n v="39"/>
    <s v="CISC-simulator"/>
    <s v="Github"/>
    <x v="0"/>
    <s v="4"/>
    <s v="1"/>
    <s v="1"/>
    <s v="0"/>
    <s v="0"/>
    <s v="Prozessoren und Architekturen"/>
    <s v="1"/>
    <s v="0"/>
    <s v="0"/>
    <s v="0"/>
    <n v="2018"/>
    <n v="2019"/>
    <s v="https://github.com/praveen1496/CISC-simulator"/>
  </r>
  <r>
    <n v="40"/>
    <s v="CISC 6461"/>
    <s v="N. Capurso, A. Smith, J. Klein, A. Remily, E. Reynoso"/>
    <x v="0"/>
    <s v="4"/>
    <s v="1"/>
    <s v="1"/>
    <s v="0"/>
    <s v="0"/>
    <s v="Prozessoren und Architekturen"/>
    <s v="1"/>
    <s v="0"/>
    <s v="0"/>
    <s v="0"/>
    <n v="2014"/>
    <n v="2015"/>
    <s v="https://github.com/nickcapurso/CISC-Simulator-Group-Project-CSCI-6461"/>
  </r>
  <r>
    <n v="41"/>
    <s v="Pipeline Simulator"/>
    <s v="Universität Michigan"/>
    <x v="2"/>
    <s v="4"/>
    <s v="1"/>
    <s v="1"/>
    <s v="0"/>
    <s v="0"/>
    <s v="Prozessoren und Architekturen"/>
    <s v="1"/>
    <s v="0"/>
    <s v="1"/>
    <s v="0"/>
    <s v="k.A."/>
    <s v="k.A."/>
    <s v="https://vhosts.eecs.umich.edu/370simulators/pipeline/simulator.html"/>
  </r>
  <r>
    <n v="42"/>
    <s v="simpipe"/>
    <s v="Github"/>
    <x v="0"/>
    <s v="4"/>
    <s v="1"/>
    <s v="1"/>
    <s v="0"/>
    <s v="0"/>
    <s v="Prozessoren und Architekturen"/>
    <s v="1"/>
    <s v="0"/>
    <s v="1"/>
    <s v="0"/>
    <n v="2020"/>
    <n v="2021"/>
    <s v="https://github.com/leondavi/simpipe"/>
  </r>
  <r>
    <n v="43"/>
    <s v="Superscalar Processor Simulator"/>
    <s v="Github"/>
    <x v="0"/>
    <s v="4"/>
    <s v="1"/>
    <s v="1"/>
    <s v="0"/>
    <s v="0"/>
    <s v="Prozessoren und Architekturen"/>
    <s v="1"/>
    <s v="0"/>
    <s v="1"/>
    <s v="0"/>
    <n v="2019"/>
    <n v="2019"/>
    <s v="https://github.com/SSutherlandDeeBristol/superscalar-processor-simulator/commits/master/?after=d69ab924e35355ac3583e646674409e48ae6f9f0+34"/>
  </r>
  <r>
    <n v="44"/>
    <s v="RISC-V Simulator"/>
    <s v="J. Jaros, M. Majer, J. Horky, J. Vavra"/>
    <x v="2"/>
    <s v="4"/>
    <s v="0"/>
    <s v="1,2"/>
    <s v="0"/>
    <s v="0"/>
    <s v="Prozessoren und Architekturen"/>
    <s v="1"/>
    <s v="0"/>
    <s v="0"/>
    <s v="0"/>
    <n v="2024"/>
    <n v="2024"/>
    <s v="https://sc-nas.fit.vutbr.cz:11443/"/>
  </r>
  <r>
    <n v="45"/>
    <s v="Superscalar-CPU-Simulator"/>
    <s v="Github"/>
    <x v="0"/>
    <s v="4"/>
    <s v="1"/>
    <s v="1"/>
    <s v="0"/>
    <s v="0"/>
    <s v="Prozessoren und Architekturen"/>
    <s v="1"/>
    <s v="0"/>
    <s v="1"/>
    <s v="0"/>
    <n v="2018"/>
    <n v="2019"/>
    <s v="https://github.com/Charana123/Superscalar-CPU-Simulator/commits/master/"/>
  </r>
  <r>
    <n v="46"/>
    <s v="SESC"/>
    <s v="IACOMA-Gruppe"/>
    <x v="0"/>
    <s v="0"/>
    <s v="0"/>
    <s v="1,2"/>
    <s v="0"/>
    <s v="0"/>
    <s v="Prozessoren und Architekturen"/>
    <s v="1"/>
    <s v="0"/>
    <s v="0"/>
    <s v="2"/>
    <n v="2005"/>
    <n v="2005"/>
    <s v="https://sesc.sourceforge.net/"/>
  </r>
  <r>
    <n v="47"/>
    <s v="Logigator"/>
    <s v="Logigator GmbH"/>
    <x v="2"/>
    <s v="4"/>
    <s v="1"/>
    <s v="0"/>
    <s v="1"/>
    <s v="0"/>
    <s v="Hardware und Logik"/>
    <s v="0"/>
    <s v="0"/>
    <s v="0"/>
    <s v="2"/>
    <s v="k.A."/>
    <s v="k.A."/>
    <s v="https://logigator.com/de"/>
  </r>
  <r>
    <n v="48"/>
    <s v="Digital Logic Sim"/>
    <s v="S. Lague"/>
    <x v="0"/>
    <s v="0,1,2"/>
    <s v="1"/>
    <s v="0"/>
    <s v="0"/>
    <s v="0"/>
    <s v="Hardware und Logik"/>
    <s v="0"/>
    <s v="0"/>
    <s v="0"/>
    <s v="1"/>
    <n v="2020"/>
    <n v="2025"/>
    <s v="https://digital-logic-sim.de.softonic.com/#google_vignette"/>
  </r>
  <r>
    <n v="49"/>
    <s v="Digital"/>
    <s v="H. Neemann"/>
    <x v="0"/>
    <s v="0,1,2"/>
    <s v="1"/>
    <s v="1"/>
    <s v="0"/>
    <s v="0"/>
    <s v="Hardware und Logik"/>
    <s v="1"/>
    <s v="0"/>
    <s v="0"/>
    <s v="1"/>
    <n v="2020"/>
    <n v="2025"/>
    <s v="https://github.com/hneemann/Digital"/>
  </r>
  <r>
    <n v="50"/>
    <s v="EDA Playground"/>
    <s v="Duolos"/>
    <x v="2"/>
    <s v="4"/>
    <s v="1"/>
    <s v="1"/>
    <s v="0"/>
    <s v="0"/>
    <s v="Hardware und Logik"/>
    <s v="1"/>
    <s v="0"/>
    <s v="0"/>
    <s v="1"/>
    <n v="2013"/>
    <n v="2025"/>
    <s v="https://www.edaplayground.com/"/>
  </r>
  <r>
    <n v="51"/>
    <s v="IEEE-754 Floating Point Converter"/>
    <s v="T. H. Schmidt"/>
    <x v="2"/>
    <s v="4"/>
    <s v="0"/>
    <s v="1"/>
    <s v="0"/>
    <s v="0"/>
    <s v="Grundlagen und Theorien"/>
    <s v="0"/>
    <s v="0"/>
    <s v="0"/>
    <s v="0"/>
    <s v="k.A."/>
    <s v="k.A."/>
    <s v="https://www.h-schmidt.net/FloatConverter/IEEE754.html"/>
  </r>
  <r>
    <n v="52"/>
    <s v="BinaryConvert"/>
    <s v="Keine Informationen"/>
    <x v="2"/>
    <s v="4"/>
    <s v="0"/>
    <s v="1"/>
    <s v="0"/>
    <s v="0"/>
    <s v="Grundlagen und Theorien"/>
    <s v="0"/>
    <s v="0"/>
    <s v="0"/>
    <s v="0"/>
    <s v="k.A."/>
    <s v="k.A."/>
    <s v="https://www.binaryconvert.com/"/>
  </r>
  <r>
    <n v="53"/>
    <s v="GPGPU-Sim"/>
    <s v="T. Aamodt"/>
    <x v="0"/>
    <s v="0"/>
    <s v="0"/>
    <s v="1,2"/>
    <s v="0"/>
    <s v="0"/>
    <s v="GPU"/>
    <s v="1"/>
    <s v="1"/>
    <s v="0"/>
    <s v="2"/>
    <n v="2007"/>
    <n v="2025"/>
    <s v="https://github.com/gpgpu-sim/gpgpu-sim_distribution"/>
  </r>
  <r>
    <n v="54"/>
    <s v="ESESC"/>
    <s v="K. Ardestani, R. Renau"/>
    <x v="0"/>
    <s v="0"/>
    <s v="0"/>
    <s v="1,2"/>
    <s v="0"/>
    <s v="0"/>
    <s v="Grundlagen und Theorien"/>
    <s v="2"/>
    <s v="1"/>
    <s v="0"/>
    <s v="2"/>
    <n v="2013"/>
    <n v="2021"/>
    <s v="http://masc.soe.ucsc.edu/esesc/"/>
  </r>
  <r>
    <n v="55"/>
    <s v="CACTI"/>
    <s v="The Cacti Group"/>
    <x v="0"/>
    <s v="0,1,2"/>
    <s v="0"/>
    <s v="1,2"/>
    <s v="0"/>
    <s v="0"/>
    <s v="Monitoring"/>
    <s v="1"/>
    <s v="0"/>
    <s v="0"/>
    <s v="2"/>
    <n v="2017"/>
    <n v="2025"/>
    <s v="https://www.cacti.net"/>
  </r>
  <r>
    <n v="56"/>
    <s v="HotSpot"/>
    <s v="University of Virginia"/>
    <x v="0"/>
    <s v="4"/>
    <s v="0"/>
    <s v="1,2"/>
    <s v="0"/>
    <s v="0"/>
    <s v="Speicher und Performance"/>
    <s v="1"/>
    <s v="0"/>
    <s v="0"/>
    <s v="2"/>
    <n v="2021"/>
    <n v="2022"/>
    <s v="https://github.com/uvahotspot/HotSpot"/>
  </r>
  <r>
    <n v="57"/>
    <s v="SimScale"/>
    <s v="SimScale GmH"/>
    <x v="2"/>
    <s v="4"/>
    <s v="0"/>
    <s v="1,2"/>
    <s v="1"/>
    <s v="0"/>
    <s v="Speicher und Performance"/>
    <s v="1"/>
    <s v="0"/>
    <s v="0"/>
    <s v="2"/>
    <n v="2013"/>
    <n v="2025"/>
    <s v="https://www.simscale.com/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57">
  <r>
    <n v="1"/>
    <s v="Cache-Simulator"/>
    <s v="H. Morgenstern"/>
    <x v="0"/>
    <s v="4"/>
    <s v="1"/>
    <s v="1"/>
    <s v="0"/>
    <s v="0"/>
    <s v="Speicher und Performance"/>
    <s v="1"/>
    <s v="2"/>
    <s v="0"/>
    <s v="0"/>
    <x v="0"/>
    <n v="2001"/>
    <s v="https://www.morgenstern.net/Cache/"/>
  </r>
  <r>
    <n v="2"/>
    <s v="MMIX"/>
    <s v="D. Knuth"/>
    <x v="0"/>
    <s v="0,1,2"/>
    <s v="1"/>
    <s v="1,2"/>
    <s v="0"/>
    <s v="0"/>
    <s v="Prozessoren und Architekturen"/>
    <s v="1"/>
    <s v="0"/>
    <s v="0"/>
    <s v="2"/>
    <x v="1"/>
    <n v="2011"/>
    <s v="https://mmix.cs.hm.edu/index.html"/>
  </r>
  <r>
    <n v="3"/>
    <s v="MikroSim"/>
    <s v="H. P. Gumm, M. Perner"/>
    <x v="0"/>
    <s v="1"/>
    <s v="1"/>
    <s v="1"/>
    <s v="1"/>
    <s v="0"/>
    <s v="Prozessoren und Architekturen"/>
    <s v="1"/>
    <s v="0"/>
    <s v="0"/>
    <s v="2"/>
    <x v="2"/>
    <n v="2012"/>
    <s v="http://www.mikrocodesimulator.de/"/>
  </r>
  <r>
    <n v="4"/>
    <s v="Bonsai Computer"/>
    <s v="K. Merkert, J. Merkert"/>
    <x v="1"/>
    <s v="4"/>
    <s v="1"/>
    <s v="0"/>
    <s v="0"/>
    <s v="0"/>
    <s v="Grundlagen und Theorien"/>
    <s v="0"/>
    <s v="1"/>
    <s v="0"/>
    <s v="2"/>
    <x v="3"/>
    <n v="2017"/>
    <s v="https://bonsai.inf-schule.de/"/>
  </r>
  <r>
    <n v="5"/>
    <s v="MurmelRechner"/>
    <s v="F. Selter"/>
    <x v="2"/>
    <s v="4"/>
    <s v="1"/>
    <s v="0"/>
    <s v="0"/>
    <s v="0"/>
    <s v="Grundlagen und Theorien"/>
    <s v="0"/>
    <s v="0"/>
    <s v="0"/>
    <s v="2"/>
    <x v="4"/>
    <n v="2022"/>
    <s v="https://inf-schule.de/rechner/bonsai/murmelrechner"/>
  </r>
  <r>
    <n v="6"/>
    <s v="Johnny"/>
    <s v="P. Dauscher"/>
    <x v="1"/>
    <s v="4"/>
    <s v="1"/>
    <s v="0"/>
    <s v="0"/>
    <s v="0"/>
    <s v="Grundlagen und Theorien"/>
    <s v="0"/>
    <s v="0"/>
    <s v="0"/>
    <s v="2"/>
    <x v="5"/>
    <n v="2021"/>
    <s v="https://dev.inf-schule.de/content/12_rechner/4_johnny/johnny3/"/>
  </r>
  <r>
    <n v="7"/>
    <s v="MOPS"/>
    <s v="M. Haase"/>
    <x v="0"/>
    <s v="0,1,2"/>
    <s v="1"/>
    <s v="0"/>
    <s v="0"/>
    <s v="0"/>
    <s v="Grundlagen und Theorien"/>
    <s v="0"/>
    <s v="0"/>
    <s v="0"/>
    <s v="2"/>
    <x v="6"/>
    <n v="2024"/>
    <s v="http://www.viktorianer.de/info/mops.html"/>
  </r>
  <r>
    <n v="8"/>
    <s v="LogiSim"/>
    <s v="Github (ursprünglich C. Burch)"/>
    <x v="1"/>
    <s v="4"/>
    <s v="1"/>
    <s v="1,2"/>
    <s v="0"/>
    <s v="0"/>
    <s v="Hardware und Logik"/>
    <s v="1"/>
    <s v="0"/>
    <s v="0"/>
    <s v="2"/>
    <x v="0"/>
    <n v="2025"/>
    <s v="https://cburch.com/logisim/de/index.html"/>
  </r>
  <r>
    <n v="9"/>
    <s v="CPUlator"/>
    <s v="H. Wong"/>
    <x v="2"/>
    <s v="4"/>
    <s v="1"/>
    <s v="1"/>
    <s v="0"/>
    <s v="0"/>
    <s v="Programmierung"/>
    <s v="1"/>
    <s v="0"/>
    <s v="0"/>
    <s v="1"/>
    <x v="7"/>
    <n v="2024"/>
    <s v="https://cpulator.01xz.net/"/>
  </r>
  <r>
    <n v="10"/>
    <s v="RARS"/>
    <s v="Github"/>
    <x v="0"/>
    <s v="4"/>
    <s v="1"/>
    <s v="1"/>
    <s v="0"/>
    <s v="0"/>
    <s v="Prozessoren und Architekturen"/>
    <s v="1"/>
    <s v="0"/>
    <s v="0"/>
    <s v="2"/>
    <x v="8"/>
    <n v="2023"/>
    <s v="https://github.com/TheThirdOne/rars"/>
  </r>
  <r>
    <n v="11"/>
    <s v="MARS"/>
    <s v="P. Sanderson, K. Vollmar"/>
    <x v="0"/>
    <s v="4"/>
    <s v="1"/>
    <s v="1"/>
    <s v="0"/>
    <s v="0"/>
    <s v="Prozessoren und Architekturen"/>
    <s v="1"/>
    <s v="0"/>
    <s v="0"/>
    <s v="2"/>
    <x v="5"/>
    <n v="2014"/>
    <s v="https://dpetersanderson.github.io/"/>
  </r>
  <r>
    <n v="12"/>
    <s v="gem5"/>
    <s v="Github"/>
    <x v="0"/>
    <s v="0,1,2"/>
    <s v="1"/>
    <s v="1,2"/>
    <s v="0"/>
    <s v="0"/>
    <s v="Prozessoren und Architekturen"/>
    <s v="1"/>
    <s v="1"/>
    <s v="0"/>
    <s v="2"/>
    <x v="1"/>
    <n v="2025"/>
    <s v="https://www.gem5.org/"/>
  </r>
  <r>
    <n v="13"/>
    <s v="QEMU"/>
    <s v="Gitlab"/>
    <x v="0"/>
    <s v="0,1,2"/>
    <s v="0"/>
    <s v="2"/>
    <s v="0"/>
    <s v="0"/>
    <s v="Systeme und Anwendungen"/>
    <s v="1"/>
    <s v="1"/>
    <s v="0"/>
    <s v="2"/>
    <x v="9"/>
    <n v="2025"/>
    <s v="https://www.qemu.org/"/>
  </r>
  <r>
    <n v="14"/>
    <s v="QtSpim"/>
    <s v="J. Larus"/>
    <x v="0"/>
    <s v="0,1,2"/>
    <s v="1"/>
    <s v="1"/>
    <s v="0"/>
    <s v="0"/>
    <s v="Programmierung"/>
    <s v="1"/>
    <s v="0"/>
    <s v="0"/>
    <s v="2"/>
    <x v="10"/>
    <n v="2023"/>
    <s v="https://spimsimulator.sourceforge.net/"/>
  </r>
  <r>
    <n v="15"/>
    <s v="ARMSim#"/>
    <s v="Horspool, Lyons, Serra"/>
    <x v="0"/>
    <s v="0,1,2"/>
    <s v="1"/>
    <s v="1"/>
    <s v="0"/>
    <s v="0"/>
    <s v="Programmierung"/>
    <s v="1"/>
    <s v="0"/>
    <s v="0"/>
    <s v="2"/>
    <x v="6"/>
    <n v="2015"/>
    <s v="https://webhome.cs.uvic.ca/~nigelh/ARMSim-V2.1/index.html"/>
  </r>
  <r>
    <n v="16"/>
    <s v="HDLBits"/>
    <s v="H. Wong"/>
    <x v="2"/>
    <s v="4"/>
    <s v="1"/>
    <s v="1"/>
    <s v="0"/>
    <s v="0"/>
    <s v="Hardware und Logik"/>
    <s v="1"/>
    <s v="0"/>
    <s v="0"/>
    <s v="2"/>
    <x v="7"/>
    <n v="2024"/>
    <s v="https://hdlbits.01xz.net/wiki/Main_Page"/>
  </r>
  <r>
    <n v="17"/>
    <s v="ASMBits"/>
    <s v="H. Wong"/>
    <x v="2"/>
    <s v="4"/>
    <s v="1"/>
    <s v="1"/>
    <s v="0"/>
    <s v="0"/>
    <s v="Programmierung"/>
    <s v="1"/>
    <s v="0"/>
    <s v="0"/>
    <s v="2"/>
    <x v="7"/>
    <n v="2024"/>
    <s v="https://asmbits.01xz.net/wiki/Main_Page"/>
  </r>
  <r>
    <n v="18"/>
    <s v="Iverilog Simulator"/>
    <s v="H. Wong"/>
    <x v="2"/>
    <s v="4"/>
    <s v="1"/>
    <s v="1"/>
    <s v="0"/>
    <s v="0"/>
    <s v="Hardware und Logik"/>
    <s v="1"/>
    <s v="0"/>
    <s v="0"/>
    <s v="2"/>
    <x v="7"/>
    <n v="2024"/>
    <s v="https://hdlbits.01xz.net/wiki/Iverilog"/>
  </r>
  <r>
    <n v="19"/>
    <s v="Ripes"/>
    <s v="Github"/>
    <x v="2"/>
    <s v="4"/>
    <s v="1"/>
    <s v="1"/>
    <s v="0"/>
    <s v="0"/>
    <s v="Prozessoren und Architekturen"/>
    <s v="1"/>
    <s v="0"/>
    <s v="0"/>
    <s v="2"/>
    <x v="11"/>
    <n v="2025"/>
    <s v="https://ripes.me/"/>
  </r>
  <r>
    <n v="20"/>
    <s v="DineroIV"/>
    <s v="J. Edler, M. D. Hill"/>
    <x v="0"/>
    <s v="0"/>
    <s v="1"/>
    <s v="1"/>
    <s v="0"/>
    <s v="0"/>
    <s v="Speicher und Performance"/>
    <s v="1"/>
    <s v="0"/>
    <s v="0"/>
    <s v="2"/>
    <x v="12"/>
    <n v="2023"/>
    <s v="https://pages.cs.wisc.edu/~markhill/DineroIV/"/>
  </r>
  <r>
    <n v="21"/>
    <s v="Pintos"/>
    <s v="B. Pfaff"/>
    <x v="0"/>
    <s v="3"/>
    <s v="1"/>
    <s v="1"/>
    <s v="0"/>
    <s v="0"/>
    <s v="Systeme und Anwendungen"/>
    <s v="1"/>
    <s v="1"/>
    <s v="0"/>
    <s v="2"/>
    <x v="3"/>
    <n v="2025"/>
    <s v="https://pkuflyingpig.gitbook.io/pintos"/>
  </r>
  <r>
    <n v="22"/>
    <s v="Bochs"/>
    <s v="Bochs"/>
    <x v="0"/>
    <s v="0,1,2"/>
    <s v="0"/>
    <s v="1,2"/>
    <s v="0"/>
    <s v="0"/>
    <s v="Systeme und Anwendungen"/>
    <s v="1"/>
    <s v="1"/>
    <s v="0"/>
    <s v="2"/>
    <x v="1"/>
    <n v="2025"/>
    <s v="https://bochs.sourceforge.io/"/>
  </r>
  <r>
    <n v="23"/>
    <s v="NachOS"/>
    <s v="T. Anderson, W. A. Christopher, S. J. Procter"/>
    <x v="0"/>
    <s v="3"/>
    <s v="1"/>
    <s v="1"/>
    <s v="0"/>
    <s v="0"/>
    <s v="Systeme und Anwendungen"/>
    <s v="1"/>
    <s v="1"/>
    <s v="0"/>
    <s v="2"/>
    <x v="2"/>
    <n v="1996"/>
    <s v="https://homes.cs.washington.edu/~tom/nachos/"/>
  </r>
  <r>
    <n v="24"/>
    <s v="Multi2Sim"/>
    <s v="Universität Valencia, Northeastern University"/>
    <x v="0"/>
    <s v="0,1,2"/>
    <s v="0"/>
    <s v="1,2"/>
    <s v="0"/>
    <s v="0"/>
    <s v="GPU"/>
    <s v="2"/>
    <s v="0"/>
    <s v="0"/>
    <s v="2"/>
    <x v="1"/>
    <n v="2013"/>
    <s v="http://www.multi2sim.org/"/>
  </r>
  <r>
    <n v="25"/>
    <s v="Sniper"/>
    <s v="Github"/>
    <x v="0"/>
    <s v="1,3"/>
    <s v="0"/>
    <s v="1,2"/>
    <s v="0"/>
    <s v="0"/>
    <s v="Speicher und Performance"/>
    <s v="2"/>
    <s v="1"/>
    <s v="0"/>
    <s v="1"/>
    <x v="1"/>
    <n v="2024"/>
    <s v="https://snipersim.org/w/?utm_source=chatgpt.com"/>
  </r>
  <r>
    <n v="26"/>
    <s v="Little Man Computer (diverse Anbieter)"/>
    <s v="Stuart Madnick"/>
    <x v="1"/>
    <s v="4"/>
    <s v="1"/>
    <s v="0,1"/>
    <s v="0"/>
    <s v="0"/>
    <s v="Grundlagen und Theorien"/>
    <s v="0"/>
    <s v="0"/>
    <s v="0"/>
    <s v="2"/>
    <x v="13"/>
    <n v="2025"/>
    <s v="Nur ein Bsp.: https://peterhigginson.co.uk/lmc/"/>
  </r>
  <r>
    <n v="27"/>
    <s v="Tinkercad Circuits"/>
    <s v="Autodesk"/>
    <x v="2"/>
    <s v="4"/>
    <s v="1"/>
    <s v="0"/>
    <s v="0"/>
    <s v="0"/>
    <s v="Hardware und Logik"/>
    <s v="0"/>
    <s v="0"/>
    <s v="0"/>
    <s v="2"/>
    <x v="1"/>
    <n v="2025"/>
    <s v="https://www.tinkercad.com/circuits"/>
  </r>
  <r>
    <n v="28"/>
    <s v="CircuitVerse"/>
    <s v="Github"/>
    <x v="2"/>
    <s v="4"/>
    <s v="1"/>
    <s v="0,1"/>
    <s v="0"/>
    <s v="0"/>
    <s v="Hardware und Logik"/>
    <s v="1"/>
    <s v="0"/>
    <s v="0"/>
    <s v="2"/>
    <x v="14"/>
    <n v="2025"/>
    <s v="https://circuitverse.org/"/>
  </r>
  <r>
    <n v="29"/>
    <s v="Visual6502"/>
    <s v="B. Silverman, G. James, E. Spittles"/>
    <x v="2"/>
    <s v="4"/>
    <s v="0"/>
    <s v="2"/>
    <s v="0"/>
    <s v="0"/>
    <s v="Prozessoren und Architekturen"/>
    <s v="1"/>
    <s v="0"/>
    <s v="0"/>
    <s v="0"/>
    <x v="6"/>
    <n v="2010"/>
    <s v="http://www.visual6502.org/"/>
  </r>
  <r>
    <n v="30"/>
    <s v="Sim8085"/>
    <s v="Github"/>
    <x v="2"/>
    <s v="4"/>
    <s v="1"/>
    <s v="1"/>
    <s v="0"/>
    <s v="0"/>
    <s v="Prozessoren und Architekturen"/>
    <s v="1"/>
    <s v="0"/>
    <s v="0"/>
    <s v="1"/>
    <x v="11"/>
    <n v="2025"/>
    <s v="https://www.sim8085.com/"/>
  </r>
  <r>
    <n v="31"/>
    <s v="DLX SImulator"/>
    <s v="Universität Salzburg"/>
    <x v="2"/>
    <s v="4"/>
    <s v="1"/>
    <s v="1"/>
    <s v="0"/>
    <s v="0"/>
    <s v="Prozessoren und Architekturen"/>
    <s v="1"/>
    <s v="0"/>
    <s v="1"/>
    <s v="0"/>
    <x v="14"/>
    <s v="k.A."/>
    <s v="https://lv.cosy.sbg.ac.at/digitale/dlxwsim/"/>
  </r>
  <r>
    <n v="32"/>
    <s v="EduMIPS64"/>
    <s v="Github"/>
    <x v="1"/>
    <s v="4"/>
    <s v="1"/>
    <s v="1"/>
    <s v="0"/>
    <s v="0"/>
    <s v="Prozessoren und Architekturen"/>
    <s v="1"/>
    <s v="0"/>
    <s v="0"/>
    <s v="1"/>
    <x v="15"/>
    <n v="2025"/>
    <s v="https://edumips.org/"/>
  </r>
  <r>
    <n v="33"/>
    <s v="Venus"/>
    <s v="K. Vakil"/>
    <x v="2"/>
    <s v="4"/>
    <s v="1"/>
    <s v="1"/>
    <s v="0"/>
    <s v="0"/>
    <s v="Prozessoren und Architekturen"/>
    <s v="1"/>
    <s v="0"/>
    <s v="0"/>
    <s v="1"/>
    <x v="8"/>
    <n v="2017"/>
    <s v="https://github.com/kvakil/venus"/>
  </r>
  <r>
    <n v="34"/>
    <s v="Verilator"/>
    <s v="Github"/>
    <x v="0"/>
    <s v="0,1"/>
    <s v="0"/>
    <s v="2"/>
    <s v="0"/>
    <s v="0"/>
    <s v="Hardware und Logik"/>
    <s v="1"/>
    <s v="0"/>
    <s v="0"/>
    <s v="2"/>
    <x v="12"/>
    <n v="2025"/>
    <s v="https://www.veripool.org/verilator/"/>
  </r>
  <r>
    <n v="35"/>
    <s v="RISC-V Web Simulator"/>
    <s v="W. J. Song"/>
    <x v="2"/>
    <s v="4"/>
    <s v="1"/>
    <s v="1"/>
    <s v="0"/>
    <s v="0"/>
    <s v="Prozessoren und Architekturen"/>
    <s v="1"/>
    <s v="0"/>
    <s v="1"/>
    <s v="0"/>
    <x v="14"/>
    <s v="k.A."/>
    <s v="https://riscv.vercel.app/"/>
  </r>
  <r>
    <n v="36"/>
    <s v="Spike"/>
    <s v="Github"/>
    <x v="0"/>
    <s v="4"/>
    <s v="0"/>
    <s v="1,2"/>
    <s v="0"/>
    <s v="0"/>
    <s v="Prozessoren und Architekturen"/>
    <s v="1"/>
    <s v="0"/>
    <s v="1"/>
    <s v="2"/>
    <x v="16"/>
    <n v="2025"/>
    <s v="https://github.com/riscv-software-src/riscv-isa-sim"/>
  </r>
  <r>
    <n v="37"/>
    <s v="BRISC-V"/>
    <s v="ASCSlab"/>
    <x v="2"/>
    <s v="4"/>
    <s v="1"/>
    <s v="1"/>
    <s v="0"/>
    <s v="0"/>
    <s v="Prozessoren und Architekturen"/>
    <s v="1"/>
    <s v="0"/>
    <s v="0"/>
    <s v="1"/>
    <x v="11"/>
    <n v="2021"/>
    <s v="https://ascslab.org/research/briscv/simulator/simulator.html"/>
  </r>
  <r>
    <n v="38"/>
    <s v="QtRVSim"/>
    <s v="Github"/>
    <x v="1"/>
    <s v="4"/>
    <s v="1"/>
    <s v="1"/>
    <s v="0"/>
    <s v="0"/>
    <s v="Prozessoren und Architekturen"/>
    <s v="1"/>
    <s v="0"/>
    <s v="0"/>
    <s v="1"/>
    <x v="17"/>
    <n v="2024"/>
    <s v="https://github.com/cvut/qtrvsim"/>
  </r>
  <r>
    <n v="39"/>
    <s v="CISC-simulator"/>
    <s v="Github"/>
    <x v="0"/>
    <s v="4"/>
    <s v="1"/>
    <s v="1"/>
    <s v="0"/>
    <s v="0"/>
    <s v="Prozessoren und Architekturen"/>
    <s v="1"/>
    <s v="0"/>
    <s v="0"/>
    <s v="0"/>
    <x v="11"/>
    <n v="2019"/>
    <s v="https://github.com/praveen1496/CISC-simulator"/>
  </r>
  <r>
    <n v="40"/>
    <s v="CISC 6461"/>
    <s v="N. Capurso, A. Smith, J. Klein, A. Remily, E. Reynoso"/>
    <x v="0"/>
    <s v="4"/>
    <s v="1"/>
    <s v="1"/>
    <s v="0"/>
    <s v="0"/>
    <s v="Prozessoren und Architekturen"/>
    <s v="1"/>
    <s v="0"/>
    <s v="0"/>
    <s v="0"/>
    <x v="5"/>
    <n v="2015"/>
    <s v="https://github.com/nickcapurso/CISC-Simulator-Group-Project-CSCI-6461"/>
  </r>
  <r>
    <n v="41"/>
    <s v="Pipeline Simulator"/>
    <s v="Universität Michigan"/>
    <x v="2"/>
    <s v="4"/>
    <s v="1"/>
    <s v="1"/>
    <s v="0"/>
    <s v="0"/>
    <s v="Prozessoren und Architekturen"/>
    <s v="1"/>
    <s v="0"/>
    <s v="1"/>
    <s v="0"/>
    <x v="14"/>
    <s v="k.A."/>
    <s v="https://vhosts.eecs.umich.edu/370simulators/pipeline/simulator.html"/>
  </r>
  <r>
    <n v="42"/>
    <s v="simpipe"/>
    <s v="Github"/>
    <x v="0"/>
    <s v="4"/>
    <s v="1"/>
    <s v="1"/>
    <s v="0"/>
    <s v="0"/>
    <s v="Prozessoren und Architekturen"/>
    <s v="1"/>
    <s v="0"/>
    <s v="1"/>
    <s v="0"/>
    <x v="18"/>
    <n v="2021"/>
    <s v="https://github.com/leondavi/simpipe"/>
  </r>
  <r>
    <n v="43"/>
    <s v="Superscalar Processor Simulator"/>
    <s v="Github"/>
    <x v="0"/>
    <s v="4"/>
    <s v="1"/>
    <s v="1"/>
    <s v="0"/>
    <s v="0"/>
    <s v="Prozessoren und Architekturen"/>
    <s v="1"/>
    <s v="0"/>
    <s v="1"/>
    <s v="0"/>
    <x v="16"/>
    <n v="2019"/>
    <s v="https://github.com/SSutherlandDeeBristol/superscalar-processor-simulator/commits/master/?after=d69ab924e35355ac3583e646674409e48ae6f9f0+34"/>
  </r>
  <r>
    <n v="44"/>
    <s v="RISC-V Simulator"/>
    <s v="J. Jaros, M. Majer, J. Horky, J. Vavra"/>
    <x v="2"/>
    <s v="4"/>
    <s v="0"/>
    <s v="1,2"/>
    <s v="0"/>
    <s v="0"/>
    <s v="Prozessoren und Architekturen"/>
    <s v="1"/>
    <s v="0"/>
    <s v="0"/>
    <s v="0"/>
    <x v="19"/>
    <n v="2024"/>
    <s v="https://sc-nas.fit.vutbr.cz:11443/"/>
  </r>
  <r>
    <n v="45"/>
    <s v="Superscalar-CPU-Simulator"/>
    <s v="Github"/>
    <x v="0"/>
    <s v="4"/>
    <s v="1"/>
    <s v="1"/>
    <s v="0"/>
    <s v="0"/>
    <s v="Prozessoren und Architekturen"/>
    <s v="1"/>
    <s v="0"/>
    <s v="1"/>
    <s v="0"/>
    <x v="11"/>
    <n v="2019"/>
    <s v="https://github.com/Charana123/Superscalar-CPU-Simulator/commits/master/"/>
  </r>
  <r>
    <n v="46"/>
    <s v="SESC"/>
    <s v="IACOMA-Gruppe"/>
    <x v="0"/>
    <s v="0"/>
    <s v="0"/>
    <s v="1,2"/>
    <s v="0"/>
    <s v="0"/>
    <s v="Prozessoren und Architekturen"/>
    <s v="1"/>
    <s v="0"/>
    <s v="0"/>
    <s v="2"/>
    <x v="20"/>
    <n v="2005"/>
    <s v="https://sesc.sourceforge.net/"/>
  </r>
  <r>
    <n v="47"/>
    <s v="Logigator"/>
    <s v="Logigator GmbH"/>
    <x v="2"/>
    <s v="4"/>
    <s v="1"/>
    <s v="0"/>
    <s v="1"/>
    <s v="0"/>
    <s v="Hardware und Logik"/>
    <s v="0"/>
    <s v="0"/>
    <s v="0"/>
    <s v="2"/>
    <x v="14"/>
    <s v="k.A."/>
    <s v="https://logigator.com/de"/>
  </r>
  <r>
    <n v="48"/>
    <s v="Digital Logic Sim"/>
    <s v="S. Lague"/>
    <x v="0"/>
    <s v="0,1,2"/>
    <s v="1"/>
    <s v="0"/>
    <s v="0"/>
    <s v="0"/>
    <s v="Hardware und Logik"/>
    <s v="0"/>
    <s v="0"/>
    <s v="0"/>
    <s v="1"/>
    <x v="18"/>
    <n v="2025"/>
    <s v="https://digital-logic-sim.de.softonic.com/#google_vignette"/>
  </r>
  <r>
    <n v="49"/>
    <s v="Digital"/>
    <s v="H. Neemann"/>
    <x v="0"/>
    <s v="0,1,2"/>
    <s v="1"/>
    <s v="1"/>
    <s v="0"/>
    <s v="0"/>
    <s v="Hardware und Logik"/>
    <s v="1"/>
    <s v="0"/>
    <s v="0"/>
    <s v="1"/>
    <x v="18"/>
    <n v="2025"/>
    <s v="https://github.com/hneemann/Digital"/>
  </r>
  <r>
    <n v="50"/>
    <s v="EDA Playground"/>
    <s v="Duolos"/>
    <x v="2"/>
    <s v="4"/>
    <s v="1"/>
    <s v="1"/>
    <s v="0"/>
    <s v="0"/>
    <s v="Hardware und Logik"/>
    <s v="1"/>
    <s v="0"/>
    <s v="0"/>
    <s v="1"/>
    <x v="21"/>
    <n v="2025"/>
    <s v="https://www.edaplayground.com/"/>
  </r>
  <r>
    <n v="51"/>
    <s v="IEEE-754 Floating Point Converter"/>
    <s v="T. H. Schmidt"/>
    <x v="2"/>
    <s v="4"/>
    <s v="0"/>
    <s v="1"/>
    <s v="0"/>
    <s v="0"/>
    <s v="Grundlagen und Theorien"/>
    <s v="0"/>
    <s v="0"/>
    <s v="0"/>
    <s v="0"/>
    <x v="14"/>
    <s v="k.A."/>
    <s v="https://www.h-schmidt.net/FloatConverter/IEEE754.html"/>
  </r>
  <r>
    <n v="52"/>
    <s v="BinaryConvert"/>
    <s v="Keine Informationen"/>
    <x v="2"/>
    <s v="4"/>
    <s v="0"/>
    <s v="1"/>
    <s v="0"/>
    <s v="0"/>
    <s v="Grundlagen und Theorien"/>
    <s v="0"/>
    <s v="0"/>
    <s v="0"/>
    <s v="0"/>
    <x v="14"/>
    <s v="k.A."/>
    <s v="https://www.binaryconvert.com/"/>
  </r>
  <r>
    <n v="53"/>
    <s v="GPGPU-Sim"/>
    <s v="T. Aamodt"/>
    <x v="0"/>
    <s v="0"/>
    <s v="0"/>
    <s v="1,2"/>
    <s v="0"/>
    <s v="0"/>
    <s v="GPU"/>
    <s v="1"/>
    <s v="1"/>
    <s v="0"/>
    <s v="2"/>
    <x v="22"/>
    <n v="2025"/>
    <s v="https://github.com/gpgpu-sim/gpgpu-sim_distribution"/>
  </r>
  <r>
    <n v="54"/>
    <s v="ESESC"/>
    <s v="K. Ardestani, R. Renau"/>
    <x v="0"/>
    <s v="0"/>
    <s v="0"/>
    <s v="1,2"/>
    <s v="0"/>
    <s v="0"/>
    <s v="Grundlagen und Theorien"/>
    <s v="2"/>
    <s v="1"/>
    <s v="0"/>
    <s v="2"/>
    <x v="21"/>
    <n v="2021"/>
    <s v="http://masc.soe.ucsc.edu/esesc/"/>
  </r>
  <r>
    <n v="55"/>
    <s v="CACTI"/>
    <s v="The Cacti Group"/>
    <x v="0"/>
    <s v="0,1,2"/>
    <s v="0"/>
    <s v="1,2"/>
    <s v="0"/>
    <s v="0"/>
    <s v="Monitoring"/>
    <s v="1"/>
    <s v="0"/>
    <s v="0"/>
    <s v="2"/>
    <x v="8"/>
    <n v="2025"/>
    <s v="https://www.cacti.net"/>
  </r>
  <r>
    <n v="56"/>
    <s v="HotSpot"/>
    <s v="University of Virginia"/>
    <x v="0"/>
    <s v="4"/>
    <s v="0"/>
    <s v="1,2"/>
    <s v="0"/>
    <s v="0"/>
    <s v="Speicher und Performance"/>
    <s v="1"/>
    <s v="0"/>
    <s v="0"/>
    <s v="2"/>
    <x v="4"/>
    <n v="2022"/>
    <s v="https://github.com/uvahotspot/HotSpot"/>
  </r>
  <r>
    <n v="57"/>
    <s v="SimScale"/>
    <s v="SimScale GmH"/>
    <x v="2"/>
    <s v="4"/>
    <s v="0"/>
    <s v="1,2"/>
    <s v="1"/>
    <s v="0"/>
    <s v="Speicher und Performance"/>
    <s v="1"/>
    <s v="0"/>
    <s v="0"/>
    <s v="2"/>
    <x v="21"/>
    <n v="2025"/>
    <s v="https://www.simscale.com/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57">
  <r>
    <n v="1"/>
    <s v="Cache-Simulator"/>
    <s v="H. Morgenstern"/>
    <s v="1"/>
    <s v="4"/>
    <s v="1"/>
    <s v="1"/>
    <s v="0"/>
    <s v="0"/>
    <s v="Speicher und Performance"/>
    <s v="1"/>
    <s v="2"/>
    <s v="0"/>
    <s v="0"/>
    <n v="2001"/>
    <n v="2001"/>
    <s v="https://www.morgenstern.net/Cache/"/>
  </r>
  <r>
    <n v="2"/>
    <s v="MMIX"/>
    <s v="D. Knuth"/>
    <s v="1"/>
    <s v="0,1,2"/>
    <s v="1"/>
    <s v="1,2"/>
    <s v="0"/>
    <s v="0"/>
    <s v="Prozessoren und Architekturen"/>
    <s v="1"/>
    <s v="0"/>
    <s v="0"/>
    <s v="2"/>
    <n v="2011"/>
    <n v="2011"/>
    <s v="https://mmix.cs.hm.edu/index.html"/>
  </r>
  <r>
    <n v="3"/>
    <s v="MikroSim"/>
    <s v="H. P. Gumm, M. Perner"/>
    <s v="1"/>
    <s v="1"/>
    <s v="1"/>
    <s v="1"/>
    <s v="1"/>
    <s v="0"/>
    <s v="Prozessoren und Architekturen"/>
    <s v="1"/>
    <s v="0"/>
    <s v="0"/>
    <s v="2"/>
    <n v="1992"/>
    <n v="2012"/>
    <s v="http://www.mikrocodesimulator.de/"/>
  </r>
  <r>
    <n v="4"/>
    <s v="Bonsai Computer"/>
    <s v="K. Merkert, J. Merkert"/>
    <s v="3"/>
    <s v="4"/>
    <s v="1"/>
    <s v="0"/>
    <s v="0"/>
    <s v="0"/>
    <s v="Grundlagen und Theorien"/>
    <s v="0"/>
    <s v="1"/>
    <s v="0"/>
    <s v="2"/>
    <n v="2004"/>
    <n v="2017"/>
    <s v="https://bonsai.inf-schule.de/"/>
  </r>
  <r>
    <n v="5"/>
    <s v="MurmelRechner"/>
    <s v="F. Selter"/>
    <s v="0"/>
    <s v="4"/>
    <s v="1"/>
    <s v="0"/>
    <s v="0"/>
    <s v="0"/>
    <s v="Grundlagen und Theorien"/>
    <s v="0"/>
    <s v="0"/>
    <s v="0"/>
    <s v="2"/>
    <n v="2021"/>
    <n v="2022"/>
    <s v="https://inf-schule.de/rechner/bonsai/murmelrechner"/>
  </r>
  <r>
    <n v="6"/>
    <s v="Johnny"/>
    <s v="P. Dauscher"/>
    <s v="3"/>
    <s v="4"/>
    <s v="1"/>
    <s v="0"/>
    <s v="0"/>
    <s v="0"/>
    <s v="Grundlagen und Theorien"/>
    <s v="0"/>
    <s v="0"/>
    <s v="0"/>
    <s v="2"/>
    <n v="2014"/>
    <n v="2021"/>
    <s v="https://dev.inf-schule.de/content/12_rechner/4_johnny/johnny3/"/>
  </r>
  <r>
    <n v="7"/>
    <s v="MOPS"/>
    <s v="M. Haase"/>
    <s v="1"/>
    <s v="0,1,2"/>
    <s v="1"/>
    <s v="0"/>
    <s v="0"/>
    <s v="0"/>
    <s v="Grundlagen und Theorien"/>
    <s v="0"/>
    <s v="0"/>
    <s v="0"/>
    <s v="2"/>
    <n v="2009"/>
    <n v="2024"/>
    <s v="http://www.viktorianer.de/info/mops.html"/>
  </r>
  <r>
    <n v="8"/>
    <s v="LogiSim"/>
    <s v="Github (ursprünglich C. Burch)"/>
    <s v="3"/>
    <s v="4"/>
    <s v="1"/>
    <s v="1,2"/>
    <s v="0"/>
    <s v="0"/>
    <s v="Hardware und Logik"/>
    <s v="1"/>
    <s v="0"/>
    <s v="0"/>
    <s v="2"/>
    <n v="2001"/>
    <n v="2025"/>
    <s v="https://cburch.com/logisim/de/index.html"/>
  </r>
  <r>
    <n v="9"/>
    <s v="CPUlator"/>
    <s v="H. Wong"/>
    <s v="0"/>
    <s v="4"/>
    <s v="1"/>
    <s v="1"/>
    <s v="0"/>
    <s v="0"/>
    <s v="Programmierung"/>
    <s v="1"/>
    <s v="0"/>
    <s v="0"/>
    <s v="1"/>
    <n v="2016"/>
    <n v="2024"/>
    <s v="https://cpulator.01xz.net/"/>
  </r>
  <r>
    <n v="10"/>
    <s v="RARS"/>
    <s v="Github"/>
    <s v="1"/>
    <s v="4"/>
    <s v="1"/>
    <s v="1"/>
    <s v="0"/>
    <s v="0"/>
    <s v="Prozessoren und Architekturen"/>
    <s v="1"/>
    <s v="0"/>
    <s v="0"/>
    <s v="2"/>
    <n v="2017"/>
    <n v="2023"/>
    <s v="https://github.com/TheThirdOne/rars"/>
  </r>
  <r>
    <n v="11"/>
    <s v="MARS"/>
    <s v="P. Sanderson, K. Vollmar"/>
    <s v="1"/>
    <s v="4"/>
    <s v="1"/>
    <s v="1"/>
    <s v="0"/>
    <s v="0"/>
    <s v="Prozessoren und Architekturen"/>
    <s v="1"/>
    <s v="0"/>
    <s v="0"/>
    <s v="2"/>
    <n v="2014"/>
    <n v="2014"/>
    <s v="https://dpetersanderson.github.io/"/>
  </r>
  <r>
    <n v="12"/>
    <s v="gem5"/>
    <s v="Github"/>
    <s v="1"/>
    <s v="0,1,2"/>
    <s v="1"/>
    <s v="1,2"/>
    <s v="0"/>
    <s v="0"/>
    <s v="Prozessoren und Architekturen"/>
    <s v="1"/>
    <s v="1"/>
    <s v="0"/>
    <s v="2"/>
    <n v="2011"/>
    <n v="2025"/>
    <s v="https://www.gem5.org/"/>
  </r>
  <r>
    <n v="13"/>
    <s v="QEMU"/>
    <s v="Gitlab"/>
    <s v="1"/>
    <s v="0,1,2"/>
    <s v="0"/>
    <s v="2"/>
    <s v="0"/>
    <s v="0"/>
    <s v="Systeme und Anwendungen"/>
    <s v="1"/>
    <s v="1"/>
    <s v="0"/>
    <s v="2"/>
    <n v="2003"/>
    <n v="2025"/>
    <s v="https://www.qemu.org/"/>
  </r>
  <r>
    <n v="14"/>
    <s v="QtSpim"/>
    <s v="J. Larus"/>
    <s v="1"/>
    <s v="0,1,2"/>
    <s v="1"/>
    <s v="1"/>
    <s v="0"/>
    <s v="0"/>
    <s v="Programmierung"/>
    <s v="1"/>
    <s v="0"/>
    <s v="0"/>
    <s v="2"/>
    <n v="1990"/>
    <n v="2023"/>
    <s v="https://spimsimulator.sourceforge.net/"/>
  </r>
  <r>
    <n v="15"/>
    <s v="ARMSim#"/>
    <s v="Horspool, Lyons, Serra"/>
    <s v="1"/>
    <s v="0,1,2"/>
    <s v="1"/>
    <s v="1"/>
    <s v="0"/>
    <s v="0"/>
    <s v="Programmierung"/>
    <s v="1"/>
    <s v="0"/>
    <s v="0"/>
    <s v="2"/>
    <n v="2009"/>
    <n v="2015"/>
    <s v="https://webhome.cs.uvic.ca/~nigelh/ARMSim-V2.1/index.html"/>
  </r>
  <r>
    <n v="16"/>
    <s v="HDLBits"/>
    <s v="H. Wong"/>
    <s v="0"/>
    <s v="4"/>
    <s v="1"/>
    <s v="1"/>
    <s v="0"/>
    <s v="0"/>
    <s v="Hardware und Logik"/>
    <s v="1"/>
    <s v="0"/>
    <s v="0"/>
    <s v="2"/>
    <n v="2016"/>
    <n v="2024"/>
    <s v="https://hdlbits.01xz.net/wiki/Main_Page"/>
  </r>
  <r>
    <n v="17"/>
    <s v="ASMBits"/>
    <s v="H. Wong"/>
    <s v="0"/>
    <s v="4"/>
    <s v="1"/>
    <s v="1"/>
    <s v="0"/>
    <s v="0"/>
    <s v="Programmierung"/>
    <s v="1"/>
    <s v="0"/>
    <s v="0"/>
    <s v="2"/>
    <n v="2016"/>
    <n v="2024"/>
    <s v="https://asmbits.01xz.net/wiki/Main_Page"/>
  </r>
  <r>
    <n v="18"/>
    <s v="Iverilog Simulator"/>
    <s v="H. Wong"/>
    <s v="0"/>
    <s v="4"/>
    <s v="1"/>
    <s v="1"/>
    <s v="0"/>
    <s v="0"/>
    <s v="Hardware und Logik"/>
    <s v="1"/>
    <s v="0"/>
    <s v="0"/>
    <s v="2"/>
    <n v="2016"/>
    <n v="2024"/>
    <s v="https://hdlbits.01xz.net/wiki/Iverilog"/>
  </r>
  <r>
    <n v="19"/>
    <s v="Ripes"/>
    <s v="Github"/>
    <s v="0"/>
    <s v="4"/>
    <s v="1"/>
    <s v="1"/>
    <s v="0"/>
    <s v="0"/>
    <s v="Prozessoren und Architekturen"/>
    <s v="1"/>
    <s v="0"/>
    <s v="0"/>
    <s v="2"/>
    <n v="2018"/>
    <n v="2025"/>
    <s v="https://ripes.me/"/>
  </r>
  <r>
    <n v="20"/>
    <s v="DineroIV"/>
    <s v="J. Edler, M. D. Hill"/>
    <s v="1"/>
    <s v="0"/>
    <s v="1"/>
    <s v="1"/>
    <s v="0"/>
    <s v="0"/>
    <s v="Speicher und Performance"/>
    <s v="1"/>
    <s v="0"/>
    <s v="0"/>
    <s v="2"/>
    <n v="1998"/>
    <n v="2023"/>
    <s v="https://pages.cs.wisc.edu/~markhill/DineroIV/"/>
  </r>
  <r>
    <n v="21"/>
    <s v="Pintos"/>
    <s v="B. Pfaff"/>
    <s v="1"/>
    <s v="3"/>
    <s v="1"/>
    <s v="1"/>
    <s v="0"/>
    <s v="0"/>
    <s v="Systeme und Anwendungen"/>
    <s v="1"/>
    <s v="1"/>
    <s v="0"/>
    <s v="2"/>
    <n v="2004"/>
    <n v="2025"/>
    <s v="https://pkuflyingpig.gitbook.io/pintos"/>
  </r>
  <r>
    <n v="22"/>
    <s v="Bochs"/>
    <s v="Bochs"/>
    <s v="1"/>
    <s v="0,1,2"/>
    <s v="0"/>
    <s v="1,2"/>
    <s v="0"/>
    <s v="0"/>
    <s v="Systeme und Anwendungen"/>
    <s v="1"/>
    <s v="1"/>
    <s v="0"/>
    <s v="2"/>
    <n v="2011"/>
    <n v="2025"/>
    <s v="https://bochs.sourceforge.io/"/>
  </r>
  <r>
    <n v="23"/>
    <s v="NachOS"/>
    <s v="T. Anderson, W. A. Christopher, S. J. Procter"/>
    <s v="1"/>
    <s v="3"/>
    <s v="1"/>
    <s v="1"/>
    <s v="0"/>
    <s v="0"/>
    <s v="Systeme und Anwendungen"/>
    <s v="1"/>
    <s v="1"/>
    <s v="0"/>
    <s v="2"/>
    <n v="1992"/>
    <n v="1996"/>
    <s v="https://homes.cs.washington.edu/~tom/nachos/"/>
  </r>
  <r>
    <n v="24"/>
    <s v="Multi2Sim"/>
    <s v="Universität Valencia, Northeastern University"/>
    <s v="1"/>
    <s v="0,1,2"/>
    <s v="0"/>
    <s v="1,2"/>
    <s v="0"/>
    <s v="0"/>
    <s v="GPU"/>
    <s v="2"/>
    <s v="0"/>
    <s v="0"/>
    <s v="2"/>
    <n v="2011"/>
    <n v="2013"/>
    <s v="http://www.multi2sim.org/"/>
  </r>
  <r>
    <n v="25"/>
    <s v="Sniper"/>
    <s v="Github"/>
    <s v="1"/>
    <s v="1,3"/>
    <s v="0"/>
    <s v="1,2"/>
    <s v="0"/>
    <s v="0"/>
    <s v="Speicher und Performance"/>
    <s v="2"/>
    <s v="1"/>
    <s v="0"/>
    <s v="1"/>
    <n v="2011"/>
    <n v="2024"/>
    <s v="https://snipersim.org/w/?utm_source=chatgpt.com"/>
  </r>
  <r>
    <n v="26"/>
    <s v="Little Man Computer (diverse Anbieter)"/>
    <s v="Stuart Madnick"/>
    <s v="3"/>
    <s v="4"/>
    <s v="1"/>
    <s v="0,1"/>
    <s v="0"/>
    <s v="0"/>
    <s v="Grundlagen und Theorien"/>
    <s v="0"/>
    <s v="0"/>
    <s v="0"/>
    <s v="2"/>
    <n v="1965"/>
    <n v="2025"/>
    <s v="Nur ein Bsp.: https://peterhigginson.co.uk/lmc/"/>
  </r>
  <r>
    <n v="27"/>
    <s v="Tinkercad Circuits"/>
    <s v="Autodesk"/>
    <s v="0"/>
    <s v="4"/>
    <s v="1"/>
    <s v="0"/>
    <s v="0"/>
    <s v="0"/>
    <s v="Hardware und Logik"/>
    <s v="0"/>
    <s v="0"/>
    <s v="0"/>
    <s v="2"/>
    <n v="2011"/>
    <n v="2025"/>
    <s v="https://www.tinkercad.com/circuits"/>
  </r>
  <r>
    <n v="28"/>
    <s v="CircuitVerse"/>
    <s v="Github"/>
    <s v="0"/>
    <s v="4"/>
    <s v="1"/>
    <s v="0,1"/>
    <s v="0"/>
    <s v="0"/>
    <s v="Hardware und Logik"/>
    <s v="1"/>
    <s v="0"/>
    <s v="0"/>
    <s v="2"/>
    <s v="k.A."/>
    <n v="2025"/>
    <s v="https://circuitverse.org/"/>
  </r>
  <r>
    <n v="29"/>
    <s v="Visual6502"/>
    <s v="B. Silverman, G. James, E. Spittles"/>
    <s v="0"/>
    <s v="4"/>
    <s v="0"/>
    <s v="2"/>
    <s v="0"/>
    <s v="0"/>
    <s v="Prozessoren und Architekturen"/>
    <s v="1"/>
    <s v="0"/>
    <s v="0"/>
    <s v="0"/>
    <n v="2009"/>
    <n v="2010"/>
    <s v="http://www.visual6502.org/"/>
  </r>
  <r>
    <n v="30"/>
    <s v="Sim8085"/>
    <s v="Github"/>
    <s v="0"/>
    <s v="4"/>
    <s v="1"/>
    <s v="1"/>
    <s v="0"/>
    <s v="0"/>
    <s v="Prozessoren und Architekturen"/>
    <s v="1"/>
    <s v="0"/>
    <s v="0"/>
    <s v="1"/>
    <n v="2018"/>
    <n v="2025"/>
    <s v="https://www.sim8085.com/"/>
  </r>
  <r>
    <n v="31"/>
    <s v="DLX SImulator"/>
    <s v="Universität Salzburg"/>
    <s v="0"/>
    <s v="4"/>
    <s v="1"/>
    <s v="1"/>
    <s v="0"/>
    <s v="0"/>
    <s v="Prozessoren und Architekturen"/>
    <s v="1"/>
    <s v="0"/>
    <s v="1"/>
    <s v="0"/>
    <s v="k.A."/>
    <s v="k.A."/>
    <s v="https://lv.cosy.sbg.ac.at/digitale/dlxwsim/"/>
  </r>
  <r>
    <n v="32"/>
    <s v="EduMIPS64"/>
    <s v="Github"/>
    <s v="3"/>
    <s v="4"/>
    <s v="1"/>
    <s v="1"/>
    <s v="0"/>
    <s v="0"/>
    <s v="Prozessoren und Architekturen"/>
    <s v="1"/>
    <s v="0"/>
    <s v="0"/>
    <s v="1"/>
    <n v="2006"/>
    <n v="2025"/>
    <s v="https://edumips.org/"/>
  </r>
  <r>
    <n v="33"/>
    <s v="Venus"/>
    <s v="K. Vakil"/>
    <s v="0"/>
    <s v="4"/>
    <s v="1"/>
    <s v="1"/>
    <s v="0"/>
    <s v="0"/>
    <s v="Prozessoren und Architekturen"/>
    <s v="1"/>
    <s v="0"/>
    <s v="0"/>
    <s v="1"/>
    <n v="2017"/>
    <n v="2017"/>
    <s v="https://github.com/kvakil/venus"/>
  </r>
  <r>
    <n v="34"/>
    <s v="Verilator"/>
    <s v="Github"/>
    <s v="1"/>
    <s v="0,1"/>
    <s v="0"/>
    <s v="2"/>
    <s v="0"/>
    <s v="0"/>
    <s v="Hardware und Logik"/>
    <s v="1"/>
    <s v="0"/>
    <s v="0"/>
    <s v="2"/>
    <n v="1998"/>
    <n v="2025"/>
    <s v="https://www.veripool.org/verilator/"/>
  </r>
  <r>
    <n v="35"/>
    <s v="RISC-V Web Simulator"/>
    <s v="W. J. Song"/>
    <s v="0"/>
    <s v="4"/>
    <s v="1"/>
    <s v="1"/>
    <s v="0"/>
    <s v="0"/>
    <s v="Prozessoren und Architekturen"/>
    <s v="1"/>
    <s v="0"/>
    <s v="1"/>
    <s v="0"/>
    <s v="k.A."/>
    <s v="k.A."/>
    <s v="https://riscv.vercel.app/"/>
  </r>
  <r>
    <n v="36"/>
    <s v="Spike"/>
    <s v="Github"/>
    <s v="1"/>
    <s v="4"/>
    <s v="0"/>
    <s v="1,2"/>
    <s v="0"/>
    <s v="0"/>
    <s v="Prozessoren und Architekturen"/>
    <s v="1"/>
    <s v="0"/>
    <s v="1"/>
    <s v="2"/>
    <n v="2019"/>
    <n v="2025"/>
    <s v="https://github.com/riscv-software-src/riscv-isa-sim"/>
  </r>
  <r>
    <n v="37"/>
    <s v="BRISC-V"/>
    <s v="ASCSlab"/>
    <s v="0"/>
    <s v="4"/>
    <s v="1"/>
    <s v="1"/>
    <s v="0"/>
    <s v="0"/>
    <s v="Prozessoren und Architekturen"/>
    <s v="1"/>
    <s v="0"/>
    <s v="0"/>
    <s v="1"/>
    <n v="2018"/>
    <n v="2021"/>
    <s v="https://ascslab.org/research/briscv/simulator/simulator.html"/>
  </r>
  <r>
    <n v="38"/>
    <s v="QtRVSim"/>
    <s v="Github"/>
    <s v="3"/>
    <s v="4"/>
    <s v="1"/>
    <s v="1"/>
    <s v="0"/>
    <s v="0"/>
    <s v="Prozessoren und Architekturen"/>
    <s v="1"/>
    <s v="0"/>
    <s v="0"/>
    <s v="1"/>
    <n v="2022"/>
    <n v="2024"/>
    <s v="https://github.com/cvut/qtrvsim"/>
  </r>
  <r>
    <n v="39"/>
    <s v="CISC-simulator"/>
    <s v="Github"/>
    <s v="1"/>
    <s v="4"/>
    <s v="1"/>
    <s v="1"/>
    <s v="0"/>
    <s v="0"/>
    <s v="Prozessoren und Architekturen"/>
    <s v="1"/>
    <s v="0"/>
    <s v="0"/>
    <s v="0"/>
    <n v="2018"/>
    <n v="2019"/>
    <s v="https://github.com/praveen1496/CISC-simulator"/>
  </r>
  <r>
    <n v="40"/>
    <s v="CISC 6461"/>
    <s v="N. Capurso, A. Smith, J. Klein, A. Remily, E. Reynoso"/>
    <s v="1"/>
    <s v="4"/>
    <s v="1"/>
    <s v="1"/>
    <s v="0"/>
    <s v="0"/>
    <s v="Prozessoren und Architekturen"/>
    <s v="1"/>
    <s v="0"/>
    <s v="0"/>
    <s v="0"/>
    <n v="2014"/>
    <n v="2015"/>
    <s v="https://github.com/nickcapurso/CISC-Simulator-Group-Project-CSCI-6461"/>
  </r>
  <r>
    <n v="41"/>
    <s v="Pipeline Simulator"/>
    <s v="Universität Michigan"/>
    <s v="0"/>
    <s v="4"/>
    <s v="1"/>
    <s v="1"/>
    <s v="0"/>
    <s v="0"/>
    <s v="Prozessoren und Architekturen"/>
    <s v="1"/>
    <s v="0"/>
    <s v="1"/>
    <s v="0"/>
    <s v="k.A."/>
    <s v="k.A."/>
    <s v="https://vhosts.eecs.umich.edu/370simulators/pipeline/simulator.html"/>
  </r>
  <r>
    <n v="42"/>
    <s v="simpipe"/>
    <s v="Github"/>
    <s v="1"/>
    <s v="4"/>
    <s v="1"/>
    <s v="1"/>
    <s v="0"/>
    <s v="0"/>
    <s v="Prozessoren und Architekturen"/>
    <s v="1"/>
    <s v="0"/>
    <s v="1"/>
    <s v="0"/>
    <n v="2020"/>
    <n v="2021"/>
    <s v="https://github.com/leondavi/simpipe"/>
  </r>
  <r>
    <n v="43"/>
    <s v="Superscalar Processor Simulator"/>
    <s v="Github"/>
    <s v="1"/>
    <s v="4"/>
    <s v="1"/>
    <s v="1"/>
    <s v="0"/>
    <s v="0"/>
    <s v="Prozessoren und Architekturen"/>
    <s v="1"/>
    <s v="0"/>
    <s v="1"/>
    <s v="0"/>
    <n v="2019"/>
    <n v="2019"/>
    <s v="https://github.com/SSutherlandDeeBristol/superscalar-processor-simulator/commits/master/?after=d69ab924e35355ac3583e646674409e48ae6f9f0+34"/>
  </r>
  <r>
    <n v="44"/>
    <s v="RISC-V Simulator"/>
    <s v="J. Jaros, M. Majer, J. Horky, J. Vavra"/>
    <s v="0"/>
    <s v="4"/>
    <s v="0"/>
    <s v="1,2"/>
    <s v="0"/>
    <s v="0"/>
    <s v="Prozessoren und Architekturen"/>
    <s v="1"/>
    <s v="0"/>
    <s v="0"/>
    <s v="0"/>
    <n v="2024"/>
    <n v="2024"/>
    <s v="https://sc-nas.fit.vutbr.cz:11443/"/>
  </r>
  <r>
    <n v="45"/>
    <s v="Superscalar-CPU-Simulator"/>
    <s v="Github"/>
    <s v="1"/>
    <s v="4"/>
    <s v="1"/>
    <s v="1"/>
    <s v="0"/>
    <s v="0"/>
    <s v="Prozessoren und Architekturen"/>
    <s v="1"/>
    <s v="0"/>
    <s v="1"/>
    <s v="0"/>
    <n v="2018"/>
    <n v="2019"/>
    <s v="https://github.com/Charana123/Superscalar-CPU-Simulator/commits/master/"/>
  </r>
  <r>
    <n v="46"/>
    <s v="SESC"/>
    <s v="IACOMA-Gruppe"/>
    <s v="1"/>
    <s v="0"/>
    <s v="0"/>
    <s v="1,2"/>
    <s v="0"/>
    <s v="0"/>
    <s v="Prozessoren und Architekturen"/>
    <s v="1"/>
    <s v="0"/>
    <s v="0"/>
    <s v="2"/>
    <n v="2005"/>
    <n v="2005"/>
    <s v="https://sesc.sourceforge.net/"/>
  </r>
  <r>
    <n v="47"/>
    <s v="Logigator"/>
    <s v="Logigator GmbH"/>
    <s v="0"/>
    <s v="4"/>
    <s v="1"/>
    <s v="0"/>
    <s v="1"/>
    <s v="0"/>
    <s v="Hardware und Logik"/>
    <s v="0"/>
    <s v="0"/>
    <s v="0"/>
    <s v="2"/>
    <s v="k.A."/>
    <s v="k.A."/>
    <s v="https://logigator.com/de"/>
  </r>
  <r>
    <n v="48"/>
    <s v="Digital Logic Sim"/>
    <s v="S. Lague"/>
    <s v="1"/>
    <s v="0,1,2"/>
    <s v="1"/>
    <s v="0"/>
    <s v="0"/>
    <s v="0"/>
    <s v="Hardware und Logik"/>
    <s v="0"/>
    <s v="0"/>
    <s v="0"/>
    <s v="1"/>
    <n v="2020"/>
    <n v="2025"/>
    <s v="https://digital-logic-sim.de.softonic.com/#google_vignette"/>
  </r>
  <r>
    <n v="49"/>
    <s v="Digital"/>
    <s v="H. Neemann"/>
    <s v="1"/>
    <s v="0,1,2"/>
    <s v="1"/>
    <s v="1"/>
    <s v="0"/>
    <s v="0"/>
    <s v="Hardware und Logik"/>
    <s v="1"/>
    <s v="0"/>
    <s v="0"/>
    <s v="1"/>
    <n v="2020"/>
    <n v="2025"/>
    <s v="https://github.com/hneemann/Digital"/>
  </r>
  <r>
    <n v="50"/>
    <s v="EDA Playground"/>
    <s v="Duolos"/>
    <s v="0"/>
    <s v="4"/>
    <s v="1"/>
    <s v="1"/>
    <s v="0"/>
    <s v="0"/>
    <s v="Hardware und Logik"/>
    <s v="1"/>
    <s v="0"/>
    <s v="0"/>
    <s v="1"/>
    <n v="2013"/>
    <n v="2025"/>
    <s v="https://www.edaplayground.com/"/>
  </r>
  <r>
    <n v="51"/>
    <s v="IEEE-754 Floating Point Converter"/>
    <s v="T. H. Schmidt"/>
    <s v="0"/>
    <s v="4"/>
    <s v="0"/>
    <s v="1"/>
    <s v="0"/>
    <s v="0"/>
    <s v="Grundlagen und Theorien"/>
    <s v="0"/>
    <s v="0"/>
    <s v="0"/>
    <s v="0"/>
    <s v="k.A."/>
    <s v="k.A."/>
    <s v="https://www.h-schmidt.net/FloatConverter/IEEE754.html"/>
  </r>
  <r>
    <n v="52"/>
    <s v="BinaryConvert"/>
    <s v="Keine Informationen"/>
    <s v="0"/>
    <s v="4"/>
    <s v="0"/>
    <s v="1"/>
    <s v="0"/>
    <s v="0"/>
    <s v="Grundlagen und Theorien"/>
    <s v="0"/>
    <s v="0"/>
    <s v="0"/>
    <s v="0"/>
    <s v="k.A."/>
    <s v="k.A."/>
    <s v="https://www.binaryconvert.com/"/>
  </r>
  <r>
    <n v="53"/>
    <s v="GPGPU-Sim"/>
    <s v="T. Aamodt"/>
    <s v="1"/>
    <s v="0"/>
    <s v="0"/>
    <s v="1,2"/>
    <s v="0"/>
    <s v="0"/>
    <s v="GPU"/>
    <s v="1"/>
    <s v="1"/>
    <s v="0"/>
    <s v="2"/>
    <n v="2007"/>
    <n v="2025"/>
    <s v="https://github.com/gpgpu-sim/gpgpu-sim_distribution"/>
  </r>
  <r>
    <n v="54"/>
    <s v="ESESC"/>
    <s v="K. Ardestani, R. Renau"/>
    <s v="1"/>
    <s v="0"/>
    <s v="0"/>
    <s v="1,2"/>
    <s v="0"/>
    <s v="0"/>
    <s v="Grundlagen und Theorien"/>
    <s v="2"/>
    <s v="1"/>
    <s v="0"/>
    <s v="2"/>
    <n v="2013"/>
    <n v="2021"/>
    <s v="http://masc.soe.ucsc.edu/esesc/"/>
  </r>
  <r>
    <n v="55"/>
    <s v="CACTI"/>
    <s v="The Cacti Group"/>
    <s v="1"/>
    <s v="0,1,2"/>
    <s v="0"/>
    <s v="1,2"/>
    <s v="0"/>
    <s v="0"/>
    <s v="Monitoring"/>
    <s v="1"/>
    <s v="0"/>
    <s v="0"/>
    <s v="2"/>
    <n v="2017"/>
    <n v="2025"/>
    <s v="https://www.cacti.net"/>
  </r>
  <r>
    <n v="56"/>
    <s v="HotSpot"/>
    <s v="University of Virginia"/>
    <s v="1"/>
    <s v="4"/>
    <s v="0"/>
    <s v="1,2"/>
    <s v="0"/>
    <s v="0"/>
    <s v="Speicher und Performance"/>
    <s v="1"/>
    <s v="0"/>
    <s v="0"/>
    <s v="2"/>
    <n v="2021"/>
    <n v="2022"/>
    <s v="https://github.com/uvahotspot/HotSpot"/>
  </r>
  <r>
    <n v="57"/>
    <s v="SimScale"/>
    <s v="SimScale GmH"/>
    <s v="0"/>
    <s v="4"/>
    <s v="0"/>
    <s v="1,2"/>
    <s v="1"/>
    <s v="0"/>
    <s v="Speicher und Performance"/>
    <s v="1"/>
    <s v="0"/>
    <s v="0"/>
    <s v="2"/>
    <n v="2013"/>
    <n v="2025"/>
    <s v="https://www.simscale.com/"/>
  </r>
</pivotCacheRecords>
</file>

<file path=xl/pivotTables/_rels/pivotTable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5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6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0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5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6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8.xml"/></Relationships>
</file>

<file path=xl/pivotTables/_rels/pivotTable17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8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9.xml"/></Relationships>
</file>

<file path=xl/pivotTables/_rels/pivotTable19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0.xml"/></Relationships>
</file>

<file path=xl/pivotTables/_rels/pivotTable20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2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2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2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3.xml"/></Relationships>
</file>

<file path=xl/pivotTables/_rels/pivotTable2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25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26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27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28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29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0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4.xml"/></Relationships>
</file>

<file path=xl/pivotTables/_rels/pivotTable35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2.xml"/></Relationships>
</file>

<file path=xl/pivotTables/_rels/pivotTable36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2.xml"/></Relationships>
</file>

<file path=xl/pivotTables/_rels/pivotTable37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8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4.xml"/></Relationships>
</file>

<file path=xl/pivotTables/_rels/pivotTable39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4.xml"/></Relationships>
</file>

<file path=xl/pivotTables/_rels/pivotTable40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5.xml"/></Relationships>
</file>

<file path=xl/pivotTables/_rels/pivotTable4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4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4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r="http://schemas.openxmlformats.org/officeDocument/2006/relationships" name="PivotTable10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Veröffentlichung">
  <location ref="C23:D46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4">
        <item x="13"/>
        <item x="10"/>
        <item x="2"/>
        <item x="12"/>
        <item x="0"/>
        <item x="9"/>
        <item x="3"/>
        <item x="20"/>
        <item x="15"/>
        <item x="22"/>
        <item x="6"/>
        <item x="1"/>
        <item x="21"/>
        <item x="5"/>
        <item x="7"/>
        <item x="8"/>
        <item x="11"/>
        <item x="16"/>
        <item x="18"/>
        <item x="4"/>
        <item x="17"/>
        <item x="19"/>
        <item h="1" x="14"/>
        <item t="default"/>
      </items>
    </pivotField>
    <pivotField showAll="0"/>
    <pivotField showAll="0"/>
  </pivotFields>
  <rowFields count="1">
    <field x="14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xmlns:r="http://schemas.openxmlformats.org/officeDocument/2006/relationships" name="PivotTable3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Abstraktion">
  <location ref="C182:E196" firstHeaderRow="1" firstDataRow="1" firstDataCol="2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9"/>
    <field x="5"/>
  </rowFields>
  <rowItems count="14">
    <i>
      <x/>
      <x/>
    </i>
    <i>
      <x v="1"/>
      <x/>
    </i>
    <i r="1">
      <x v="1"/>
    </i>
    <i>
      <x v="2"/>
      <x/>
    </i>
    <i r="1">
      <x v="1"/>
    </i>
    <i>
      <x v="3"/>
      <x/>
    </i>
    <i>
      <x v="4"/>
      <x v="1"/>
    </i>
    <i>
      <x v="5"/>
      <x/>
    </i>
    <i r="1">
      <x v="1"/>
    </i>
    <i>
      <x v="6"/>
      <x/>
    </i>
    <i r="1">
      <x v="1"/>
    </i>
    <i>
      <x v="7"/>
      <x/>
    </i>
    <i r="1">
      <x v="1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xmlns:r="http://schemas.openxmlformats.org/officeDocument/2006/relationships" name="PivotTable3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Cluster">
  <location ref="C201:D210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6"/>
        <item x="2"/>
        <item x="3"/>
        <item x="7"/>
        <item x="4"/>
        <item x="1"/>
        <item x="0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xmlns:r="http://schemas.openxmlformats.org/officeDocument/2006/relationships" name="PivotTable3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Cluster">
  <location ref="C215:E258" firstHeaderRow="1" firstDataRow="1" firstDataCol="2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3">
        <item x="13"/>
        <item x="10"/>
        <item x="2"/>
        <item x="12"/>
        <item x="0"/>
        <item x="9"/>
        <item x="3"/>
        <item x="20"/>
        <item x="15"/>
        <item x="22"/>
        <item x="6"/>
        <item x="1"/>
        <item x="21"/>
        <item x="5"/>
        <item x="7"/>
        <item x="8"/>
        <item x="11"/>
        <item x="16"/>
        <item x="18"/>
        <item x="4"/>
        <item x="17"/>
        <item x="19"/>
        <item x="14"/>
      </items>
    </pivotField>
    <pivotField compact="0" outline="0" showAll="0" defaultSubtotal="0"/>
    <pivotField compact="0" outline="0" showAll="0" defaultSubtotal="0"/>
  </pivotFields>
  <rowFields count="2">
    <field x="9"/>
    <field x="14"/>
  </rowFields>
  <rowItems count="43">
    <i>
      <x/>
      <x v="9"/>
    </i>
    <i r="1">
      <x v="11"/>
    </i>
    <i>
      <x v="1"/>
      <x/>
    </i>
    <i r="1">
      <x v="6"/>
    </i>
    <i r="1">
      <x v="10"/>
    </i>
    <i r="1">
      <x v="12"/>
    </i>
    <i r="1">
      <x v="13"/>
    </i>
    <i r="1">
      <x v="19"/>
    </i>
    <i r="1">
      <x v="22"/>
    </i>
    <i>
      <x v="2"/>
      <x v="3"/>
    </i>
    <i r="1">
      <x v="4"/>
    </i>
    <i r="1">
      <x v="11"/>
    </i>
    <i r="1">
      <x v="12"/>
    </i>
    <i r="1">
      <x v="14"/>
    </i>
    <i r="1">
      <x v="18"/>
    </i>
    <i r="1">
      <x v="22"/>
    </i>
    <i>
      <x v="3"/>
      <x v="15"/>
    </i>
    <i>
      <x v="4"/>
      <x v="1"/>
    </i>
    <i r="1">
      <x v="10"/>
    </i>
    <i r="1">
      <x v="14"/>
    </i>
    <i>
      <x v="5"/>
      <x v="2"/>
    </i>
    <i r="1">
      <x v="7"/>
    </i>
    <i r="1">
      <x v="8"/>
    </i>
    <i r="1">
      <x v="10"/>
    </i>
    <i r="1">
      <x v="11"/>
    </i>
    <i r="1">
      <x v="13"/>
    </i>
    <i r="1">
      <x v="15"/>
    </i>
    <i r="1">
      <x v="16"/>
    </i>
    <i r="1">
      <x v="17"/>
    </i>
    <i r="1">
      <x v="18"/>
    </i>
    <i r="1">
      <x v="20"/>
    </i>
    <i r="1">
      <x v="21"/>
    </i>
    <i r="1">
      <x v="22"/>
    </i>
    <i>
      <x v="6"/>
      <x v="3"/>
    </i>
    <i r="1">
      <x v="4"/>
    </i>
    <i r="1">
      <x v="11"/>
    </i>
    <i r="1">
      <x v="12"/>
    </i>
    <i r="1">
      <x v="19"/>
    </i>
    <i>
      <x v="7"/>
      <x v="2"/>
    </i>
    <i r="1">
      <x v="5"/>
    </i>
    <i r="1">
      <x v="6"/>
    </i>
    <i r="1">
      <x v="11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xmlns:r="http://schemas.openxmlformats.org/officeDocument/2006/relationships" name="PivotTable3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Institution">
  <location ref="C262:D268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axis="axisRow" showAll="0">
      <items count="6">
        <item x="2"/>
        <item x="4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xmlns:r="http://schemas.openxmlformats.org/officeDocument/2006/relationships" name="PivotTable35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Institution">
  <location ref="C279:D282" firstHeaderRow="1" firstDataRow="1" firstDataCol="1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1"/>
        <item x="3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xmlns:r="http://schemas.openxmlformats.org/officeDocument/2006/relationships" name="PivotTable36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Institution">
  <location ref="C286:D288" firstHeaderRow="1" firstDataRow="1" firstDataCol="1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1"/>
        <item x="3"/>
      </items>
    </pivotField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1">
        <item x="0"/>
      </items>
    </pivotField>
    <pivotField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8"/>
  </rowFields>
  <rowItems count="2">
    <i>
      <x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xmlns:r="http://schemas.openxmlformats.org/officeDocument/2006/relationships" name="PivotTable3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Institution">
  <location ref="C292:D296" firstHeaderRow="1" firstDataRow="1" firstDataCol="1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1"/>
        <item x="3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xmlns:r="http://schemas.openxmlformats.org/officeDocument/2006/relationships" name="PivotTable38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Institution">
  <location ref="C299:E312" firstHeaderRow="1" firstDataRow="1" firstDataCol="2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1"/>
        <item x="3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1">
        <item x="0"/>
      </items>
    </pivotField>
    <pivotField axis="axisRow"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0"/>
    <field x="9"/>
  </rowFields>
  <rowItems count="13">
    <i>
      <x/>
      <x v="1"/>
    </i>
    <i r="1">
      <x v="2"/>
    </i>
    <i>
      <x v="1"/>
      <x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  <x/>
    </i>
    <i r="1">
      <x v="1"/>
    </i>
    <i r="1">
      <x v="6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xmlns:r="http://schemas.openxmlformats.org/officeDocument/2006/relationships" name="PivotTable39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Institution">
  <location ref="C316:D320" firstHeaderRow="1" firstDataRow="1" firstDataCol="1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1"/>
        <item x="3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>
      <items count="3">
        <item x="1"/>
        <item x="0"/>
        <item x="2"/>
      </items>
    </pivotField>
    <pivotField axis="axisRow" compact="0" outline="0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xmlns:r="http://schemas.openxmlformats.org/officeDocument/2006/relationships" name="PivotTable40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Institution">
  <location ref="C331:E345" firstHeaderRow="1" firstDataRow="1" firstDataCol="2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1"/>
        <item x="3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1">
        <item x="0"/>
      </items>
    </pivotField>
    <pivotField axis="axisRow"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>
      <items count="3">
        <item x="1"/>
        <item x="0"/>
        <item x="2"/>
      </items>
    </pivotField>
    <pivotField axis="axisRow" compact="0" outline="0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1"/>
    <field x="9"/>
  </rowFields>
  <rowItems count="14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  <x/>
    </i>
    <i r="1">
      <x v="1"/>
    </i>
    <i r="1">
      <x v="5"/>
    </i>
    <i r="1">
      <x v="6"/>
    </i>
    <i r="1">
      <x v="7"/>
    </i>
    <i>
      <x v="2"/>
      <x v="6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xmlns:r="http://schemas.openxmlformats.org/officeDocument/2006/relationships" name="PivotTable1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Wartungsstand">
  <location ref="C51:D68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8">
        <item x="11"/>
        <item x="0"/>
        <item x="16"/>
        <item x="13"/>
        <item x="1"/>
        <item x="2"/>
        <item x="12"/>
        <item x="9"/>
        <item x="10"/>
        <item x="3"/>
        <item x="15"/>
        <item x="5"/>
        <item x="4"/>
        <item x="8"/>
        <item x="6"/>
        <item x="7"/>
        <item h="1" x="14"/>
        <item t="default"/>
      </items>
    </pivotField>
    <pivotField showAll="0"/>
  </pivotFields>
  <rowFields count="1">
    <field x="15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xmlns:r="http://schemas.openxmlformats.org/officeDocument/2006/relationships" name="PivotTable4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Dokumentation">
  <location ref="C350:D353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12"/>
  </rowFields>
  <rowItems count="3">
    <i>
      <x/>
    </i>
    <i>
      <x v="1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xmlns:r="http://schemas.openxmlformats.org/officeDocument/2006/relationships" name="PivotTable4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Bekanntheit">
  <location ref="C358:D362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</pivotFields>
  <rowFields count="1">
    <field x="1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5.xml><?xml version="1.0" encoding="utf-8"?>
<pivotTableDefinition xmlns="http://schemas.openxmlformats.org/spreadsheetml/2006/main" xmlns:r="http://schemas.openxmlformats.org/officeDocument/2006/relationships" name="PivotTable4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Bekanntheit">
  <location ref="C378:E394" firstHeaderRow="1" firstDataRow="1" firstDataCol="2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3">
        <item x="0"/>
        <item x="2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9"/>
  </rowFields>
  <rowItems count="16">
    <i>
      <x/>
      <x v="1"/>
    </i>
    <i r="1">
      <x v="5"/>
    </i>
    <i r="1">
      <x v="6"/>
    </i>
    <i>
      <x v="1"/>
      <x v="2"/>
    </i>
    <i r="1">
      <x v="4"/>
    </i>
    <i r="1">
      <x v="5"/>
    </i>
    <i r="1">
      <x v="6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6.xml><?xml version="1.0" encoding="utf-8"?>
<pivotTableDefinition xmlns="http://schemas.openxmlformats.org/spreadsheetml/2006/main" xmlns:r="http://schemas.openxmlformats.org/officeDocument/2006/relationships" name="PivotTable2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Zugriff">
  <location ref="C74:D78" firstHeaderRow="1" firstDataRow="1" firstDataCol="1"/>
  <pivotFields count="17">
    <pivotField dataField="1" numFmtId="0"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7.xml><?xml version="1.0" encoding="utf-8"?>
<pivotTableDefinition xmlns="http://schemas.openxmlformats.org/spreadsheetml/2006/main" xmlns:r="http://schemas.openxmlformats.org/officeDocument/2006/relationships" name="PivotTable26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Zugriff">
  <location ref="C84:D88" firstHeaderRow="1" firstDataRow="1" firstDataCol="1"/>
  <pivotFields count="17">
    <pivotField dataField="1" numFmtId="0"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8.xml><?xml version="1.0" encoding="utf-8"?>
<pivotTableDefinition xmlns="http://schemas.openxmlformats.org/spreadsheetml/2006/main" xmlns:r="http://schemas.openxmlformats.org/officeDocument/2006/relationships" name="PivotTable27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Zugriff">
  <location ref="C97:E129" firstHeaderRow="1" firstDataRow="1" firstDataCol="2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2"/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3">
        <item x="13"/>
        <item x="10"/>
        <item x="2"/>
        <item x="12"/>
        <item x="0"/>
        <item x="9"/>
        <item x="3"/>
        <item x="20"/>
        <item x="15"/>
        <item x="22"/>
        <item x="6"/>
        <item x="1"/>
        <item x="21"/>
        <item x="5"/>
        <item x="7"/>
        <item x="8"/>
        <item x="11"/>
        <item x="16"/>
        <item x="18"/>
        <item x="4"/>
        <item x="17"/>
        <item x="19"/>
        <item h="1" x="14"/>
      </items>
    </pivotField>
    <pivotField compact="0" outline="0" showAll="0" defaultSubtotal="0"/>
    <pivotField compact="0" outline="0" showAll="0" defaultSubtotal="0"/>
  </pivotFields>
  <rowFields count="2">
    <field x="14"/>
    <field x="3"/>
  </rowFields>
  <rowItems count="32">
    <i>
      <x/>
      <x v="2"/>
    </i>
    <i>
      <x v="1"/>
      <x v="1"/>
    </i>
    <i>
      <x v="2"/>
      <x v="1"/>
    </i>
    <i>
      <x v="3"/>
      <x v="1"/>
    </i>
    <i>
      <x v="4"/>
      <x v="1"/>
    </i>
    <i r="1">
      <x v="2"/>
    </i>
    <i>
      <x v="5"/>
      <x v="1"/>
    </i>
    <i>
      <x v="6"/>
      <x v="1"/>
    </i>
    <i r="1">
      <x v="2"/>
    </i>
    <i>
      <x v="7"/>
      <x v="1"/>
    </i>
    <i>
      <x v="8"/>
      <x v="2"/>
    </i>
    <i>
      <x v="9"/>
      <x v="1"/>
    </i>
    <i>
      <x v="10"/>
      <x/>
    </i>
    <i r="1">
      <x v="1"/>
    </i>
    <i>
      <x v="11"/>
      <x/>
    </i>
    <i r="1">
      <x v="1"/>
    </i>
    <i>
      <x v="12"/>
      <x/>
    </i>
    <i r="1">
      <x v="1"/>
    </i>
    <i>
      <x v="13"/>
      <x v="1"/>
    </i>
    <i r="1">
      <x v="2"/>
    </i>
    <i>
      <x v="14"/>
      <x/>
    </i>
    <i>
      <x v="15"/>
      <x/>
    </i>
    <i r="1">
      <x v="1"/>
    </i>
    <i>
      <x v="16"/>
      <x/>
    </i>
    <i r="1">
      <x v="1"/>
    </i>
    <i>
      <x v="17"/>
      <x v="1"/>
    </i>
    <i>
      <x v="18"/>
      <x v="1"/>
    </i>
    <i>
      <x v="19"/>
      <x/>
    </i>
    <i r="1">
      <x v="1"/>
    </i>
    <i>
      <x v="20"/>
      <x v="2"/>
    </i>
    <i>
      <x v="21"/>
      <x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9.xml><?xml version="1.0" encoding="utf-8"?>
<pivotTableDefinition xmlns="http://schemas.openxmlformats.org/spreadsheetml/2006/main" xmlns:r="http://schemas.openxmlformats.org/officeDocument/2006/relationships" name="PivotTable6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3:D20" firstHeaderRow="1" firstDataRow="1" firstDataCol="0"/>
  <pivotFields count="17">
    <pivotField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</pivotTableDefinition>
</file>

<file path=xl/pivotTables/pivotTable20.xml><?xml version="1.0" encoding="utf-8"?>
<pivotTableDefinition xmlns="http://schemas.openxmlformats.org/spreadsheetml/2006/main" xmlns:r="http://schemas.openxmlformats.org/officeDocument/2006/relationships" name="PivotTable28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C138:D146" firstHeaderRow="1" firstDataRow="1" firstDataCol="1"/>
  <pivotFields count="17">
    <pivotField dataField="1" numFmtId="0" showAll="0"/>
    <pivotField showAll="0"/>
    <pivotField showAll="0"/>
    <pivotField showAll="0"/>
    <pivotField axis="axisRow" showAll="0">
      <items count="8">
        <item x="3"/>
        <item x="6"/>
        <item x="1"/>
        <item x="2"/>
        <item x="5"/>
        <item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1.xml><?xml version="1.0" encoding="utf-8"?>
<pivotTableDefinition xmlns="http://schemas.openxmlformats.org/spreadsheetml/2006/main" xmlns:r="http://schemas.openxmlformats.org/officeDocument/2006/relationships" name="PivotTable29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C151:D169" firstHeaderRow="1" firstDataRow="1" firstDataCol="1" rowPageCount="1" colPageCount="1"/>
  <pivotFields count="17">
    <pivotField dataField="1" numFmtId="0" showAll="0"/>
    <pivotField showAll="0"/>
    <pivotField showAll="0"/>
    <pivotField showAll="0"/>
    <pivotField axis="axisPage" multipleItemSelectionAllowed="1" showAll="0">
      <items count="8">
        <item h="1" x="3"/>
        <item h="1" x="6"/>
        <item h="1" x="1"/>
        <item h="1" x="2"/>
        <item h="1" x="5"/>
        <item h="1"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4">
        <item x="13"/>
        <item x="10"/>
        <item x="2"/>
        <item x="12"/>
        <item x="0"/>
        <item x="9"/>
        <item x="3"/>
        <item x="20"/>
        <item x="15"/>
        <item x="22"/>
        <item x="6"/>
        <item x="1"/>
        <item x="21"/>
        <item x="5"/>
        <item x="7"/>
        <item x="8"/>
        <item x="11"/>
        <item x="16"/>
        <item x="18"/>
        <item x="4"/>
        <item x="17"/>
        <item x="19"/>
        <item x="14"/>
        <item t="default"/>
      </items>
    </pivotField>
    <pivotField showAll="0"/>
    <pivotField showAll="0"/>
  </pivotFields>
  <rowFields count="1">
    <field x="14"/>
  </rowFields>
  <rowItems count="18">
    <i>
      <x/>
    </i>
    <i>
      <x v="4"/>
    </i>
    <i>
      <x v="6"/>
    </i>
    <i>
      <x v="8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pageFields count="1">
    <pageField fld="4" hier="-1"/>
  </pageField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2.xml><?xml version="1.0" encoding="utf-8"?>
<pivotTableDefinition xmlns="http://schemas.openxmlformats.org/spreadsheetml/2006/main" xmlns:r="http://schemas.openxmlformats.org/officeDocument/2006/relationships" name="PivotTable30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Abstraktion">
  <location ref="C174:D177" firstHeaderRow="1" firstDataRow="1" firstDataCol="1"/>
  <pivotFields count="17">
    <pivotField dataField="1" numFmtId="0"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3.xml><?xml version="1.0" encoding="utf-8"?>
<pivotTableDefinition xmlns="http://schemas.openxmlformats.org/spreadsheetml/2006/main" xmlns:r="http://schemas.openxmlformats.org/officeDocument/2006/relationships" name="PivotTable4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Cluster">
  <location ref="D126:E136" firstHeaderRow="1" firstDataRow="1" firstDataCol="1"/>
  <pivotFields count="2">
    <pivotField dataField="1" showAll="0">
      <items count="34">
        <item x="8"/>
        <item x="28"/>
        <item x="18"/>
        <item x="30"/>
        <item x="0"/>
        <item x="10"/>
        <item x="12"/>
        <item x="29"/>
        <item x="27"/>
        <item x="24"/>
        <item x="4"/>
        <item x="17"/>
        <item x="23"/>
        <item x="19"/>
        <item x="22"/>
        <item x="20"/>
        <item x="3"/>
        <item x="16"/>
        <item x="11"/>
        <item x="14"/>
        <item x="31"/>
        <item x="6"/>
        <item x="1"/>
        <item x="2"/>
        <item x="7"/>
        <item x="9"/>
        <item x="5"/>
        <item x="21"/>
        <item x="15"/>
        <item x="26"/>
        <item x="25"/>
        <item x="13"/>
        <item x="32"/>
        <item t="default"/>
      </items>
    </pivotField>
    <pivotField axis="axisRow" showAll="0">
      <items count="11">
        <item x="8"/>
        <item x="7"/>
        <item x="3"/>
        <item x="2"/>
        <item x="5"/>
        <item x="0"/>
        <item x="1"/>
        <item x="4"/>
        <item x="6"/>
        <item h="1" x="9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4.xml><?xml version="1.0" encoding="utf-8"?>
<pivotTableDefinition xmlns="http://schemas.openxmlformats.org/spreadsheetml/2006/main" xmlns:r="http://schemas.openxmlformats.org/officeDocument/2006/relationships" name="PivotTable16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307:F365" firstHeaderRow="1" firstDataRow="1" firstDataCol="2"/>
  <pivotFields count="15">
    <pivotField compact="0" numFmtId="0" outline="0" showAll="0" defaultSubtotal="0"/>
    <pivotField compact="0" outline="0" showAll="0" defaultSubtotal="0"/>
    <pivotField compact="0" outline="0" showAll="0" defaultSubtotal="0"/>
    <pivotField axis="axisRow" compact="0" numFmtId="0" outline="0" showAll="0" defaultSubtotal="0">
      <items count="33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2"/>
        <item x="1"/>
        <item x="0"/>
      </items>
    </pivotField>
    <pivotField compact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/>
  </pivotFields>
  <rowFields count="2">
    <field x="3"/>
    <field x="9"/>
  </rowFields>
  <rowItems count="58">
    <i>
      <x/>
      <x v="2"/>
    </i>
    <i>
      <x v="1"/>
      <x v="2"/>
    </i>
    <i>
      <x v="2"/>
      <x v="1"/>
    </i>
    <i r="1">
      <x v="2"/>
    </i>
    <i>
      <x v="3"/>
      <x v="1"/>
    </i>
    <i>
      <x v="4"/>
      <x/>
    </i>
    <i>
      <x v="5"/>
      <x v="2"/>
    </i>
    <i>
      <x v="6"/>
      <x v="2"/>
    </i>
    <i>
      <x v="7"/>
      <x/>
    </i>
    <i r="1">
      <x v="2"/>
    </i>
    <i>
      <x v="8"/>
      <x/>
    </i>
    <i r="1">
      <x v="2"/>
    </i>
    <i>
      <x v="9"/>
      <x v="2"/>
    </i>
    <i>
      <x v="10"/>
      <x/>
    </i>
    <i r="1">
      <x v="2"/>
    </i>
    <i>
      <x v="11"/>
      <x/>
    </i>
    <i r="1">
      <x v="1"/>
    </i>
    <i r="1">
      <x v="2"/>
    </i>
    <i>
      <x v="12"/>
      <x/>
    </i>
    <i r="1">
      <x v="1"/>
    </i>
    <i r="1">
      <x v="2"/>
    </i>
    <i>
      <x v="13"/>
      <x v="2"/>
    </i>
    <i>
      <x v="14"/>
      <x v="2"/>
    </i>
    <i>
      <x v="15"/>
      <x/>
    </i>
    <i r="1">
      <x v="2"/>
    </i>
    <i>
      <x v="16"/>
      <x/>
    </i>
    <i r="1">
      <x v="2"/>
    </i>
    <i>
      <x v="17"/>
      <x v="2"/>
    </i>
    <i>
      <x v="18"/>
      <x v="2"/>
    </i>
    <i>
      <x v="19"/>
      <x v="1"/>
    </i>
    <i r="1">
      <x v="2"/>
    </i>
    <i>
      <x v="20"/>
      <x/>
    </i>
    <i r="1">
      <x v="2"/>
    </i>
    <i>
      <x v="21"/>
      <x/>
    </i>
    <i r="1">
      <x v="2"/>
    </i>
    <i>
      <x v="22"/>
      <x v="2"/>
    </i>
    <i>
      <x v="23"/>
      <x/>
    </i>
    <i r="1">
      <x v="1"/>
    </i>
    <i r="1">
      <x v="2"/>
    </i>
    <i>
      <x v="24"/>
      <x v="2"/>
    </i>
    <i>
      <x v="25"/>
      <x v="2"/>
    </i>
    <i>
      <x v="26"/>
      <x v="1"/>
    </i>
    <i r="1">
      <x v="2"/>
    </i>
    <i>
      <x v="27"/>
      <x/>
    </i>
    <i r="1">
      <x v="1"/>
    </i>
    <i r="1">
      <x v="2"/>
    </i>
    <i>
      <x v="28"/>
      <x v="2"/>
    </i>
    <i>
      <x v="29"/>
      <x v="1"/>
    </i>
    <i r="1">
      <x v="2"/>
    </i>
    <i>
      <x v="30"/>
      <x/>
    </i>
    <i r="1">
      <x v="1"/>
    </i>
    <i r="1">
      <x v="2"/>
    </i>
    <i>
      <x v="31"/>
      <x v="1"/>
    </i>
    <i r="1">
      <x v="2"/>
    </i>
    <i>
      <x v="32"/>
      <x/>
    </i>
    <i r="1">
      <x v="1"/>
    </i>
    <i r="1"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25.xml><?xml version="1.0" encoding="utf-8"?>
<pivotTableDefinition xmlns="http://schemas.openxmlformats.org/spreadsheetml/2006/main" xmlns:r="http://schemas.openxmlformats.org/officeDocument/2006/relationships" name="PivotTable20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416:F491" firstHeaderRow="1" firstDataRow="1" firstDataCol="2"/>
  <pivotFields count="15">
    <pivotField compact="0" numFmtId="0" outline="0" showAll="0"/>
    <pivotField compact="0" outline="0" showAll="0"/>
    <pivotField compact="0" outline="0" showAll="0"/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numFmtId="0" outline="0" showAll="0">
      <items count="5">
        <item x="2"/>
        <item x="3"/>
        <item x="1"/>
        <item x="0"/>
        <item t="default"/>
      </items>
    </pivotField>
    <pivotField compact="0" numFmtId="0" outline="0" showAll="0"/>
    <pivotField compact="0" numFmtId="0" outline="0" showAll="0"/>
    <pivotField compact="0" numFmtId="0" outline="0" showAll="0"/>
  </pivotFields>
  <rowFields count="2">
    <field x="11"/>
    <field x="3"/>
  </rowFields>
  <rowItems count="75">
    <i>
      <x/>
      <x v="8"/>
    </i>
    <i r="1">
      <x v="9"/>
    </i>
    <i r="1">
      <x v="10"/>
    </i>
    <i r="1">
      <x v="11"/>
    </i>
    <i r="1">
      <x v="13"/>
    </i>
    <i r="1">
      <x v="15"/>
    </i>
    <i r="1">
      <x v="20"/>
    </i>
    <i r="1">
      <x v="22"/>
    </i>
    <i r="1">
      <x v="28"/>
    </i>
    <i r="1">
      <x v="29"/>
    </i>
    <i r="1">
      <x v="30"/>
    </i>
    <i r="1">
      <x v="31"/>
    </i>
    <i r="1">
      <x v="32"/>
    </i>
    <i t="default">
      <x/>
    </i>
    <i>
      <x v="1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t="default">
      <x v="1"/>
    </i>
    <i>
      <x v="2"/>
      <x v="1"/>
    </i>
    <i r="1">
      <x v="9"/>
    </i>
    <i r="1">
      <x v="10"/>
    </i>
    <i r="1">
      <x v="11"/>
    </i>
    <i r="1">
      <x v="19"/>
    </i>
    <i r="1">
      <x v="22"/>
    </i>
    <i r="1">
      <x v="23"/>
    </i>
    <i r="1">
      <x v="24"/>
    </i>
    <i r="1">
      <x v="25"/>
    </i>
    <i r="1">
      <x v="27"/>
    </i>
    <i r="1">
      <x v="28"/>
    </i>
    <i r="1">
      <x v="31"/>
    </i>
    <i r="1">
      <x v="32"/>
    </i>
    <i t="default">
      <x v="2"/>
    </i>
    <i>
      <x v="3"/>
      <x v="9"/>
    </i>
    <i r="1">
      <x v="13"/>
    </i>
    <i r="1">
      <x v="15"/>
    </i>
    <i r="1">
      <x v="18"/>
    </i>
    <i r="1">
      <x v="19"/>
    </i>
    <i r="1">
      <x v="20"/>
    </i>
    <i r="1">
      <x v="21"/>
    </i>
    <i r="1">
      <x v="23"/>
    </i>
    <i r="1">
      <x v="26"/>
    </i>
    <i r="1">
      <x v="27"/>
    </i>
    <i r="1">
      <x v="28"/>
    </i>
    <i r="1">
      <x v="32"/>
    </i>
    <i t="default">
      <x v="3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26.xml><?xml version="1.0" encoding="utf-8"?>
<pivotTableDefinition xmlns="http://schemas.openxmlformats.org/spreadsheetml/2006/main" xmlns:r="http://schemas.openxmlformats.org/officeDocument/2006/relationships" name="PivotTable17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625:H777" firstHeaderRow="1" firstDataRow="1" firstDataCol="5"/>
  <pivotFields count="15">
    <pivotField compact="0" numFmtId="0" outline="0" showAll="0" defaultSubtotal="0"/>
    <pivotField axis="axisRow" compact="0" outline="0" showAll="0" defaultSubtotal="0">
      <items count="146">
        <item x="60"/>
        <item x="96"/>
        <item x="79"/>
        <item x="55"/>
        <item x="135"/>
        <item x="145"/>
        <item x="40"/>
        <item x="27"/>
        <item x="98"/>
        <item x="33"/>
        <item x="22"/>
        <item x="6"/>
        <item x="53"/>
        <item x="21"/>
        <item x="30"/>
        <item x="31"/>
        <item x="86"/>
        <item x="92"/>
        <item x="100"/>
        <item x="65"/>
        <item x="14"/>
        <item x="93"/>
        <item x="18"/>
        <item x="71"/>
        <item x="2"/>
        <item x="61"/>
        <item x="91"/>
        <item x="77"/>
        <item x="7"/>
        <item x="20"/>
        <item x="76"/>
        <item x="58"/>
        <item x="87"/>
        <item x="72"/>
        <item x="138"/>
        <item x="115"/>
        <item x="52"/>
        <item x="23"/>
        <item x="120"/>
        <item x="59"/>
        <item x="34"/>
        <item x="68"/>
        <item x="24"/>
        <item x="36"/>
        <item x="35"/>
        <item x="43"/>
        <item x="70"/>
        <item x="122"/>
        <item x="38"/>
        <item x="57"/>
        <item x="12"/>
        <item x="107"/>
        <item x="9"/>
        <item x="94"/>
        <item x="54"/>
        <item x="66"/>
        <item x="8"/>
        <item x="118"/>
        <item x="74"/>
        <item x="83"/>
        <item x="82"/>
        <item x="103"/>
        <item x="111"/>
        <item x="141"/>
        <item x="133"/>
        <item x="56"/>
        <item x="41"/>
        <item x="105"/>
        <item x="16"/>
        <item x="69"/>
        <item x="5"/>
        <item x="15"/>
        <item x="19"/>
        <item x="104"/>
        <item x="11"/>
        <item x="114"/>
        <item x="109"/>
        <item x="50"/>
        <item x="46"/>
        <item x="37"/>
        <item x="26"/>
        <item x="49"/>
        <item x="32"/>
        <item x="48"/>
        <item x="142"/>
        <item x="29"/>
        <item x="45"/>
        <item x="137"/>
        <item x="3"/>
        <item x="121"/>
        <item x="73"/>
        <item x="119"/>
        <item x="129"/>
        <item x="123"/>
        <item x="62"/>
        <item x="117"/>
        <item x="112"/>
        <item x="80"/>
        <item x="102"/>
        <item x="75"/>
        <item x="17"/>
        <item x="84"/>
        <item x="85"/>
        <item x="39"/>
        <item x="67"/>
        <item x="64"/>
        <item x="136"/>
        <item x="4"/>
        <item x="90"/>
        <item x="25"/>
        <item x="63"/>
        <item x="28"/>
        <item x="0"/>
        <item x="97"/>
        <item x="51"/>
        <item x="143"/>
        <item x="144"/>
        <item x="130"/>
        <item x="89"/>
        <item x="101"/>
        <item x="139"/>
        <item x="128"/>
        <item x="78"/>
        <item x="99"/>
        <item x="42"/>
        <item x="13"/>
        <item x="131"/>
        <item x="134"/>
        <item x="108"/>
        <item x="10"/>
        <item x="127"/>
        <item x="125"/>
        <item x="106"/>
        <item x="113"/>
        <item x="124"/>
        <item x="132"/>
        <item x="95"/>
        <item x="126"/>
        <item x="140"/>
        <item x="110"/>
        <item x="44"/>
        <item x="81"/>
        <item x="47"/>
        <item x="88"/>
        <item x="116"/>
        <item x="1"/>
      </items>
    </pivotField>
    <pivotField axis="axisRow" compact="0" outline="0" showAll="0" defaultSubtotal="0">
      <items count="151">
        <item x="44"/>
        <item x="62"/>
        <item x="26"/>
        <item x="46"/>
        <item x="123"/>
        <item x="74"/>
        <item x="22"/>
        <item x="63"/>
        <item x="145"/>
        <item x="52"/>
        <item x="10"/>
        <item x="140"/>
        <item x="57"/>
        <item x="65"/>
        <item x="4"/>
        <item x="99"/>
        <item x="27"/>
        <item x="64"/>
        <item x="101"/>
        <item x="116"/>
        <item x="137"/>
        <item x="16"/>
        <item x="5"/>
        <item x="36"/>
        <item x="61"/>
        <item x="96"/>
        <item x="14"/>
        <item x="89"/>
        <item x="21"/>
        <item x="2"/>
        <item x="49"/>
        <item x="111"/>
        <item x="29"/>
        <item x="47"/>
        <item x="122"/>
        <item x="144"/>
        <item x="133"/>
        <item x="1"/>
        <item x="106"/>
        <item x="59"/>
        <item x="114"/>
        <item x="42"/>
        <item x="107"/>
        <item x="75"/>
        <item x="117"/>
        <item x="76"/>
        <item x="112"/>
        <item x="45"/>
        <item x="150"/>
        <item x="34"/>
        <item x="77"/>
        <item x="88"/>
        <item x="102"/>
        <item x="130"/>
        <item x="94"/>
        <item x="148"/>
        <item x="85"/>
        <item x="12"/>
        <item x="134"/>
        <item x="120"/>
        <item x="55"/>
        <item x="103"/>
        <item x="142"/>
        <item x="41"/>
        <item x="84"/>
        <item x="81"/>
        <item x="15"/>
        <item x="105"/>
        <item x="72"/>
        <item x="20"/>
        <item x="53"/>
        <item x="56"/>
        <item x="143"/>
        <item x="147"/>
        <item x="50"/>
        <item x="48"/>
        <item x="67"/>
        <item x="108"/>
        <item x="24"/>
        <item x="66"/>
        <item x="68"/>
        <item x="38"/>
        <item x="9"/>
        <item x="79"/>
        <item x="110"/>
        <item x="82"/>
        <item x="69"/>
        <item x="33"/>
        <item x="6"/>
        <item x="91"/>
        <item x="43"/>
        <item x="30"/>
        <item x="40"/>
        <item x="98"/>
        <item x="93"/>
        <item x="8"/>
        <item x="60"/>
        <item x="138"/>
        <item x="51"/>
        <item x="70"/>
        <item x="124"/>
        <item x="18"/>
        <item x="31"/>
        <item x="7"/>
        <item x="135"/>
        <item x="13"/>
        <item x="104"/>
        <item x="129"/>
        <item x="3"/>
        <item x="35"/>
        <item x="146"/>
        <item x="95"/>
        <item x="119"/>
        <item x="128"/>
        <item x="136"/>
        <item x="100"/>
        <item x="37"/>
        <item x="25"/>
        <item x="23"/>
        <item x="132"/>
        <item x="39"/>
        <item x="127"/>
        <item x="19"/>
        <item x="83"/>
        <item x="32"/>
        <item x="118"/>
        <item x="113"/>
        <item x="73"/>
        <item x="17"/>
        <item x="141"/>
        <item x="139"/>
        <item x="58"/>
        <item x="0"/>
        <item x="87"/>
        <item x="78"/>
        <item x="121"/>
        <item x="92"/>
        <item x="109"/>
        <item x="115"/>
        <item x="28"/>
        <item x="97"/>
        <item x="125"/>
        <item x="149"/>
        <item x="54"/>
        <item x="71"/>
        <item x="80"/>
        <item x="131"/>
        <item x="11"/>
        <item x="90"/>
        <item x="86"/>
        <item x="126"/>
      </items>
    </pivotField>
    <pivotField axis="axisRow" compact="0" numFmtId="0" outline="0" showAll="0" defaultSubtotal="0">
      <items count="33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9">
        <item x="8"/>
        <item x="7"/>
        <item x="3"/>
        <item x="2"/>
        <item x="5"/>
        <item x="0"/>
        <item x="1"/>
        <item x="4"/>
        <item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>
      <items count="3">
        <item x="0"/>
        <item x="2"/>
        <item x="1"/>
      </items>
    </pivotField>
    <pivotField axis="axisRow" compact="0" numFmtId="0" outline="0" showAll="0" defaultSubtotal="0">
      <items count="50">
        <item x="14"/>
        <item x="25"/>
        <item x="3"/>
        <item x="15"/>
        <item x="2"/>
        <item x="4"/>
        <item x="19"/>
        <item x="23"/>
        <item x="41"/>
        <item x="1"/>
        <item x="13"/>
        <item x="10"/>
        <item x="30"/>
        <item x="32"/>
        <item x="38"/>
        <item x="12"/>
        <item x="33"/>
        <item x="7"/>
        <item x="9"/>
        <item x="39"/>
        <item x="24"/>
        <item x="28"/>
        <item x="44"/>
        <item x="29"/>
        <item x="20"/>
        <item x="45"/>
        <item x="37"/>
        <item x="27"/>
        <item x="21"/>
        <item x="48"/>
        <item x="42"/>
        <item x="6"/>
        <item x="0"/>
        <item x="22"/>
        <item x="49"/>
        <item x="17"/>
        <item x="26"/>
        <item x="8"/>
        <item x="18"/>
        <item x="47"/>
        <item x="16"/>
        <item x="11"/>
        <item x="46"/>
        <item x="40"/>
        <item x="34"/>
        <item x="5"/>
        <item x="35"/>
        <item x="43"/>
        <item x="31"/>
        <item x="36"/>
      </items>
    </pivotField>
  </pivotFields>
  <rowFields count="5">
    <field x="7"/>
    <field x="14"/>
    <field x="2"/>
    <field x="1"/>
    <field x="3"/>
  </rowFields>
  <rowItems count="152">
    <i>
      <x/>
      <x/>
      <x v="126"/>
      <x v="139"/>
      <x v="32"/>
    </i>
    <i r="1">
      <x v="1"/>
      <x v="77"/>
      <x v="67"/>
      <x v="31"/>
    </i>
    <i r="1">
      <x v="5"/>
      <x v="31"/>
      <x v="128"/>
      <x v="31"/>
    </i>
    <i r="1">
      <x v="47"/>
      <x v="106"/>
      <x v="119"/>
      <x v="31"/>
    </i>
    <i>
      <x v="1"/>
      <x v="7"/>
      <x v="59"/>
      <x v="95"/>
      <x v="31"/>
    </i>
    <i r="1">
      <x v="25"/>
      <x v="138"/>
      <x v="96"/>
      <x v="30"/>
    </i>
    <i r="1">
      <x v="43"/>
      <x v="64"/>
      <x v="141"/>
      <x v="26"/>
    </i>
    <i r="1">
      <x v="49"/>
      <x v="13"/>
      <x v="94"/>
      <x v="27"/>
    </i>
    <i>
      <x v="2"/>
      <x/>
      <x v="19"/>
      <x v="133"/>
      <x v="30"/>
    </i>
    <i r="2">
      <x v="85"/>
      <x v="2"/>
      <x v="30"/>
    </i>
    <i r="2">
      <x v="137"/>
      <x v="132"/>
      <x v="31"/>
    </i>
    <i r="1">
      <x v="1"/>
      <x v="24"/>
      <x v="31"/>
      <x v="31"/>
    </i>
    <i r="2">
      <x v="27"/>
      <x v="16"/>
      <x v="31"/>
    </i>
    <i r="2">
      <x v="97"/>
      <x v="64"/>
      <x v="16"/>
    </i>
    <i r="1">
      <x v="5"/>
      <x v="11"/>
      <x v="4"/>
      <x v="27"/>
    </i>
    <i r="1">
      <x v="6"/>
      <x v="8"/>
      <x v="138"/>
      <x v="15"/>
    </i>
    <i r="1">
      <x v="11"/>
      <x v="116"/>
      <x v="43"/>
      <x v="10"/>
    </i>
    <i r="1">
      <x v="15"/>
      <x v="105"/>
      <x v="125"/>
      <x v="19"/>
    </i>
    <i r="1">
      <x v="16"/>
      <x v="146"/>
      <x v="83"/>
      <x v="21"/>
    </i>
    <i r="1">
      <x v="19"/>
      <x v="65"/>
      <x v="122"/>
      <x v="21"/>
    </i>
    <i r="1">
      <x v="20"/>
      <x v="12"/>
      <x v="54"/>
      <x v="11"/>
    </i>
    <i r="1">
      <x v="41"/>
      <x v="57"/>
      <x v="50"/>
      <x v="13"/>
    </i>
    <i>
      <x v="3"/>
      <x/>
      <x v="18"/>
      <x v="8"/>
      <x v="26"/>
    </i>
    <i r="2">
      <x v="111"/>
      <x v="17"/>
      <x v="32"/>
    </i>
    <i r="1">
      <x v="1"/>
      <x v="17"/>
      <x v="25"/>
      <x v="31"/>
    </i>
    <i r="2">
      <x v="56"/>
      <x v="60"/>
      <x v="31"/>
    </i>
    <i r="1">
      <x v="2"/>
      <x v="15"/>
      <x v="1"/>
      <x v="31"/>
    </i>
    <i r="1">
      <x v="3"/>
      <x v="48"/>
      <x v="5"/>
      <x v="30"/>
    </i>
    <i r="1">
      <x v="5"/>
      <x v="14"/>
      <x v="107"/>
      <x v="29"/>
    </i>
    <i r="1">
      <x v="7"/>
      <x v="127"/>
      <x v="46"/>
      <x v="19"/>
    </i>
    <i r="1">
      <x v="8"/>
      <x v="148"/>
      <x v="32"/>
      <x v="8"/>
    </i>
    <i r="1">
      <x v="9"/>
      <x v="88"/>
      <x v="11"/>
      <x v="27"/>
    </i>
    <i r="1">
      <x v="13"/>
      <x v="110"/>
      <x v="63"/>
      <x v="15"/>
    </i>
    <i r="1">
      <x v="15"/>
      <x v="99"/>
      <x v="104"/>
      <x v="20"/>
    </i>
    <i r="1">
      <x v="16"/>
      <x v="60"/>
      <x v="12"/>
      <x v="13"/>
    </i>
    <i r="2">
      <x v="114"/>
      <x v="126"/>
      <x v="12"/>
    </i>
    <i r="1">
      <x v="34"/>
      <x v="58"/>
      <x v="92"/>
      <x v="11"/>
    </i>
    <i>
      <x v="4"/>
      <x v="1"/>
      <x v="63"/>
      <x v="6"/>
      <x v="31"/>
    </i>
    <i>
      <x v="5"/>
      <x v="1"/>
      <x v="50"/>
      <x v="58"/>
      <x v="30"/>
    </i>
    <i r="2">
      <x v="136"/>
      <x v="118"/>
      <x v="32"/>
    </i>
    <i r="1">
      <x v="2"/>
      <x v="53"/>
      <x v="137"/>
      <x v="21"/>
    </i>
    <i r="2">
      <x v="75"/>
      <x v="78"/>
      <x v="27"/>
    </i>
    <i r="1">
      <x v="3"/>
      <x v="5"/>
      <x v="23"/>
      <x v="28"/>
    </i>
    <i r="1">
      <x v="4"/>
      <x v="33"/>
      <x v="78"/>
      <x v="26"/>
    </i>
    <i r="1">
      <x v="5"/>
      <x v="6"/>
      <x v="13"/>
      <x v="10"/>
    </i>
    <i r="1">
      <x v="7"/>
      <x v="71"/>
      <x v="86"/>
      <x v="2"/>
    </i>
    <i r="1">
      <x v="10"/>
      <x v="78"/>
      <x v="37"/>
      <x v="9"/>
    </i>
    <i r="1">
      <x v="14"/>
      <x v="121"/>
      <x v="38"/>
      <x v="2"/>
    </i>
    <i r="1">
      <x v="18"/>
      <x v="10"/>
      <x v="129"/>
      <x v="22"/>
    </i>
    <i r="1">
      <x v="24"/>
      <x v="20"/>
      <x v="135"/>
      <x v="8"/>
    </i>
    <i r="1">
      <x v="32"/>
      <x v="132"/>
      <x v="112"/>
      <x v="23"/>
    </i>
    <i r="1">
      <x v="35"/>
      <x v="69"/>
      <x v="72"/>
      <x v="11"/>
    </i>
    <i>
      <x v="6"/>
      <x/>
      <x v="4"/>
      <x v="38"/>
      <x v="7"/>
    </i>
    <i r="2">
      <x v="21"/>
      <x v="68"/>
      <x v="25"/>
    </i>
    <i r="2">
      <x v="25"/>
      <x v="21"/>
      <x v="32"/>
    </i>
    <i r="2">
      <x v="32"/>
      <x v="111"/>
      <x v="29"/>
    </i>
    <i r="2">
      <x v="52"/>
      <x v="123"/>
      <x v="32"/>
    </i>
    <i r="2">
      <x v="54"/>
      <x v="26"/>
      <x v="30"/>
    </i>
    <i r="2">
      <x v="55"/>
      <x v="115"/>
      <x v="32"/>
    </i>
    <i r="2">
      <x v="89"/>
      <x v="143"/>
      <x v="31"/>
    </i>
    <i r="2">
      <x v="93"/>
      <x v="136"/>
      <x v="31"/>
    </i>
    <i r="2">
      <x v="94"/>
      <x v="108"/>
      <x v="32"/>
    </i>
    <i r="2">
      <x v="102"/>
      <x v="14"/>
      <x v="30"/>
    </i>
    <i r="2">
      <x v="112"/>
      <x v="144"/>
      <x v="32"/>
    </i>
    <i r="2">
      <x v="133"/>
      <x v="101"/>
      <x v="32"/>
    </i>
    <i r="2">
      <x v="142"/>
      <x v="116"/>
      <x v="32"/>
    </i>
    <i r="1">
      <x v="1"/>
      <x v="61"/>
      <x v="18"/>
      <x v="29"/>
    </i>
    <i r="2">
      <x v="86"/>
      <x v="55"/>
      <x v="31"/>
    </i>
    <i r="2">
      <x v="100"/>
      <x v="89"/>
      <x v="13"/>
    </i>
    <i r="2">
      <x v="119"/>
      <x v="130"/>
      <x v="23"/>
    </i>
    <i r="2">
      <x v="131"/>
      <x v="3"/>
      <x v="21"/>
    </i>
    <i r="2">
      <x v="140"/>
      <x v="53"/>
      <x v="32"/>
    </i>
    <i r="1">
      <x v="2"/>
      <x v="9"/>
      <x v="77"/>
      <x v="23"/>
    </i>
    <i r="2">
      <x v="87"/>
      <x v="82"/>
      <x v="28"/>
    </i>
    <i r="2">
      <x v="92"/>
      <x v="103"/>
      <x v="29"/>
    </i>
    <i r="2">
      <x v="108"/>
      <x v="88"/>
      <x v="31"/>
    </i>
    <i r="1">
      <x v="3"/>
      <x v="91"/>
      <x v="85"/>
      <x v="25"/>
    </i>
    <i r="2">
      <x v="101"/>
      <x v="100"/>
      <x v="11"/>
    </i>
    <i r="2">
      <x v="118"/>
      <x v="10"/>
      <x v="10"/>
    </i>
    <i r="1">
      <x v="4"/>
      <x v="26"/>
      <x v="20"/>
      <x v="22"/>
    </i>
    <i r="2">
      <x v="29"/>
      <x v="24"/>
      <x v="31"/>
    </i>
    <i r="2">
      <x v="40"/>
      <x v="62"/>
      <x v="22"/>
    </i>
    <i r="2">
      <x v="79"/>
      <x v="110"/>
      <x v="24"/>
    </i>
    <i r="2">
      <x v="80"/>
      <x v="19"/>
      <x v="28"/>
    </i>
    <i r="1">
      <x v="6"/>
      <x v="2"/>
      <x v="109"/>
      <x v="25"/>
    </i>
    <i r="2">
      <x v="83"/>
      <x v="30"/>
      <x v="26"/>
    </i>
    <i r="1">
      <x v="7"/>
      <x v="81"/>
      <x v="79"/>
      <x v="18"/>
    </i>
    <i r="1">
      <x v="9"/>
      <x v="37"/>
      <x v="145"/>
      <x v="25"/>
    </i>
    <i r="2">
      <x v="139"/>
      <x v="7"/>
      <x v="15"/>
    </i>
    <i r="1">
      <x v="11"/>
      <x v="62"/>
      <x v="87"/>
      <x v="11"/>
    </i>
    <i r="2">
      <x v="98"/>
      <x v="81"/>
      <x v="23"/>
    </i>
    <i r="2">
      <x v="117"/>
      <x v="42"/>
      <x v="9"/>
    </i>
    <i r="2">
      <x v="147"/>
      <x v="74"/>
      <x v="18"/>
    </i>
    <i r="1">
      <x v="12"/>
      <x v="74"/>
      <x v="83"/>
      <x v="19"/>
    </i>
    <i r="1">
      <x v="13"/>
      <x v="36"/>
      <x v="121"/>
      <x v="7"/>
    </i>
    <i r="2">
      <x v="143"/>
      <x v="36"/>
      <x v="27"/>
    </i>
    <i r="1">
      <x v="14"/>
      <x v="45"/>
      <x v="90"/>
      <x v="24"/>
    </i>
    <i r="1">
      <x v="17"/>
      <x v="76"/>
      <x v="105"/>
      <x v="19"/>
    </i>
    <i r="2">
      <x v="95"/>
      <x v="56"/>
      <x v="22"/>
    </i>
    <i r="2">
      <x v="107"/>
      <x v="131"/>
      <x v="20"/>
    </i>
    <i r="2">
      <x v="113"/>
      <x v="134"/>
      <x v="24"/>
    </i>
    <i r="1">
      <x v="18"/>
      <x/>
      <x v="45"/>
      <x v="16"/>
    </i>
    <i r="1">
      <x v="20"/>
      <x v="120"/>
      <x v="48"/>
      <x v="10"/>
    </i>
    <i r="1">
      <x v="21"/>
      <x v="47"/>
      <x v="140"/>
      <x/>
    </i>
    <i r="2">
      <x v="96"/>
      <x v="49"/>
      <x v="9"/>
    </i>
    <i r="1">
      <x v="23"/>
      <x v="3"/>
      <x v="86"/>
      <x v="1"/>
    </i>
    <i r="2">
      <x v="104"/>
      <x v="117"/>
      <x v="20"/>
    </i>
    <i r="2">
      <x v="134"/>
      <x v="99"/>
      <x v="19"/>
    </i>
    <i r="1">
      <x v="24"/>
      <x v="23"/>
      <x v="44"/>
      <x v="18"/>
    </i>
    <i r="2">
      <x v="144"/>
      <x v="41"/>
      <x v="5"/>
    </i>
    <i r="1">
      <x v="27"/>
      <x v="72"/>
      <x v="34"/>
      <x v="11"/>
    </i>
    <i r="2">
      <x v="90"/>
      <x v="124"/>
      <x v="28"/>
    </i>
    <i r="1">
      <x v="28"/>
      <x v="124"/>
      <x v="15"/>
      <x v="21"/>
    </i>
    <i r="1">
      <x v="29"/>
      <x v="150"/>
      <x v="93"/>
      <x v="17"/>
    </i>
    <i r="1">
      <x v="30"/>
      <x v="115"/>
      <x v="113"/>
      <x v="26"/>
    </i>
    <i r="1">
      <x v="31"/>
      <x v="103"/>
      <x v="28"/>
      <x v="20"/>
    </i>
    <i r="1">
      <x v="33"/>
      <x v="109"/>
      <x v="40"/>
      <x v="6"/>
    </i>
    <i r="1">
      <x v="37"/>
      <x v="73"/>
      <x v="84"/>
      <x v="10"/>
    </i>
    <i r="2">
      <x v="82"/>
      <x v="52"/>
      <x v="20"/>
    </i>
    <i r="2">
      <x v="128"/>
      <x v="70"/>
      <x v="15"/>
    </i>
    <i r="1">
      <x v="38"/>
      <x v="28"/>
      <x v="29"/>
      <x v="9"/>
    </i>
    <i r="1">
      <x v="39"/>
      <x v="141"/>
      <x v="47"/>
      <x v="12"/>
    </i>
    <i r="1">
      <x v="40"/>
      <x v="122"/>
      <x v="22"/>
      <x v="9"/>
    </i>
    <i r="1">
      <x v="44"/>
      <x v="39"/>
      <x v="65"/>
      <x v="12"/>
    </i>
    <i r="1">
      <x v="45"/>
      <x v="22"/>
      <x v="70"/>
      <x v="15"/>
    </i>
    <i r="1">
      <x v="48"/>
      <x v="70"/>
      <x v="114"/>
      <x v="9"/>
    </i>
    <i>
      <x v="7"/>
      <x/>
      <x v="44"/>
      <x v="75"/>
      <x v="32"/>
    </i>
    <i r="1">
      <x v="1"/>
      <x v="129"/>
      <x v="106"/>
      <x v="4"/>
    </i>
    <i r="1">
      <x v="3"/>
      <x v="30"/>
      <x v="142"/>
      <x v="12"/>
    </i>
    <i r="2">
      <x v="145"/>
      <x v="27"/>
      <x v="13"/>
    </i>
    <i r="1">
      <x v="8"/>
      <x v="35"/>
      <x v="120"/>
      <x v="11"/>
    </i>
    <i r="2">
      <x v="51"/>
      <x v="102"/>
      <x v="8"/>
    </i>
    <i r="2">
      <x v="149"/>
      <x v="59"/>
      <x v="29"/>
    </i>
    <i r="1">
      <x v="9"/>
      <x v="130"/>
      <x v="127"/>
      <x v="21"/>
    </i>
    <i r="1">
      <x v="10"/>
      <x v="34"/>
      <x v="91"/>
      <x v="30"/>
    </i>
    <i r="2">
      <x v="66"/>
      <x v="71"/>
      <x v="19"/>
    </i>
    <i r="1">
      <x v="17"/>
      <x v="49"/>
      <x v="9"/>
      <x v="21"/>
    </i>
    <i r="1">
      <x v="18"/>
      <x v="43"/>
      <x v="33"/>
      <x v="11"/>
    </i>
    <i r="1">
      <x v="22"/>
      <x v="67"/>
      <x v="98"/>
      <x v="29"/>
    </i>
    <i r="1">
      <x v="24"/>
      <x v="16"/>
      <x v="80"/>
      <x v="9"/>
    </i>
    <i r="1">
      <x v="26"/>
      <x v="68"/>
      <x v="69"/>
      <x v="14"/>
    </i>
    <i r="1">
      <x v="36"/>
      <x v="41"/>
      <x v="66"/>
      <x v="26"/>
    </i>
    <i r="1">
      <x v="46"/>
      <x v="7"/>
      <x/>
      <x v="3"/>
    </i>
    <i>
      <x v="8"/>
      <x/>
      <x v="38"/>
      <x v="61"/>
      <x v="32"/>
    </i>
    <i r="2">
      <x v="46"/>
      <x v="76"/>
      <x v="32"/>
    </i>
    <i r="2">
      <x v="84"/>
      <x v="51"/>
      <x v="31"/>
    </i>
    <i r="2">
      <x v="125"/>
      <x v="35"/>
      <x v="32"/>
    </i>
    <i r="1">
      <x v="1"/>
      <x v="42"/>
      <x v="73"/>
      <x v="31"/>
    </i>
    <i r="1">
      <x v="2"/>
      <x v="123"/>
      <x v="97"/>
      <x v="28"/>
    </i>
    <i r="1">
      <x v="3"/>
      <x v="1"/>
      <x v="39"/>
      <x v="25"/>
    </i>
    <i r="1">
      <x v="42"/>
      <x v="135"/>
      <x v="57"/>
      <x v="27"/>
    </i>
    <i t="grand">
      <x/>
    </i>
  </rowItems>
  <colItems count="1">
    <i/>
  </colItems>
  <pivotTableStyleInfo name="PivotStyleLight16" showRowHeaders="1" showColHeaders="1" showRowStripes="0" showColStripes="0" showLastColumn="1"/>
</pivotTableDefinition>
</file>

<file path=xl/pivotTables/pivotTable27.xml><?xml version="1.0" encoding="utf-8"?>
<pivotTableDefinition xmlns="http://schemas.openxmlformats.org/spreadsheetml/2006/main" xmlns:r="http://schemas.openxmlformats.org/officeDocument/2006/relationships" name="PivotTable18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379:F399" firstHeaderRow="1" firstDataRow="1" firstDataCol="2"/>
  <pivotFields count="15">
    <pivotField compact="0" numFmtId="0" outline="0" showAll="0" defaultSubtotal="0"/>
    <pivotField compact="0" outline="0" showAll="0" defaultSubtotal="0"/>
    <pivotField compact="0" outline="0" showAll="0" defaultSubtotal="0"/>
    <pivotField compact="0" numFmtId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axis="axisRow" compact="0" outline="0" showAll="0" defaultSubtotal="0">
      <items count="9">
        <item x="8"/>
        <item x="7"/>
        <item x="3"/>
        <item x="2"/>
        <item x="5"/>
        <item x="0"/>
        <item x="1"/>
        <item x="4"/>
        <item x="6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6">
        <item x="0"/>
        <item x="1"/>
        <item x="5"/>
        <item x="3"/>
        <item x="2"/>
        <item x="4"/>
      </items>
    </pivotField>
    <pivotField compact="0" numFmtId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/>
  </pivotFields>
  <rowFields count="2">
    <field x="7"/>
    <field x="10"/>
  </rowFields>
  <rowItems count="20">
    <i>
      <x/>
      <x/>
    </i>
    <i r="1">
      <x v="3"/>
    </i>
    <i r="1">
      <x v="4"/>
    </i>
    <i>
      <x v="1"/>
      <x v="4"/>
    </i>
    <i>
      <x v="2"/>
      <x/>
    </i>
    <i r="1">
      <x v="2"/>
    </i>
    <i r="1">
      <x v="4"/>
    </i>
    <i>
      <x v="3"/>
      <x/>
    </i>
    <i r="1">
      <x v="4"/>
    </i>
    <i>
      <x v="4"/>
      <x/>
    </i>
    <i>
      <x v="5"/>
      <x/>
    </i>
    <i r="1">
      <x v="4"/>
    </i>
    <i>
      <x v="6"/>
      <x/>
    </i>
    <i r="1">
      <x v="1"/>
    </i>
    <i r="1">
      <x v="4"/>
    </i>
    <i>
      <x v="7"/>
      <x/>
    </i>
    <i r="1">
      <x v="4"/>
    </i>
    <i>
      <x v="8"/>
      <x/>
    </i>
    <i r="1">
      <x v="5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28.xml><?xml version="1.0" encoding="utf-8"?>
<pivotTableDefinition xmlns="http://schemas.openxmlformats.org/spreadsheetml/2006/main" xmlns:r="http://schemas.openxmlformats.org/officeDocument/2006/relationships" name="PivotTable19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403:E408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showAll="0"/>
    <pivotField axis="axisRow" numFmtId="0" showAll="0">
      <items count="5">
        <item x="2"/>
        <item x="3"/>
        <item x="1"/>
        <item x="0"/>
        <item t="default"/>
      </items>
    </pivotField>
    <pivotField numFmtId="0" showAll="0"/>
    <pivotField numFmtId="0" showAll="0"/>
    <pivotField numFmtId="0" showAll="0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29.xml><?xml version="1.0" encoding="utf-8"?>
<pivotTableDefinition xmlns="http://schemas.openxmlformats.org/spreadsheetml/2006/main" xmlns:r="http://schemas.openxmlformats.org/officeDocument/2006/relationships" name="PivotTable22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494:E526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axis="axisRow" showAll="0">
      <items count="10">
        <item x="8"/>
        <item x="7"/>
        <item x="3"/>
        <item x="2"/>
        <item x="5"/>
        <item x="0"/>
        <item x="1"/>
        <item x="4"/>
        <item x="6"/>
        <item t="default"/>
      </items>
    </pivotField>
    <pivotField showAll="0"/>
    <pivotField showAll="0"/>
    <pivotField showAll="0"/>
    <pivotField axis="axisRow" numFmtId="0" showAll="0">
      <items count="5">
        <item x="2"/>
        <item x="3"/>
        <item x="1"/>
        <item x="0"/>
        <item t="default"/>
      </items>
    </pivotField>
    <pivotField numFmtId="0" showAll="0"/>
    <pivotField numFmtId="0" showAll="0"/>
    <pivotField numFmtId="0" showAll="0"/>
  </pivotFields>
  <rowFields count="2">
    <field x="7"/>
    <field x="11"/>
  </rowFields>
  <rowItems count="32">
    <i>
      <x/>
    </i>
    <i r="1">
      <x/>
    </i>
    <i r="1">
      <x v="1"/>
    </i>
    <i r="1">
      <x v="2"/>
    </i>
    <i>
      <x v="1"/>
    </i>
    <i r="1">
      <x v="1"/>
    </i>
    <i>
      <x v="2"/>
    </i>
    <i r="1">
      <x/>
    </i>
    <i r="1">
      <x v="1"/>
    </i>
    <i r="1">
      <x v="2"/>
    </i>
    <i>
      <x v="3"/>
    </i>
    <i r="1">
      <x v="1"/>
    </i>
    <i r="1">
      <x v="2"/>
    </i>
    <i>
      <x v="4"/>
    </i>
    <i r="1">
      <x v="1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>
      <x v="8"/>
    </i>
    <i r="1">
      <x v="1"/>
    </i>
    <i r="1"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30.xml><?xml version="1.0" encoding="utf-8"?>
<pivotTableDefinition xmlns="http://schemas.openxmlformats.org/spreadsheetml/2006/main" xmlns:r="http://schemas.openxmlformats.org/officeDocument/2006/relationships" name="PivotTable1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Typ">
  <location ref="D40:E45" firstHeaderRow="1" firstDataRow="1" firstDataCol="1"/>
  <pivotFields count="2">
    <pivotField axis="axisRow" showAll="0">
      <items count="5">
        <item x="3"/>
        <item x="1"/>
        <item x="2"/>
        <item x="0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nzahl" fld="1" subtotal="count" baseField="0" baseItem="0"/>
  </dataFields>
  <pivotTableStyleInfo name="PivotStyleLight16" showRowHeaders="1" showColHeaders="1" showRowStripes="0" showColStripes="0" showLastColumn="1"/>
</pivotTableDefinition>
</file>

<file path=xl/pivotTables/pivotTable31.xml><?xml version="1.0" encoding="utf-8"?>
<pivotTableDefinition xmlns="http://schemas.openxmlformats.org/spreadsheetml/2006/main" xmlns:r="http://schemas.openxmlformats.org/officeDocument/2006/relationships" name="PivotTable23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529:E533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showAll="0"/>
    <pivotField numFmtId="0" showAll="0"/>
    <pivotField axis="axisRow" numFmtId="0" showAll="0">
      <items count="4">
        <item x="0"/>
        <item x="2"/>
        <item x="1"/>
        <item t="default"/>
      </items>
    </pivotField>
    <pivotField numFmtId="0" showAll="0"/>
    <pivotField numFmtId="0" showAll="0"/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32.xml><?xml version="1.0" encoding="utf-8"?>
<pivotTableDefinition xmlns="http://schemas.openxmlformats.org/spreadsheetml/2006/main" xmlns:r="http://schemas.openxmlformats.org/officeDocument/2006/relationships" name="PivotTable24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540:E608" firstHeaderRow="1" firstDataRow="1" firstDataCol="1"/>
  <pivotFields count="15">
    <pivotField numFmtId="0" showAll="0"/>
    <pivotField showAll="0"/>
    <pivotField showAll="0"/>
    <pivotField axis="axisRow" numFmtId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numFmtId="0" showAll="0"/>
    <pivotField axis="axisRow" numFmtId="0" showAll="0">
      <items count="4">
        <item x="0"/>
        <item x="2"/>
        <item x="1"/>
        <item t="default"/>
      </items>
    </pivotField>
    <pivotField numFmtId="0" showAll="0"/>
    <pivotField numFmtId="0" showAll="0"/>
  </pivotFields>
  <rowFields count="2">
    <field x="12"/>
    <field x="3"/>
  </rowFields>
  <rowItems count="68">
    <i>
      <x/>
    </i>
    <i r="1">
      <x v="2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3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>
      <x v="1"/>
    </i>
    <i r="1">
      <x v="11"/>
    </i>
    <i r="1">
      <x v="12"/>
    </i>
    <i r="1">
      <x v="13"/>
    </i>
    <i r="1">
      <x v="15"/>
    </i>
    <i r="1">
      <x v="19"/>
    </i>
    <i r="1">
      <x v="20"/>
    </i>
    <i r="1">
      <x v="27"/>
    </i>
    <i r="1">
      <x v="28"/>
    </i>
    <i r="1">
      <x v="30"/>
    </i>
    <i r="1">
      <x v="32"/>
    </i>
    <i>
      <x v="2"/>
    </i>
    <i r="1">
      <x/>
    </i>
    <i r="1">
      <x v="1"/>
    </i>
    <i r="1">
      <x v="2"/>
    </i>
    <i r="1">
      <x v="3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1"/>
    </i>
    <i r="1">
      <x v="22"/>
    </i>
    <i r="1">
      <x v="23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33.xml><?xml version="1.0" encoding="utf-8"?>
<pivotTableDefinition xmlns="http://schemas.openxmlformats.org/spreadsheetml/2006/main" xmlns:r="http://schemas.openxmlformats.org/officeDocument/2006/relationships" name="PivotTable25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612:E616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showAll="0"/>
    <pivotField numFmtId="0" showAll="0"/>
    <pivotField numFmtId="0" showAll="0"/>
    <pivotField axis="axisRow" numFmtId="0" showAll="0">
      <items count="4">
        <item x="0"/>
        <item x="2"/>
        <item x="1"/>
        <item t="default"/>
      </items>
    </pivotField>
    <pivotField numFmtId="0" showAll="0"/>
  </pivotFields>
  <rowFields count="1">
    <field x="1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34.xml><?xml version="1.0" encoding="utf-8"?>
<pivotTableDefinition xmlns="http://schemas.openxmlformats.org/spreadsheetml/2006/main" xmlns:r="http://schemas.openxmlformats.org/officeDocument/2006/relationships" name="PivotTable5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140:F199" firstHeaderRow="1" firstDataRow="1" firstDataCol="2"/>
  <pivotFields count="5"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axis="axisRow" compact="0" outline="0" showAll="0">
      <items count="10">
        <item h="1" x="8"/>
        <item h="1" x="7"/>
        <item h="1" x="3"/>
        <item x="2"/>
        <item h="1" x="5"/>
        <item h="1" x="0"/>
        <item x="1"/>
        <item x="4"/>
        <item h="1" x="6"/>
        <item t="default"/>
      </items>
    </pivotField>
  </pivotFields>
  <rowFields count="2">
    <field x="4"/>
    <field x="0"/>
  </rowFields>
  <rowItems count="59">
    <i>
      <x v="3"/>
      <x v="8"/>
    </i>
    <i r="1">
      <x v="11"/>
    </i>
    <i r="1">
      <x v="12"/>
    </i>
    <i r="1">
      <x v="13"/>
    </i>
    <i r="1">
      <x v="15"/>
    </i>
    <i r="1">
      <x v="19"/>
    </i>
    <i r="1">
      <x v="20"/>
    </i>
    <i r="1">
      <x v="26"/>
    </i>
    <i r="1">
      <x v="27"/>
    </i>
    <i r="1">
      <x v="29"/>
    </i>
    <i r="1">
      <x v="30"/>
    </i>
    <i r="1">
      <x v="31"/>
    </i>
    <i r="1">
      <x v="32"/>
    </i>
    <i t="default">
      <x v="3"/>
    </i>
    <i>
      <x v="6"/>
      <x/>
    </i>
    <i r="1">
      <x v="1"/>
    </i>
    <i r="1">
      <x v="5"/>
    </i>
    <i r="1">
      <x v="6"/>
    </i>
    <i r="1">
      <x v="7"/>
    </i>
    <i r="1">
      <x v="9"/>
    </i>
    <i r="1">
      <x v="10"/>
    </i>
    <i r="1">
      <x v="11"/>
    </i>
    <i r="1">
      <x v="12"/>
    </i>
    <i r="1">
      <x v="13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t="default">
      <x v="6"/>
    </i>
    <i>
      <x v="7"/>
      <x v="3"/>
    </i>
    <i r="1">
      <x v="4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9"/>
    </i>
    <i r="1">
      <x v="21"/>
    </i>
    <i r="1">
      <x v="26"/>
    </i>
    <i r="1">
      <x v="29"/>
    </i>
    <i r="1">
      <x v="30"/>
    </i>
    <i r="1">
      <x v="32"/>
    </i>
    <i t="default">
      <x v="7"/>
    </i>
    <i t="grand">
      <x/>
    </i>
  </rowItems>
  <colItems count="1">
    <i/>
  </colItems>
  <dataFields count="1">
    <dataField name="Count of Thema1" fld="3" subtotal="count" baseField="0" baseItem="0"/>
  </dataFields>
  <pivotTableStyleInfo name="PivotStyleLight16" showRowHeaders="1" showColHeaders="1" showRowStripes="0" showColStripes="0" showLastColumn="1"/>
</pivotTableDefinition>
</file>

<file path=xl/pivotTables/pivotTable35.xml><?xml version="1.0" encoding="utf-8"?>
<pivotTableDefinition xmlns="http://schemas.openxmlformats.org/spreadsheetml/2006/main" xmlns:r="http://schemas.openxmlformats.org/officeDocument/2006/relationships" name="PivotTable2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59:E90" firstHeaderRow="1" firstDataRow="1" firstDataCol="1" rowPageCount="1" colPageCount="1"/>
  <pivotFields count="3">
    <pivotField axis="axisPage" multipleItemSelectionAllowed="1" showAll="0">
      <items count="5">
        <item h="1" x="3"/>
        <item h="1" x="1"/>
        <item h="1" x="2"/>
        <item x="0"/>
        <item t="default"/>
      </items>
    </pivotField>
    <pivotField axis="axisRow" showAll="0">
      <items count="96">
        <item x="59"/>
        <item x="56"/>
        <item x="55"/>
        <item x="61"/>
        <item x="65"/>
        <item x="71"/>
        <item x="89"/>
        <item x="60"/>
        <item x="73"/>
        <item x="53"/>
        <item x="74"/>
        <item x="21"/>
        <item x="18"/>
        <item x="68"/>
        <item x="24"/>
        <item x="50"/>
        <item x="63"/>
        <item x="66"/>
        <item x="0"/>
        <item x="54"/>
        <item x="4"/>
        <item x="36"/>
        <item x="7"/>
        <item x="76"/>
        <item x="81"/>
        <item x="31"/>
        <item x="17"/>
        <item x="62"/>
        <item x="12"/>
        <item x="1"/>
        <item x="37"/>
        <item x="90"/>
        <item x="46"/>
        <item x="85"/>
        <item x="83"/>
        <item x="94"/>
        <item x="39"/>
        <item x="42"/>
        <item x="45"/>
        <item x="34"/>
        <item x="27"/>
        <item x="20"/>
        <item x="41"/>
        <item x="32"/>
        <item x="5"/>
        <item x="6"/>
        <item x="3"/>
        <item x="38"/>
        <item x="28"/>
        <item x="80"/>
        <item x="19"/>
        <item x="35"/>
        <item x="15"/>
        <item x="67"/>
        <item x="58"/>
        <item x="26"/>
        <item x="30"/>
        <item x="78"/>
        <item x="22"/>
        <item x="29"/>
        <item x="47"/>
        <item x="25"/>
        <item x="40"/>
        <item x="72"/>
        <item x="44"/>
        <item x="33"/>
        <item x="8"/>
        <item x="11"/>
        <item x="87"/>
        <item x="51"/>
        <item x="52"/>
        <item x="14"/>
        <item x="23"/>
        <item x="49"/>
        <item x="91"/>
        <item x="79"/>
        <item x="86"/>
        <item x="82"/>
        <item x="9"/>
        <item x="64"/>
        <item x="43"/>
        <item x="10"/>
        <item x="88"/>
        <item x="48"/>
        <item x="69"/>
        <item x="2"/>
        <item x="93"/>
        <item x="70"/>
        <item x="77"/>
        <item x="75"/>
        <item x="13"/>
        <item x="84"/>
        <item x="92"/>
        <item x="16"/>
        <item x="57"/>
        <item t="default"/>
      </items>
    </pivotField>
    <pivotField dataField="1" showAll="0"/>
  </pivotFields>
  <rowFields count="1">
    <field x="1"/>
  </rowFields>
  <rowItems count="31">
    <i>
      <x v="3"/>
    </i>
    <i>
      <x v="5"/>
    </i>
    <i>
      <x v="6"/>
    </i>
    <i>
      <x v="10"/>
    </i>
    <i>
      <x v="18"/>
    </i>
    <i>
      <x v="20"/>
    </i>
    <i>
      <x v="23"/>
    </i>
    <i>
      <x v="24"/>
    </i>
    <i>
      <x v="29"/>
    </i>
    <i>
      <x v="39"/>
    </i>
    <i>
      <x v="42"/>
    </i>
    <i>
      <x v="43"/>
    </i>
    <i>
      <x v="44"/>
    </i>
    <i>
      <x v="45"/>
    </i>
    <i>
      <x v="46"/>
    </i>
    <i>
      <x v="48"/>
    </i>
    <i>
      <x v="49"/>
    </i>
    <i>
      <x v="60"/>
    </i>
    <i>
      <x v="66"/>
    </i>
    <i>
      <x v="67"/>
    </i>
    <i>
      <x v="68"/>
    </i>
    <i>
      <x v="74"/>
    </i>
    <i>
      <x v="75"/>
    </i>
    <i>
      <x v="76"/>
    </i>
    <i>
      <x v="77"/>
    </i>
    <i>
      <x v="78"/>
    </i>
    <i>
      <x v="81"/>
    </i>
    <i>
      <x v="85"/>
    </i>
    <i>
      <x v="88"/>
    </i>
    <i>
      <x v="89"/>
    </i>
    <i t="grand">
      <x/>
    </i>
  </rowItems>
  <colItems count="1">
    <i/>
  </colItems>
  <pageFields count="1">
    <pageField fld="0" hier="-1"/>
  </pageFields>
  <dataFields count="1">
    <dataField name="Count of Thema1" fld="2" subtotal="count" baseField="0" baseItem="0"/>
  </dataFields>
  <pivotTableStyleInfo name="PivotStyleLight16" showRowHeaders="1" showColHeaders="1" showRowStripes="0" showColStripes="0" showLastColumn="1"/>
</pivotTableDefinition>
</file>

<file path=xl/pivotTables/pivotTable36.xml><?xml version="1.0" encoding="utf-8"?>
<pivotTableDefinition xmlns="http://schemas.openxmlformats.org/spreadsheetml/2006/main" xmlns:r="http://schemas.openxmlformats.org/officeDocument/2006/relationships" name="PivotTable3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K59:L122" firstHeaderRow="1" firstDataRow="1" firstDataCol="1" rowPageCount="1" colPageCount="1"/>
  <pivotFields count="3">
    <pivotField axis="axisPage" multipleItemSelectionAllowed="1" showAll="0">
      <items count="5">
        <item h="1" x="3"/>
        <item h="1" x="1"/>
        <item x="2"/>
        <item h="1" x="0"/>
        <item t="default"/>
      </items>
    </pivotField>
    <pivotField axis="axisRow" showAll="0">
      <items count="96">
        <item x="59"/>
        <item x="56"/>
        <item x="55"/>
        <item x="61"/>
        <item x="65"/>
        <item x="71"/>
        <item x="89"/>
        <item x="60"/>
        <item x="73"/>
        <item x="53"/>
        <item x="74"/>
        <item x="21"/>
        <item x="18"/>
        <item x="68"/>
        <item x="24"/>
        <item x="50"/>
        <item x="63"/>
        <item x="66"/>
        <item x="0"/>
        <item x="54"/>
        <item x="4"/>
        <item x="36"/>
        <item x="7"/>
        <item x="76"/>
        <item x="81"/>
        <item x="31"/>
        <item x="17"/>
        <item x="62"/>
        <item x="12"/>
        <item x="1"/>
        <item x="37"/>
        <item x="90"/>
        <item x="46"/>
        <item x="85"/>
        <item x="83"/>
        <item x="94"/>
        <item x="39"/>
        <item x="42"/>
        <item x="45"/>
        <item x="34"/>
        <item x="27"/>
        <item x="20"/>
        <item x="41"/>
        <item x="32"/>
        <item x="5"/>
        <item x="6"/>
        <item x="3"/>
        <item x="38"/>
        <item x="28"/>
        <item x="80"/>
        <item x="19"/>
        <item x="35"/>
        <item x="15"/>
        <item x="67"/>
        <item x="58"/>
        <item x="26"/>
        <item x="30"/>
        <item x="78"/>
        <item x="22"/>
        <item x="29"/>
        <item x="47"/>
        <item x="25"/>
        <item x="40"/>
        <item x="72"/>
        <item x="44"/>
        <item x="33"/>
        <item x="8"/>
        <item x="11"/>
        <item x="87"/>
        <item x="51"/>
        <item x="52"/>
        <item x="14"/>
        <item x="23"/>
        <item x="49"/>
        <item x="91"/>
        <item x="79"/>
        <item x="86"/>
        <item x="82"/>
        <item x="9"/>
        <item x="64"/>
        <item x="43"/>
        <item x="10"/>
        <item x="88"/>
        <item x="48"/>
        <item x="69"/>
        <item x="2"/>
        <item x="93"/>
        <item x="70"/>
        <item x="77"/>
        <item x="75"/>
        <item x="13"/>
        <item x="84"/>
        <item x="92"/>
        <item x="16"/>
        <item x="57"/>
        <item t="default"/>
      </items>
    </pivotField>
    <pivotField dataField="1" showAll="0"/>
  </pivotFields>
  <rowFields count="1">
    <field x="1"/>
  </rowFields>
  <rowItems count="63">
    <i>
      <x/>
    </i>
    <i>
      <x v="1"/>
    </i>
    <i>
      <x v="2"/>
    </i>
    <i>
      <x v="4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>
      <x v="21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7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69"/>
    </i>
    <i>
      <x v="70"/>
    </i>
    <i>
      <x v="71"/>
    </i>
    <i>
      <x v="72"/>
    </i>
    <i>
      <x v="73"/>
    </i>
    <i>
      <x v="79"/>
    </i>
    <i>
      <x v="80"/>
    </i>
    <i>
      <x v="84"/>
    </i>
    <i>
      <x v="86"/>
    </i>
    <i>
      <x v="87"/>
    </i>
    <i>
      <x v="90"/>
    </i>
    <i>
      <x v="91"/>
    </i>
    <i>
      <x v="92"/>
    </i>
    <i>
      <x v="93"/>
    </i>
    <i>
      <x v="94"/>
    </i>
    <i t="grand">
      <x/>
    </i>
  </rowItems>
  <colItems count="1">
    <i/>
  </colItems>
  <pageFields count="1">
    <pageField fld="0" hier="-1"/>
  </pageFields>
  <dataFields count="1">
    <dataField name="Count of Thema1" fld="2" subtotal="count" baseField="0" baseItem="0"/>
  </dataFields>
  <pivotTableStyleInfo name="PivotStyleLight16" showRowHeaders="1" showColHeaders="1" showRowStripes="0" showColStripes="0" showLastColumn="1"/>
</pivotTableDefinition>
</file>

<file path=xl/pivotTables/pivotTable37.xml><?xml version="1.0" encoding="utf-8"?>
<pivotTableDefinition xmlns="http://schemas.openxmlformats.org/spreadsheetml/2006/main" xmlns:r="http://schemas.openxmlformats.org/officeDocument/2006/relationships" name="PivotTable11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52:E261" firstHeaderRow="1" firstDataRow="1" firstDataCol="1" rowPageCount="1" colPageCount="1"/>
  <pivotFields count="15">
    <pivotField numFmtId="0" showAll="0"/>
    <pivotField showAll="0"/>
    <pivotField showAll="0"/>
    <pivotField axis="axisRow" numFmtId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showAll="0"/>
    <pivotField showAll="0"/>
    <pivotField showAll="0"/>
    <pivotField axis="axisRow" showAll="0">
      <items count="10">
        <item x="8"/>
        <item x="7"/>
        <item x="3"/>
        <item x="2"/>
        <item x="5"/>
        <item x="0"/>
        <item x="1"/>
        <item x="4"/>
        <item x="6"/>
        <item t="default"/>
      </items>
    </pivotField>
    <pivotField axis="axisPage" multipleItemSelectionAllowed="1" showAll="0">
      <items count="5">
        <item h="1" x="2"/>
        <item x="3"/>
        <item h="1" x="0"/>
        <item x="1"/>
        <item t="default"/>
      </items>
    </pivotField>
    <pivotField showAll="0"/>
    <pivotField showAll="0"/>
    <pivotField numFmtId="0" showAll="0"/>
    <pivotField numFmtId="0" showAll="0"/>
    <pivotField dataField="1" numFmtId="0" showAll="0"/>
    <pivotField numFmtId="0" showAll="0"/>
  </pivotFields>
  <rowFields count="2">
    <field x="7"/>
    <field x="3"/>
  </rowFields>
  <rowItems count="9">
    <i>
      <x v="2"/>
    </i>
    <i r="1">
      <x v="15"/>
    </i>
    <i r="1">
      <x v="27"/>
    </i>
    <i r="1">
      <x v="31"/>
    </i>
    <i>
      <x v="6"/>
    </i>
    <i r="1">
      <x v="11"/>
    </i>
    <i>
      <x v="8"/>
    </i>
    <i r="1">
      <x v="31"/>
    </i>
    <i t="grand">
      <x/>
    </i>
  </rowItems>
  <colItems count="1">
    <i/>
  </colItems>
  <pageFields count="1">
    <pageField fld="8" hier="-1"/>
  </pageFields>
  <dataFields count="1">
    <dataField name="Count of Dokumentation" fld="13" subtotal="count" baseField="0" baseItem="0"/>
  </dataFields>
  <pivotTableStyleInfo name="PivotStyleLight16" showRowHeaders="1" showColHeaders="1" showRowStripes="0" showColStripes="0" showLastColumn="1"/>
</pivotTableDefinition>
</file>

<file path=xl/pivotTables/pivotTable38.xml><?xml version="1.0" encoding="utf-8"?>
<pivotTableDefinition xmlns="http://schemas.openxmlformats.org/spreadsheetml/2006/main" xmlns:r="http://schemas.openxmlformats.org/officeDocument/2006/relationships" name="PivotTable7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202:F228" firstHeaderRow="1" firstDataRow="1" firstDataCol="2"/>
  <pivotFields count="5"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axis="axisRow" compact="0" outline="0" showAll="0">
      <items count="10">
        <item h="1" x="8"/>
        <item h="1" x="7"/>
        <item x="3"/>
        <item h="1" x="2"/>
        <item h="1" x="5"/>
        <item x="0"/>
        <item h="1" x="1"/>
        <item h="1" x="4"/>
        <item h="1" x="6"/>
        <item t="default"/>
      </items>
    </pivotField>
  </pivotFields>
  <rowFields count="2">
    <field x="4"/>
    <field x="0"/>
  </rowFields>
  <rowItems count="26">
    <i>
      <x v="2"/>
      <x v="10"/>
    </i>
    <i r="1">
      <x v="11"/>
    </i>
    <i r="1">
      <x v="13"/>
    </i>
    <i r="1">
      <x v="15"/>
    </i>
    <i r="1">
      <x v="16"/>
    </i>
    <i r="1">
      <x v="19"/>
    </i>
    <i r="1">
      <x v="21"/>
    </i>
    <i r="1">
      <x v="27"/>
    </i>
    <i r="1">
      <x v="30"/>
    </i>
    <i r="1">
      <x v="31"/>
    </i>
    <i t="default">
      <x v="2"/>
    </i>
    <i>
      <x v="5"/>
      <x v="2"/>
    </i>
    <i r="1">
      <x v="8"/>
    </i>
    <i r="1">
      <x v="9"/>
    </i>
    <i r="1">
      <x v="10"/>
    </i>
    <i r="1">
      <x v="11"/>
    </i>
    <i r="1">
      <x v="21"/>
    </i>
    <i r="1">
      <x v="22"/>
    </i>
    <i r="1">
      <x v="23"/>
    </i>
    <i r="1">
      <x v="26"/>
    </i>
    <i r="1">
      <x v="27"/>
    </i>
    <i r="1">
      <x v="28"/>
    </i>
    <i r="1">
      <x v="30"/>
    </i>
    <i r="1">
      <x v="32"/>
    </i>
    <i t="default">
      <x v="5"/>
    </i>
    <i t="grand">
      <x/>
    </i>
  </rowItems>
  <colItems count="1">
    <i/>
  </colItems>
  <dataFields count="1">
    <dataField name="Count of Thema1" fld="3" subtotal="count" baseField="0" baseItem="0"/>
  </dataFields>
  <pivotTableStyleInfo name="PivotStyleLight16" showRowHeaders="1" showColHeaders="1" showRowStripes="0" showColStripes="0" showLastColumn="1"/>
</pivotTableDefinition>
</file>

<file path=xl/pivotTables/pivotTable39.xml><?xml version="1.0" encoding="utf-8"?>
<pivotTableDefinition xmlns="http://schemas.openxmlformats.org/spreadsheetml/2006/main" xmlns:r="http://schemas.openxmlformats.org/officeDocument/2006/relationships" name="PivotTable8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231:F240" firstHeaderRow="1" firstDataRow="1" firstDataCol="2"/>
  <pivotFields count="5"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axis="axisRow" compact="0" outline="0" showAll="0">
      <items count="10">
        <item x="8"/>
        <item x="7"/>
        <item h="1" x="3"/>
        <item h="1" x="2"/>
        <item h="1" x="5"/>
        <item h="1" x="0"/>
        <item h="1" x="1"/>
        <item h="1" x="4"/>
        <item h="1" x="6"/>
        <item t="default"/>
      </items>
    </pivotField>
  </pivotFields>
  <rowFields count="2">
    <field x="4"/>
    <field x="0"/>
  </rowFields>
  <rowItems count="9">
    <i>
      <x/>
      <x v="31"/>
    </i>
    <i r="1">
      <x v="32"/>
    </i>
    <i t="default">
      <x/>
    </i>
    <i>
      <x v="1"/>
      <x v="26"/>
    </i>
    <i r="1">
      <x v="27"/>
    </i>
    <i r="1">
      <x v="30"/>
    </i>
    <i r="1">
      <x v="31"/>
    </i>
    <i t="default">
      <x v="1"/>
    </i>
    <i t="grand">
      <x/>
    </i>
  </rowItems>
  <colItems count="1">
    <i/>
  </colItems>
  <dataFields count="1">
    <dataField name="Count of Thema1" fld="3" subtotal="count" baseField="0" baseItem="0"/>
  </dataFields>
  <pivotTableStyleInfo name="PivotStyleLight16" showRowHeaders="1" showColHeaders="1" showRowStripes="0" showColStripes="0" showLastColumn="1"/>
</pivotTableDefinition>
</file>

<file path=xl/pivotTables/pivotTable40.xml><?xml version="1.0" encoding="utf-8"?>
<pivotTableDefinition xmlns="http://schemas.openxmlformats.org/spreadsheetml/2006/main" xmlns:r="http://schemas.openxmlformats.org/officeDocument/2006/relationships" name="PivotTable9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43:E248" firstHeaderRow="1" firstDataRow="1" firstDataCol="1"/>
  <pivotFields count="8">
    <pivotField dataField="1" showAll="0"/>
    <pivotField axis="axisRow" showAll="0">
      <items count="5">
        <item x="2"/>
        <item x="3"/>
        <item x="0"/>
        <item x="1"/>
        <item t="default"/>
      </items>
    </pivotField>
    <pivotField showAll="0"/>
    <pivotField showAll="0"/>
    <pivotField numFmtId="0" showAll="0"/>
    <pivotField numFmtId="0" showAll="0"/>
    <pivotField numFmtId="0" showAll="0"/>
    <pivotField numFmtId="0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luster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41.xml><?xml version="1.0" encoding="utf-8"?>
<pivotTableDefinition xmlns="http://schemas.openxmlformats.org/spreadsheetml/2006/main" xmlns:r="http://schemas.openxmlformats.org/officeDocument/2006/relationships" name="PivotTable13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64:E268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showAll="0"/>
    <pivotField dataField="1"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numFmtId="0" showAll="0"/>
    <pivotField numFmtId="0" showAll="0"/>
    <pivotField numFmtId="0" showAll="0"/>
    <pivotField numFmtId="0"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luster" fld="7" subtotal="count" baseField="0" baseItem="0"/>
  </dataFields>
  <pivotTableStyleInfo name="PivotStyleLight16" showRowHeaders="1" showColHeaders="1" showRowStripes="0" showColStripes="0" showLastColumn="1"/>
</pivotTableDefinition>
</file>

<file path=xl/pivotTables/pivotTable42.xml><?xml version="1.0" encoding="utf-8"?>
<pivotTableDefinition xmlns="http://schemas.openxmlformats.org/spreadsheetml/2006/main" xmlns:r="http://schemas.openxmlformats.org/officeDocument/2006/relationships" name="PivotTable14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369:E376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axis="axisRow" showAll="0">
      <items count="7">
        <item x="0"/>
        <item x="1"/>
        <item x="5"/>
        <item x="3"/>
        <item x="2"/>
        <item x="4"/>
        <item t="default"/>
      </items>
    </pivotField>
    <pivotField numFmtId="0" showAll="0"/>
    <pivotField numFmtId="0" showAll="0"/>
    <pivotField numFmtId="0" showAll="0"/>
    <pivotField numFmtId="0" showAll="0"/>
  </pivotFields>
  <rowFields count="1">
    <field x="1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43.xml><?xml version="1.0" encoding="utf-8"?>
<pivotTableDefinition xmlns="http://schemas.openxmlformats.org/spreadsheetml/2006/main" xmlns:r="http://schemas.openxmlformats.org/officeDocument/2006/relationships" name="PivotTable15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72:E303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axis="axisRow" showAll="0">
      <items count="10">
        <item x="8"/>
        <item x="7"/>
        <item x="3"/>
        <item x="2"/>
        <item x="5"/>
        <item x="0"/>
        <item x="1"/>
        <item x="4"/>
        <item x="6"/>
        <item t="default"/>
      </items>
    </pivotField>
    <pivotField showAll="0"/>
    <pivotField axis="axisRow" multipleItemSelectionAllowed="1" showAll="0">
      <items count="4">
        <item x="2"/>
        <item x="1"/>
        <item x="0"/>
        <item t="default"/>
      </items>
    </pivotField>
    <pivotField showAll="0"/>
    <pivotField numFmtId="0" showAll="0"/>
    <pivotField numFmtId="0" showAll="0"/>
    <pivotField numFmtId="0" showAll="0"/>
    <pivotField numFmtId="0" showAll="0"/>
  </pivotFields>
  <rowFields count="2">
    <field x="7"/>
    <field x="9"/>
  </rowFields>
  <rowItems count="31">
    <i>
      <x/>
    </i>
    <i r="1">
      <x v="1"/>
    </i>
    <i r="1">
      <x v="2"/>
    </i>
    <i>
      <x v="1"/>
    </i>
    <i r="1">
      <x v="1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 v="1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>
      <x v="7"/>
    </i>
    <i r="1">
      <x/>
    </i>
    <i r="1">
      <x v="1"/>
    </i>
    <i r="1">
      <x v="2"/>
    </i>
    <i>
      <x v="8"/>
    </i>
    <i r="1">
      <x v="1"/>
    </i>
    <i r="1"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pivotTable" Target="../pivotTables/pivotTable1.xml"/><Relationship  Id="rId10" Type="http://schemas.openxmlformats.org/officeDocument/2006/relationships/pivotTable" Target="../pivotTables/pivotTable10.xml"/><Relationship  Id="rId11" Type="http://schemas.openxmlformats.org/officeDocument/2006/relationships/pivotTable" Target="../pivotTables/pivotTable11.xml"/><Relationship  Id="rId12" Type="http://schemas.openxmlformats.org/officeDocument/2006/relationships/pivotTable" Target="../pivotTables/pivotTable12.xml"/><Relationship  Id="rId13" Type="http://schemas.openxmlformats.org/officeDocument/2006/relationships/pivotTable" Target="../pivotTables/pivotTable13.xml"/><Relationship  Id="rId14" Type="http://schemas.openxmlformats.org/officeDocument/2006/relationships/pivotTable" Target="../pivotTables/pivotTable14.xml"/><Relationship  Id="rId15" Type="http://schemas.openxmlformats.org/officeDocument/2006/relationships/pivotTable" Target="../pivotTables/pivotTable15.xml"/><Relationship  Id="rId16" Type="http://schemas.openxmlformats.org/officeDocument/2006/relationships/pivotTable" Target="../pivotTables/pivotTable16.xml"/><Relationship  Id="rId17" Type="http://schemas.openxmlformats.org/officeDocument/2006/relationships/pivotTable" Target="../pivotTables/pivotTable17.xml"/><Relationship  Id="rId18" Type="http://schemas.openxmlformats.org/officeDocument/2006/relationships/pivotTable" Target="../pivotTables/pivotTable18.xml"/><Relationship  Id="rId19" Type="http://schemas.openxmlformats.org/officeDocument/2006/relationships/pivotTable" Target="../pivotTables/pivotTable19.xml"/><Relationship  Id="rId2" Type="http://schemas.openxmlformats.org/officeDocument/2006/relationships/pivotTable" Target="../pivotTables/pivotTable2.xml"/><Relationship  Id="rId20" Type="http://schemas.openxmlformats.org/officeDocument/2006/relationships/pivotTable" Target="../pivotTables/pivotTable20.xml"/><Relationship  Id="rId21" Type="http://schemas.openxmlformats.org/officeDocument/2006/relationships/pivotTable" Target="../pivotTables/pivotTable21.xml"/><Relationship  Id="rId22" Type="http://schemas.openxmlformats.org/officeDocument/2006/relationships/pivotTable" Target="../pivotTables/pivotTable22.xml"/><Relationship  Id="rId3" Type="http://schemas.openxmlformats.org/officeDocument/2006/relationships/pivotTable" Target="../pivotTables/pivotTable3.xml"/><Relationship  Id="rId4" Type="http://schemas.openxmlformats.org/officeDocument/2006/relationships/pivotTable" Target="../pivotTables/pivotTable4.xml"/><Relationship  Id="rId5" Type="http://schemas.openxmlformats.org/officeDocument/2006/relationships/pivotTable" Target="../pivotTables/pivotTable5.xml"/><Relationship  Id="rId6" Type="http://schemas.openxmlformats.org/officeDocument/2006/relationships/pivotTable" Target="../pivotTables/pivotTable6.xml"/><Relationship  Id="rId7" Type="http://schemas.openxmlformats.org/officeDocument/2006/relationships/pivotTable" Target="../pivotTables/pivotTable7.xml"/><Relationship  Id="rId8" Type="http://schemas.openxmlformats.org/officeDocument/2006/relationships/pivotTable" Target="../pivotTables/pivotTable8.xml"/><Relationship  Id="rId9" Type="http://schemas.openxmlformats.org/officeDocument/2006/relationships/pivotTable" Target="../pivotTables/pivotTable9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pivotTable" Target="../pivotTables/pivotTable23.xml"/><Relationship  Id="rId10" Type="http://schemas.openxmlformats.org/officeDocument/2006/relationships/pivotTable" Target="../pivotTables/pivotTable32.xml"/><Relationship  Id="rId11" Type="http://schemas.openxmlformats.org/officeDocument/2006/relationships/pivotTable" Target="../pivotTables/pivotTable33.xml"/><Relationship  Id="rId12" Type="http://schemas.openxmlformats.org/officeDocument/2006/relationships/pivotTable" Target="../pivotTables/pivotTable34.xml"/><Relationship  Id="rId13" Type="http://schemas.openxmlformats.org/officeDocument/2006/relationships/pivotTable" Target="../pivotTables/pivotTable35.xml"/><Relationship  Id="rId14" Type="http://schemas.openxmlformats.org/officeDocument/2006/relationships/pivotTable" Target="../pivotTables/pivotTable36.xml"/><Relationship  Id="rId15" Type="http://schemas.openxmlformats.org/officeDocument/2006/relationships/pivotTable" Target="../pivotTables/pivotTable37.xml"/><Relationship  Id="rId16" Type="http://schemas.openxmlformats.org/officeDocument/2006/relationships/pivotTable" Target="../pivotTables/pivotTable38.xml"/><Relationship  Id="rId17" Type="http://schemas.openxmlformats.org/officeDocument/2006/relationships/pivotTable" Target="../pivotTables/pivotTable39.xml"/><Relationship  Id="rId18" Type="http://schemas.openxmlformats.org/officeDocument/2006/relationships/pivotTable" Target="../pivotTables/pivotTable40.xml"/><Relationship  Id="rId19" Type="http://schemas.openxmlformats.org/officeDocument/2006/relationships/pivotTable" Target="../pivotTables/pivotTable41.xml"/><Relationship  Id="rId2" Type="http://schemas.openxmlformats.org/officeDocument/2006/relationships/pivotTable" Target="../pivotTables/pivotTable24.xml"/><Relationship  Id="rId20" Type="http://schemas.openxmlformats.org/officeDocument/2006/relationships/pivotTable" Target="../pivotTables/pivotTable42.xml"/><Relationship  Id="rId21" Type="http://schemas.openxmlformats.org/officeDocument/2006/relationships/pivotTable" Target="../pivotTables/pivotTable43.xml"/><Relationship  Id="rId3" Type="http://schemas.openxmlformats.org/officeDocument/2006/relationships/pivotTable" Target="../pivotTables/pivotTable25.xml"/><Relationship  Id="rId4" Type="http://schemas.openxmlformats.org/officeDocument/2006/relationships/pivotTable" Target="../pivotTables/pivotTable26.xml"/><Relationship  Id="rId5" Type="http://schemas.openxmlformats.org/officeDocument/2006/relationships/pivotTable" Target="../pivotTables/pivotTable27.xml"/><Relationship  Id="rId6" Type="http://schemas.openxmlformats.org/officeDocument/2006/relationships/pivotTable" Target="../pivotTables/pivotTable28.xml"/><Relationship  Id="rId7" Type="http://schemas.openxmlformats.org/officeDocument/2006/relationships/pivotTable" Target="../pivotTables/pivotTable29.xml"/><Relationship  Id="rId8" Type="http://schemas.openxmlformats.org/officeDocument/2006/relationships/pivotTable" Target="../pivotTables/pivotTable30.xml"/><Relationship  Id="rId9" Type="http://schemas.openxmlformats.org/officeDocument/2006/relationships/pivotTable" Target="../pivotTables/pivotTable31.xml"/></Relationships>
</file>

<file path=xl/worksheets/_rels/sheet6.xml.rels><?xml version="1.0" encoding="UTF-8" standalone="yes"?><Relationships xmlns="http://schemas.openxmlformats.org/package/2006/relationships"><Relationship  Id="rId1" Type="http://schemas.openxmlformats.org/officeDocument/2006/relationships/hyperlink" Target="https://www.morgenstern.net/Cache/" TargetMode="External"/><Relationship  Id="rId10" Type="http://schemas.openxmlformats.org/officeDocument/2006/relationships/hyperlink" Target="https://github.com/TheThirdOne/rars" TargetMode="External"/><Relationship  Id="rId11" Type="http://schemas.openxmlformats.org/officeDocument/2006/relationships/hyperlink" Target="https://dpetersanderson.github.io/" TargetMode="External"/><Relationship  Id="rId12" Type="http://schemas.openxmlformats.org/officeDocument/2006/relationships/hyperlink" Target="https://www.gem5.org/" TargetMode="External"/><Relationship  Id="rId13" Type="http://schemas.openxmlformats.org/officeDocument/2006/relationships/hyperlink" Target="https://www.qemu.org/" TargetMode="External"/><Relationship  Id="rId14" Type="http://schemas.openxmlformats.org/officeDocument/2006/relationships/hyperlink" Target="https://spimsimulator.sourceforge.net/" TargetMode="External"/><Relationship  Id="rId15" Type="http://schemas.openxmlformats.org/officeDocument/2006/relationships/hyperlink" Target="https://webhome.cs.uvic.ca/~nigelh/ARMSim-V2.1/index.html" TargetMode="External"/><Relationship  Id="rId16" Type="http://schemas.openxmlformats.org/officeDocument/2006/relationships/hyperlink" Target="https://hdlbits.01xz.net/wiki/Main_Page" TargetMode="External"/><Relationship  Id="rId17" Type="http://schemas.openxmlformats.org/officeDocument/2006/relationships/hyperlink" Target="https://asmbits.01xz.net/wiki/Main_Page" TargetMode="External"/><Relationship  Id="rId18" Type="http://schemas.openxmlformats.org/officeDocument/2006/relationships/hyperlink" Target="https://hdlbits.01xz.net/wiki/Iverilog" TargetMode="External"/><Relationship  Id="rId19" Type="http://schemas.openxmlformats.org/officeDocument/2006/relationships/hyperlink" Target="https://ripes.me/" TargetMode="External"/><Relationship  Id="rId2" Type="http://schemas.openxmlformats.org/officeDocument/2006/relationships/hyperlink" Target="https://mmix.cs.hm.edu/index.html" TargetMode="External"/><Relationship  Id="rId20" Type="http://schemas.openxmlformats.org/officeDocument/2006/relationships/hyperlink" Target="https://pages.cs.wisc.edu/~markhill/DineroIV/" TargetMode="External"/><Relationship  Id="rId21" Type="http://schemas.openxmlformats.org/officeDocument/2006/relationships/hyperlink" Target="https://pkuflyingpig.gitbook.io/pintos" TargetMode="External"/><Relationship  Id="rId22" Type="http://schemas.openxmlformats.org/officeDocument/2006/relationships/hyperlink" Target="https://bochs.sourceforge.io/" TargetMode="External"/><Relationship  Id="rId23" Type="http://schemas.openxmlformats.org/officeDocument/2006/relationships/hyperlink" Target="https://homes.cs.washington.edu/~tom/nachos/" TargetMode="External"/><Relationship  Id="rId24" Type="http://schemas.openxmlformats.org/officeDocument/2006/relationships/hyperlink" Target="http://www.multi2sim.org/" TargetMode="External"/><Relationship  Id="rId25" Type="http://schemas.openxmlformats.org/officeDocument/2006/relationships/hyperlink" Target="https://snipersim.org/w/?utm_source=chatgpt.com" TargetMode="External"/><Relationship  Id="rId26" Type="http://schemas.openxmlformats.org/officeDocument/2006/relationships/hyperlink" Target="https://peterhigginson.co.uk/lmc/" TargetMode="External"/><Relationship  Id="rId27" Type="http://schemas.openxmlformats.org/officeDocument/2006/relationships/hyperlink" Target="https://www.tinkercad.com/circuits" TargetMode="External"/><Relationship  Id="rId28" Type="http://schemas.openxmlformats.org/officeDocument/2006/relationships/hyperlink" Target="https://circuitverse.org/" TargetMode="External"/><Relationship  Id="rId29" Type="http://schemas.openxmlformats.org/officeDocument/2006/relationships/hyperlink" Target="http://www.visual6502.org/" TargetMode="External"/><Relationship  Id="rId3" Type="http://schemas.openxmlformats.org/officeDocument/2006/relationships/hyperlink" Target="http://www.mikrocodesimulator.de/" TargetMode="External"/><Relationship  Id="rId30" Type="http://schemas.openxmlformats.org/officeDocument/2006/relationships/hyperlink" Target="https://www.sim8085.com/" TargetMode="External"/><Relationship  Id="rId31" Type="http://schemas.openxmlformats.org/officeDocument/2006/relationships/hyperlink" Target="https://lv.cosy.sbg.ac.at/digitale/dlxwsim/" TargetMode="External"/><Relationship  Id="rId32" Type="http://schemas.openxmlformats.org/officeDocument/2006/relationships/hyperlink" Target="https://edumips.org/" TargetMode="External"/><Relationship  Id="rId33" Type="http://schemas.openxmlformats.org/officeDocument/2006/relationships/hyperlink" Target="https://github.com/kvakil/venus" TargetMode="External"/><Relationship  Id="rId34" Type="http://schemas.openxmlformats.org/officeDocument/2006/relationships/hyperlink" Target="https://www.veripool.org/verilator/" TargetMode="External"/><Relationship  Id="rId35" Type="http://schemas.openxmlformats.org/officeDocument/2006/relationships/hyperlink" Target="https://riscv.vercel.app/" TargetMode="External"/><Relationship  Id="rId36" Type="http://schemas.openxmlformats.org/officeDocument/2006/relationships/hyperlink" Target="https://github.com/riscv-software-src/riscv-isa-sim" TargetMode="External"/><Relationship  Id="rId37" Type="http://schemas.openxmlformats.org/officeDocument/2006/relationships/hyperlink" Target="https://ascslab.org/research/briscv/simulator/simulator.html" TargetMode="External"/><Relationship  Id="rId38" Type="http://schemas.openxmlformats.org/officeDocument/2006/relationships/hyperlink" Target="https://github.com/cvut/qtrvsim" TargetMode="External"/><Relationship  Id="rId39" Type="http://schemas.openxmlformats.org/officeDocument/2006/relationships/hyperlink" Target="https://github.com/praveen1496/CISC-simulator" TargetMode="External"/><Relationship  Id="rId4" Type="http://schemas.openxmlformats.org/officeDocument/2006/relationships/hyperlink" Target="https://bonsai.inf-schule.de/" TargetMode="External"/><Relationship  Id="rId40" Type="http://schemas.openxmlformats.org/officeDocument/2006/relationships/hyperlink" Target="https://github.com/nickcapurso/CISC-Simulator-Group-Project-CSCI-6461" TargetMode="External"/><Relationship  Id="rId41" Type="http://schemas.openxmlformats.org/officeDocument/2006/relationships/hyperlink" Target="https://vhosts.eecs.umich.edu/370simulators/pipeline/simulator.html" TargetMode="External"/><Relationship  Id="rId42" Type="http://schemas.openxmlformats.org/officeDocument/2006/relationships/hyperlink" Target="https://github.com/leondavi/simpipe" TargetMode="External"/><Relationship  Id="rId43" Type="http://schemas.openxmlformats.org/officeDocument/2006/relationships/hyperlink" Target="https://github.com/SSutherlandDeeBristol/superscalar-processor-simulator/commits/master/?after=d69ab924e35355ac3583e646674409e48ae6f9f0+34" TargetMode="External"/><Relationship  Id="rId44" Type="http://schemas.openxmlformats.org/officeDocument/2006/relationships/hyperlink" Target="https://sc-nas.fit.vutbr.cz:11443/" TargetMode="External"/><Relationship  Id="rId45" Type="http://schemas.openxmlformats.org/officeDocument/2006/relationships/hyperlink" Target="https://github.com/Charana123/Superscalar-CPU-Simulator/commits/master/" TargetMode="External"/><Relationship  Id="rId46" Type="http://schemas.openxmlformats.org/officeDocument/2006/relationships/hyperlink" Target="https://sesc.sourceforge.net/" TargetMode="External"/><Relationship  Id="rId47" Type="http://schemas.openxmlformats.org/officeDocument/2006/relationships/hyperlink" Target="https://logigator.com/de" TargetMode="External"/><Relationship  Id="rId48" Type="http://schemas.openxmlformats.org/officeDocument/2006/relationships/hyperlink" Target="https://digital-logic-sim.de.softonic.com/#google_vignette" TargetMode="External"/><Relationship  Id="rId49" Type="http://schemas.openxmlformats.org/officeDocument/2006/relationships/hyperlink" Target="https://github.com/hneemann/Digital" TargetMode="External"/><Relationship  Id="rId5" Type="http://schemas.openxmlformats.org/officeDocument/2006/relationships/hyperlink" Target="https://inf-schule.de/rechner/bonsai/murmelrechner" TargetMode="External"/><Relationship  Id="rId50" Type="http://schemas.openxmlformats.org/officeDocument/2006/relationships/hyperlink" Target="https://www.edaplayground.com/" TargetMode="External"/><Relationship  Id="rId51" Type="http://schemas.openxmlformats.org/officeDocument/2006/relationships/hyperlink" Target="https://www.h-schmidt.net/FloatConverter/IEEE754.html" TargetMode="External"/><Relationship  Id="rId52" Type="http://schemas.openxmlformats.org/officeDocument/2006/relationships/hyperlink" Target="https://www.binaryconvert.com/" TargetMode="External"/><Relationship  Id="rId53" Type="http://schemas.openxmlformats.org/officeDocument/2006/relationships/hyperlink" Target="https://github.com/gpgpu-sim/gpgpu-sim_distribution" TargetMode="External"/><Relationship  Id="rId54" Type="http://schemas.openxmlformats.org/officeDocument/2006/relationships/hyperlink" Target="http://masc.soe.ucsc.edu/esesc/" TargetMode="External"/><Relationship  Id="rId55" Type="http://schemas.openxmlformats.org/officeDocument/2006/relationships/hyperlink" Target="https://www.cacti.net" TargetMode="External"/><Relationship  Id="rId56" Type="http://schemas.openxmlformats.org/officeDocument/2006/relationships/hyperlink" Target="https://github.com/uvahotspot/HotSpot" TargetMode="External"/><Relationship  Id="rId57" Type="http://schemas.openxmlformats.org/officeDocument/2006/relationships/hyperlink" Target="https://www.simscale.com/" TargetMode="External"/><Relationship  Id="rId6" Type="http://schemas.openxmlformats.org/officeDocument/2006/relationships/hyperlink" Target="https://dev.inf-schule.de/content/12_rechner/4_johnny/johnny3/" TargetMode="External"/><Relationship  Id="rId7" Type="http://schemas.openxmlformats.org/officeDocument/2006/relationships/hyperlink" Target="http://www.viktorianer.de/info/mops.html" TargetMode="External"/><Relationship  Id="rId8" Type="http://schemas.openxmlformats.org/officeDocument/2006/relationships/hyperlink" Target="https://cburch.com/logisim/de/index.html" TargetMode="External"/><Relationship  Id="rId9" Type="http://schemas.openxmlformats.org/officeDocument/2006/relationships/hyperlink" Target="https://cpulator.01xz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11" zoomScale="100" workbookViewId="0">
      <selection activeCell="A1" activeCellId="0" sqref="A1"/>
    </sheetView>
  </sheetViews>
  <sheetFormatPr defaultRowHeight="14.25"/>
  <sheetData>
    <row r="349" ht="14.25">
      <c r="L349" t="s">
        <v>0</v>
      </c>
    </row>
  </sheetData>
  <printOptions headings="0" gridLines="1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7" zoomScale="100" workbookViewId="0">
      <selection activeCell="A1" activeCellId="0" sqref="A1"/>
    </sheetView>
  </sheetViews>
  <sheetFormatPr defaultRowHeight="14.25"/>
  <sheetData/>
  <printOptions headings="0" gridLines="1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243" zoomScale="100" workbookViewId="0">
      <selection activeCell="A1" activeCellId="0" sqref="A1"/>
    </sheetView>
  </sheetViews>
  <sheetFormatPr defaultRowHeight="14.25"/>
  <cols>
    <col customWidth="1" min="3" max="3" width="21.140625"/>
    <col customWidth="1" min="4" max="4" width="11.00390625"/>
    <col bestFit="1" min="5" max="5" width="10.57421875"/>
  </cols>
  <sheetData>
    <row r="3" ht="14.25">
      <c r="B3" s="1"/>
      <c r="C3" s="2"/>
      <c r="D3" s="3"/>
    </row>
    <row r="4" ht="14.25">
      <c r="B4" s="4"/>
      <c r="C4" s="5"/>
      <c r="D4" s="6"/>
    </row>
    <row r="5" ht="14.25">
      <c r="B5" s="4"/>
      <c r="C5" s="5"/>
      <c r="D5" s="6"/>
    </row>
    <row r="6" ht="14.25">
      <c r="B6" s="4"/>
      <c r="C6" s="5"/>
      <c r="D6" s="6"/>
    </row>
    <row r="7" ht="14.25">
      <c r="B7" s="4"/>
      <c r="C7" s="5"/>
      <c r="D7" s="6"/>
    </row>
    <row r="8" ht="14.25">
      <c r="B8" s="4"/>
      <c r="C8" s="5"/>
      <c r="D8" s="6"/>
    </row>
    <row r="9" ht="14.25">
      <c r="B9" s="4"/>
      <c r="C9" s="5"/>
      <c r="D9" s="6"/>
    </row>
    <row r="10" ht="14.25">
      <c r="B10" s="4"/>
      <c r="C10" s="5"/>
      <c r="D10" s="6"/>
    </row>
    <row r="11" ht="14.25">
      <c r="B11" s="4"/>
      <c r="C11" s="5"/>
      <c r="D11" s="6"/>
    </row>
    <row r="12" ht="14.25">
      <c r="B12" s="4"/>
      <c r="C12" s="5"/>
      <c r="D12" s="6"/>
    </row>
    <row r="13" ht="14.25">
      <c r="B13" s="4"/>
      <c r="C13" s="5"/>
      <c r="D13" s="6"/>
    </row>
    <row r="14" ht="14.25">
      <c r="B14" s="4"/>
      <c r="C14" s="5"/>
      <c r="D14" s="6"/>
    </row>
    <row r="15" ht="14.25">
      <c r="B15" s="4"/>
      <c r="C15" s="5"/>
      <c r="D15" s="6"/>
    </row>
    <row r="16" ht="14.25">
      <c r="B16" s="4"/>
      <c r="C16" s="5"/>
      <c r="D16" s="6"/>
    </row>
    <row r="17" ht="14.25">
      <c r="B17" s="4"/>
      <c r="C17" s="5"/>
      <c r="D17" s="6"/>
    </row>
    <row r="18" ht="14.25">
      <c r="B18" s="4"/>
      <c r="C18" s="5"/>
      <c r="D18" s="6"/>
    </row>
    <row r="19" ht="14.25">
      <c r="B19" s="4"/>
      <c r="C19" s="5"/>
      <c r="D19" s="6"/>
    </row>
    <row r="20" ht="14.25">
      <c r="B20" s="7"/>
      <c r="C20" s="8"/>
      <c r="D20" s="9"/>
    </row>
    <row r="22" ht="14.25">
      <c r="B22" t="s">
        <v>1</v>
      </c>
    </row>
    <row r="23" ht="14.25">
      <c r="C23" t="s">
        <v>2</v>
      </c>
      <c r="D23" t="s">
        <v>3</v>
      </c>
    </row>
    <row r="24" ht="14.25">
      <c r="C24" s="10">
        <v>1965</v>
      </c>
      <c r="D24">
        <v>1</v>
      </c>
    </row>
    <row r="25" ht="14.25">
      <c r="C25" s="10">
        <v>1990</v>
      </c>
      <c r="D25">
        <v>1</v>
      </c>
    </row>
    <row r="26" ht="14.25">
      <c r="C26" s="10">
        <v>1992</v>
      </c>
      <c r="D26">
        <v>2</v>
      </c>
    </row>
    <row r="27" ht="14.25">
      <c r="C27" s="10">
        <v>1998</v>
      </c>
      <c r="D27">
        <v>2</v>
      </c>
    </row>
    <row r="28" ht="14.25">
      <c r="C28" s="10">
        <v>2001</v>
      </c>
      <c r="D28">
        <v>2</v>
      </c>
      <c r="E28">
        <f>SUM(D28:D41)</f>
        <v>37</v>
      </c>
      <c r="F28">
        <f>E28/50</f>
        <v>0.73999999999999999</v>
      </c>
    </row>
    <row r="29" ht="14.25">
      <c r="C29" s="10">
        <v>2003</v>
      </c>
      <c r="D29">
        <v>1</v>
      </c>
    </row>
    <row r="30" ht="14.25">
      <c r="C30" s="10">
        <v>2004</v>
      </c>
      <c r="D30">
        <v>2</v>
      </c>
    </row>
    <row r="31" ht="14.25">
      <c r="C31" s="10">
        <v>2005</v>
      </c>
      <c r="D31">
        <v>1</v>
      </c>
    </row>
    <row r="32" ht="14.25">
      <c r="C32" s="10">
        <v>2006</v>
      </c>
      <c r="D32">
        <v>1</v>
      </c>
    </row>
    <row r="33" ht="14.25">
      <c r="C33" s="10">
        <v>2007</v>
      </c>
      <c r="D33">
        <v>1</v>
      </c>
    </row>
    <row r="34" ht="14.25">
      <c r="C34" s="10">
        <v>2009</v>
      </c>
      <c r="D34">
        <v>3</v>
      </c>
    </row>
    <row r="35" ht="14.25">
      <c r="C35" s="10">
        <v>2011</v>
      </c>
      <c r="D35">
        <v>6</v>
      </c>
    </row>
    <row r="36" ht="14.25">
      <c r="C36" s="10">
        <v>2013</v>
      </c>
      <c r="D36">
        <v>3</v>
      </c>
    </row>
    <row r="37" ht="14.25">
      <c r="C37" s="10">
        <v>2014</v>
      </c>
      <c r="D37">
        <v>3</v>
      </c>
    </row>
    <row r="38" ht="14.25">
      <c r="C38" s="10">
        <v>2016</v>
      </c>
      <c r="D38">
        <v>4</v>
      </c>
    </row>
    <row r="39" ht="14.25">
      <c r="C39" s="10">
        <v>2017</v>
      </c>
      <c r="D39">
        <v>3</v>
      </c>
    </row>
    <row r="40" ht="14.25">
      <c r="C40" s="10">
        <v>2018</v>
      </c>
      <c r="D40">
        <v>5</v>
      </c>
    </row>
    <row r="41" ht="14.25">
      <c r="C41" s="10">
        <v>2019</v>
      </c>
      <c r="D41">
        <v>2</v>
      </c>
    </row>
    <row r="42" ht="14.25">
      <c r="C42" s="10">
        <v>2020</v>
      </c>
      <c r="D42">
        <v>3</v>
      </c>
    </row>
    <row r="43" ht="14.25">
      <c r="C43" s="10">
        <v>2021</v>
      </c>
      <c r="D43">
        <v>2</v>
      </c>
    </row>
    <row r="44" ht="14.25">
      <c r="C44" s="10">
        <v>2022</v>
      </c>
      <c r="D44">
        <v>1</v>
      </c>
    </row>
    <row r="45" ht="14.25">
      <c r="C45" s="10">
        <v>2024</v>
      </c>
      <c r="D45">
        <v>1</v>
      </c>
    </row>
    <row r="46" ht="14.25">
      <c r="C46" s="10" t="s">
        <v>4</v>
      </c>
      <c r="D46">
        <v>50</v>
      </c>
    </row>
    <row r="47" ht="14.25"/>
    <row r="48" ht="14.25">
      <c r="C48" t="s">
        <v>5</v>
      </c>
      <c r="D48">
        <v>7</v>
      </c>
    </row>
    <row r="50" ht="14.25">
      <c r="B50" t="s">
        <v>6</v>
      </c>
    </row>
    <row r="51" ht="14.25">
      <c r="C51" t="s">
        <v>7</v>
      </c>
      <c r="D51" t="s">
        <v>3</v>
      </c>
    </row>
    <row r="52" ht="14.25">
      <c r="C52" s="10">
        <v>1996</v>
      </c>
      <c r="D52">
        <v>1</v>
      </c>
    </row>
    <row r="53" ht="14.25">
      <c r="C53" s="10">
        <v>2001</v>
      </c>
      <c r="D53">
        <v>1</v>
      </c>
    </row>
    <row r="54" ht="14.25">
      <c r="C54" s="10">
        <v>2005</v>
      </c>
      <c r="D54">
        <v>1</v>
      </c>
    </row>
    <row r="55" ht="14.25">
      <c r="C55" s="10">
        <v>2010</v>
      </c>
      <c r="D55">
        <v>1</v>
      </c>
    </row>
    <row r="56" ht="14.25">
      <c r="C56" s="10">
        <v>2011</v>
      </c>
      <c r="D56">
        <v>1</v>
      </c>
    </row>
    <row r="57" ht="14.25">
      <c r="C57" s="10">
        <v>2012</v>
      </c>
      <c r="D57">
        <v>1</v>
      </c>
    </row>
    <row r="58" ht="14.25">
      <c r="C58" s="10">
        <v>2013</v>
      </c>
      <c r="D58">
        <v>1</v>
      </c>
    </row>
    <row r="59" ht="14.25">
      <c r="C59" s="10">
        <v>2014</v>
      </c>
      <c r="D59">
        <v>1</v>
      </c>
    </row>
    <row r="60" ht="14.25">
      <c r="C60" s="10">
        <v>2015</v>
      </c>
      <c r="D60">
        <v>2</v>
      </c>
    </row>
    <row r="61" ht="14.25">
      <c r="C61" s="10">
        <v>2017</v>
      </c>
      <c r="D61">
        <v>2</v>
      </c>
    </row>
    <row r="62" ht="14.25">
      <c r="C62" s="10">
        <v>2019</v>
      </c>
      <c r="D62">
        <v>3</v>
      </c>
    </row>
    <row r="63" ht="14.25">
      <c r="C63" s="10">
        <v>2021</v>
      </c>
      <c r="D63">
        <v>4</v>
      </c>
      <c r="E63">
        <f>SUM(D63:D67)</f>
        <v>36</v>
      </c>
      <c r="F63">
        <f>E63/51</f>
        <v>0.70588235294117652</v>
      </c>
    </row>
    <row r="64" ht="14.25">
      <c r="C64" s="10">
        <v>2022</v>
      </c>
      <c r="D64">
        <v>2</v>
      </c>
    </row>
    <row r="65" ht="14.25">
      <c r="C65" s="10">
        <v>2023</v>
      </c>
      <c r="D65">
        <v>3</v>
      </c>
    </row>
    <row r="66" ht="14.25">
      <c r="C66" s="10">
        <v>2024</v>
      </c>
      <c r="D66">
        <v>8</v>
      </c>
    </row>
    <row r="67" ht="14.25">
      <c r="C67" s="10">
        <v>2025</v>
      </c>
      <c r="D67">
        <v>19</v>
      </c>
    </row>
    <row r="68" ht="14.25">
      <c r="C68" s="10" t="s">
        <v>4</v>
      </c>
      <c r="D68">
        <v>51</v>
      </c>
    </row>
    <row r="69" ht="14.25"/>
    <row r="70" ht="14.25">
      <c r="C70" t="s">
        <v>5</v>
      </c>
      <c r="D70">
        <v>6</v>
      </c>
    </row>
    <row r="73" ht="14.25">
      <c r="B73" t="s">
        <v>8</v>
      </c>
    </row>
    <row r="74" ht="14.25">
      <c r="C74" t="s">
        <v>9</v>
      </c>
      <c r="D74" t="s">
        <v>3</v>
      </c>
    </row>
    <row r="75" ht="14.25">
      <c r="C75" s="10" t="s">
        <v>10</v>
      </c>
      <c r="D75">
        <v>21</v>
      </c>
      <c r="F75" t="s">
        <v>11</v>
      </c>
      <c r="G75">
        <f t="shared" ref="G75:G77" si="0">D75</f>
        <v>21</v>
      </c>
      <c r="H75" s="11">
        <f t="shared" ref="H75:H77" si="1">G75/57</f>
        <v>0.36842105263157893</v>
      </c>
    </row>
    <row r="76" ht="14.25">
      <c r="C76" s="10" t="s">
        <v>12</v>
      </c>
      <c r="D76">
        <v>30</v>
      </c>
      <c r="F76" t="s">
        <v>13</v>
      </c>
      <c r="G76" s="12">
        <f t="shared" si="0"/>
        <v>30</v>
      </c>
      <c r="H76" s="13">
        <f t="shared" si="1"/>
        <v>0.52631578947368418</v>
      </c>
    </row>
    <row r="77" ht="14.25">
      <c r="C77" s="10" t="s">
        <v>14</v>
      </c>
      <c r="D77">
        <v>6</v>
      </c>
      <c r="F77" t="s">
        <v>15</v>
      </c>
      <c r="G77" s="12">
        <f t="shared" si="0"/>
        <v>6</v>
      </c>
      <c r="H77" s="13">
        <f t="shared" si="1"/>
        <v>0.10526315789473684</v>
      </c>
    </row>
    <row r="78" ht="14.25">
      <c r="C78" s="10" t="s">
        <v>4</v>
      </c>
      <c r="D78">
        <v>57</v>
      </c>
    </row>
    <row r="79" ht="14.25"/>
    <row r="80" ht="14.25"/>
    <row r="81" ht="14.25"/>
    <row r="82" ht="14.25"/>
    <row r="83" ht="14.25">
      <c r="B83" t="s">
        <v>16</v>
      </c>
    </row>
    <row r="84" ht="14.25">
      <c r="C84" s="12" t="s">
        <v>9</v>
      </c>
      <c r="D84" s="12" t="s">
        <v>3</v>
      </c>
    </row>
    <row r="85" ht="14.25">
      <c r="C85" s="10" t="s">
        <v>10</v>
      </c>
      <c r="D85" s="12">
        <v>21</v>
      </c>
    </row>
    <row r="86" ht="14.25">
      <c r="C86" s="10" t="s">
        <v>12</v>
      </c>
      <c r="D86" s="12">
        <v>30</v>
      </c>
    </row>
    <row r="87" ht="14.25">
      <c r="C87" s="10" t="s">
        <v>14</v>
      </c>
      <c r="D87" s="12">
        <v>6</v>
      </c>
    </row>
    <row r="88" ht="14.25">
      <c r="C88" s="10" t="s">
        <v>4</v>
      </c>
      <c r="D88" s="12">
        <v>57</v>
      </c>
    </row>
    <row r="89" ht="14.25"/>
    <row r="90" ht="14.25"/>
    <row r="91" ht="14.25"/>
    <row r="96" ht="14.25">
      <c r="B96" t="s">
        <v>17</v>
      </c>
    </row>
    <row r="97" ht="14.25">
      <c r="C97" t="s">
        <v>2</v>
      </c>
      <c r="D97" t="s">
        <v>9</v>
      </c>
      <c r="E97" t="s">
        <v>3</v>
      </c>
    </row>
    <row r="98" ht="14.25">
      <c r="C98">
        <v>1965</v>
      </c>
      <c r="D98" t="s">
        <v>14</v>
      </c>
      <c r="E98">
        <v>1</v>
      </c>
      <c r="J98" s="12">
        <v>1965</v>
      </c>
      <c r="K98" s="12">
        <v>1990</v>
      </c>
      <c r="L98" s="12">
        <v>1992</v>
      </c>
      <c r="M98" s="12">
        <v>1998</v>
      </c>
      <c r="N98" s="12">
        <v>2001</v>
      </c>
      <c r="O98" s="12">
        <v>2003</v>
      </c>
      <c r="P98" s="12">
        <v>2004</v>
      </c>
      <c r="Q98" s="12">
        <v>2005</v>
      </c>
      <c r="R98" s="12">
        <v>2006</v>
      </c>
      <c r="S98" s="12">
        <v>2007</v>
      </c>
      <c r="T98" s="12">
        <v>2009</v>
      </c>
      <c r="U98" s="12">
        <v>2011</v>
      </c>
      <c r="V98" s="12">
        <v>2013</v>
      </c>
      <c r="W98" s="12">
        <v>2014</v>
      </c>
      <c r="X98" s="12">
        <v>2016</v>
      </c>
      <c r="Y98" s="12">
        <v>2017</v>
      </c>
      <c r="Z98" s="12">
        <v>2018</v>
      </c>
      <c r="AA98" s="12">
        <v>2019</v>
      </c>
      <c r="AB98" s="12">
        <v>2020</v>
      </c>
      <c r="AC98" s="12">
        <v>2021</v>
      </c>
      <c r="AD98" s="12">
        <v>2022</v>
      </c>
      <c r="AE98" s="12">
        <v>2024</v>
      </c>
      <c r="AF98" s="12"/>
      <c r="AH98" s="12"/>
      <c r="AL98" s="12"/>
    </row>
    <row r="99" ht="14.25">
      <c r="C99">
        <v>1990</v>
      </c>
      <c r="D99" t="s">
        <v>12</v>
      </c>
      <c r="E99">
        <v>1</v>
      </c>
      <c r="H99">
        <v>0</v>
      </c>
      <c r="I99" t="s">
        <v>11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2</v>
      </c>
      <c r="W99">
        <v>0</v>
      </c>
      <c r="X99">
        <v>4</v>
      </c>
      <c r="Y99">
        <v>1</v>
      </c>
      <c r="Z99">
        <v>3</v>
      </c>
      <c r="AA99">
        <v>0</v>
      </c>
      <c r="AB99">
        <v>0</v>
      </c>
      <c r="AC99">
        <v>1</v>
      </c>
      <c r="AD99">
        <v>0</v>
      </c>
      <c r="AE99">
        <v>1</v>
      </c>
    </row>
    <row r="100" ht="14.25">
      <c r="C100">
        <v>1992</v>
      </c>
      <c r="D100" t="s">
        <v>12</v>
      </c>
      <c r="E100">
        <v>2</v>
      </c>
      <c r="H100">
        <v>1</v>
      </c>
      <c r="I100" t="s">
        <v>13</v>
      </c>
      <c r="J100">
        <v>0</v>
      </c>
      <c r="K100">
        <v>1</v>
      </c>
      <c r="L100">
        <v>2</v>
      </c>
      <c r="M100">
        <v>2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2</v>
      </c>
      <c r="U100">
        <v>5</v>
      </c>
      <c r="V100">
        <v>1</v>
      </c>
      <c r="W100">
        <v>2</v>
      </c>
      <c r="X100">
        <v>0</v>
      </c>
      <c r="Y100">
        <v>2</v>
      </c>
      <c r="Z100">
        <v>2</v>
      </c>
      <c r="AA100">
        <v>2</v>
      </c>
      <c r="AB100">
        <v>3</v>
      </c>
      <c r="AC100">
        <v>1</v>
      </c>
      <c r="AD100">
        <v>0</v>
      </c>
      <c r="AE100">
        <v>0</v>
      </c>
    </row>
    <row r="101" ht="14.25">
      <c r="C101">
        <v>1998</v>
      </c>
      <c r="D101" t="s">
        <v>12</v>
      </c>
      <c r="E101">
        <v>2</v>
      </c>
      <c r="H101">
        <v>3</v>
      </c>
      <c r="I101" t="s">
        <v>15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</row>
    <row r="102" ht="14.25">
      <c r="C102">
        <v>2001</v>
      </c>
      <c r="D102" t="s">
        <v>12</v>
      </c>
      <c r="E102">
        <v>1</v>
      </c>
    </row>
    <row r="103" ht="14.25">
      <c r="D103" t="s">
        <v>14</v>
      </c>
      <c r="E103">
        <v>1</v>
      </c>
    </row>
    <row r="104" ht="14.25">
      <c r="C104">
        <v>2003</v>
      </c>
      <c r="D104" t="s">
        <v>12</v>
      </c>
      <c r="E104">
        <v>1</v>
      </c>
    </row>
    <row r="105" ht="14.25">
      <c r="C105">
        <v>2004</v>
      </c>
      <c r="D105" t="s">
        <v>12</v>
      </c>
      <c r="E105">
        <v>1</v>
      </c>
    </row>
    <row r="106" ht="14.25">
      <c r="D106" t="s">
        <v>14</v>
      </c>
      <c r="E106">
        <v>1</v>
      </c>
    </row>
    <row r="107" ht="14.25">
      <c r="C107">
        <v>2005</v>
      </c>
      <c r="D107" t="s">
        <v>12</v>
      </c>
      <c r="E107">
        <v>1</v>
      </c>
    </row>
    <row r="108" ht="14.25">
      <c r="C108">
        <v>2006</v>
      </c>
      <c r="D108" t="s">
        <v>14</v>
      </c>
      <c r="E108">
        <v>1</v>
      </c>
    </row>
    <row r="109" ht="14.25">
      <c r="C109">
        <v>2007</v>
      </c>
      <c r="D109" t="s">
        <v>12</v>
      </c>
      <c r="E109">
        <v>1</v>
      </c>
    </row>
    <row r="110" ht="14.25">
      <c r="C110">
        <v>2009</v>
      </c>
      <c r="D110" t="s">
        <v>10</v>
      </c>
      <c r="E110">
        <v>1</v>
      </c>
    </row>
    <row r="111" ht="14.25">
      <c r="D111" t="s">
        <v>12</v>
      </c>
      <c r="E111">
        <v>2</v>
      </c>
    </row>
    <row r="112" ht="14.25">
      <c r="C112">
        <v>2011</v>
      </c>
      <c r="D112" t="s">
        <v>10</v>
      </c>
      <c r="E112">
        <v>1</v>
      </c>
    </row>
    <row r="113" ht="14.25">
      <c r="D113" t="s">
        <v>12</v>
      </c>
      <c r="E113">
        <v>5</v>
      </c>
    </row>
    <row r="114" ht="14.25">
      <c r="C114">
        <v>2013</v>
      </c>
      <c r="D114" t="s">
        <v>10</v>
      </c>
      <c r="E114">
        <v>2</v>
      </c>
    </row>
    <row r="115" ht="14.25">
      <c r="D115" t="s">
        <v>12</v>
      </c>
      <c r="E115">
        <v>1</v>
      </c>
    </row>
    <row r="116" ht="14.25">
      <c r="C116">
        <v>2014</v>
      </c>
      <c r="D116" t="s">
        <v>12</v>
      </c>
      <c r="E116">
        <v>2</v>
      </c>
    </row>
    <row r="117" ht="14.25">
      <c r="D117" t="s">
        <v>14</v>
      </c>
      <c r="E117">
        <v>1</v>
      </c>
    </row>
    <row r="118" ht="14.25">
      <c r="C118">
        <v>2016</v>
      </c>
      <c r="D118" t="s">
        <v>10</v>
      </c>
      <c r="E118">
        <v>4</v>
      </c>
    </row>
    <row r="119" ht="14.25">
      <c r="C119">
        <v>2017</v>
      </c>
      <c r="D119" t="s">
        <v>10</v>
      </c>
      <c r="E119">
        <v>1</v>
      </c>
    </row>
    <row r="120" ht="14.25">
      <c r="D120" t="s">
        <v>12</v>
      </c>
      <c r="E120">
        <v>2</v>
      </c>
    </row>
    <row r="121" ht="14.25">
      <c r="C121">
        <v>2018</v>
      </c>
      <c r="D121" t="s">
        <v>10</v>
      </c>
      <c r="E121">
        <v>3</v>
      </c>
    </row>
    <row r="122" ht="14.25">
      <c r="D122" t="s">
        <v>12</v>
      </c>
      <c r="E122">
        <v>2</v>
      </c>
    </row>
    <row r="123" ht="14.25">
      <c r="C123">
        <v>2019</v>
      </c>
      <c r="D123" t="s">
        <v>12</v>
      </c>
      <c r="E123">
        <v>2</v>
      </c>
    </row>
    <row r="124" ht="14.25">
      <c r="C124">
        <v>2020</v>
      </c>
      <c r="D124" t="s">
        <v>12</v>
      </c>
      <c r="E124">
        <v>3</v>
      </c>
    </row>
    <row r="125" ht="14.25">
      <c r="C125">
        <v>2021</v>
      </c>
      <c r="D125" t="s">
        <v>10</v>
      </c>
      <c r="E125">
        <v>1</v>
      </c>
    </row>
    <row r="126" ht="14.25">
      <c r="D126" t="s">
        <v>12</v>
      </c>
      <c r="E126">
        <v>1</v>
      </c>
    </row>
    <row r="127" ht="14.25">
      <c r="C127">
        <v>2022</v>
      </c>
      <c r="D127" t="s">
        <v>14</v>
      </c>
      <c r="E127">
        <v>1</v>
      </c>
    </row>
    <row r="128" ht="14.25">
      <c r="C128">
        <v>2024</v>
      </c>
      <c r="D128" t="s">
        <v>10</v>
      </c>
      <c r="E128">
        <v>1</v>
      </c>
    </row>
    <row r="129" ht="14.25">
      <c r="C129" t="s">
        <v>4</v>
      </c>
      <c r="E129">
        <v>50</v>
      </c>
    </row>
    <row r="130" ht="14.25"/>
    <row r="131" ht="14.25"/>
    <row r="132" ht="14.25"/>
    <row r="133" ht="14.25"/>
    <row r="134" ht="14.25"/>
    <row r="135" ht="14.25"/>
    <row r="136" ht="14.25"/>
    <row r="137" ht="14.25">
      <c r="B137" t="s">
        <v>18</v>
      </c>
    </row>
    <row r="138" ht="14.25">
      <c r="C138" t="s">
        <v>19</v>
      </c>
      <c r="D138" t="s">
        <v>20</v>
      </c>
      <c r="G138" t="s">
        <v>21</v>
      </c>
      <c r="H138" t="s">
        <v>3</v>
      </c>
    </row>
    <row r="139" ht="14.25">
      <c r="C139" s="10" t="s">
        <v>10</v>
      </c>
      <c r="D139">
        <v>4</v>
      </c>
      <c r="G139" t="s">
        <v>22</v>
      </c>
      <c r="H139">
        <v>4</v>
      </c>
    </row>
    <row r="140" ht="14.25">
      <c r="C140" s="10" t="s">
        <v>23</v>
      </c>
      <c r="D140">
        <v>1</v>
      </c>
      <c r="G140" t="s">
        <v>24</v>
      </c>
      <c r="H140">
        <v>1</v>
      </c>
    </row>
    <row r="141" ht="14.25">
      <c r="C141" s="10" t="s">
        <v>25</v>
      </c>
      <c r="D141">
        <v>11</v>
      </c>
      <c r="G141" t="s">
        <v>26</v>
      </c>
      <c r="H141">
        <v>11</v>
      </c>
    </row>
    <row r="142" ht="14.25">
      <c r="C142" s="10" t="s">
        <v>12</v>
      </c>
      <c r="D142">
        <v>1</v>
      </c>
      <c r="G142" t="s">
        <v>27</v>
      </c>
      <c r="H142">
        <v>1</v>
      </c>
    </row>
    <row r="143" ht="14.25">
      <c r="C143" s="10" t="s">
        <v>28</v>
      </c>
      <c r="D143">
        <v>1</v>
      </c>
      <c r="G143" t="s">
        <v>29</v>
      </c>
      <c r="H143">
        <v>1</v>
      </c>
    </row>
    <row r="144" ht="14.25">
      <c r="C144" s="10" t="s">
        <v>14</v>
      </c>
      <c r="D144">
        <v>2</v>
      </c>
      <c r="G144" t="s">
        <v>30</v>
      </c>
      <c r="H144">
        <v>2</v>
      </c>
    </row>
    <row r="145" ht="14.25">
      <c r="C145" s="10" t="s">
        <v>31</v>
      </c>
      <c r="D145">
        <v>37</v>
      </c>
      <c r="E145" s="11">
        <f>37/57</f>
        <v>0.64912280701754388</v>
      </c>
      <c r="G145" t="s">
        <v>32</v>
      </c>
      <c r="H145">
        <v>37</v>
      </c>
    </row>
    <row r="146" ht="14.25">
      <c r="C146" s="10" t="s">
        <v>4</v>
      </c>
      <c r="D146">
        <v>57</v>
      </c>
    </row>
    <row r="147" ht="14.25"/>
    <row r="148" ht="14.25"/>
    <row r="149" ht="14.25">
      <c r="B149" t="s">
        <v>33</v>
      </c>
      <c r="C149" t="s">
        <v>21</v>
      </c>
      <c r="D149" t="s">
        <v>31</v>
      </c>
    </row>
    <row r="150" ht="14.25"/>
    <row r="151" ht="14.25">
      <c r="C151" t="s">
        <v>19</v>
      </c>
      <c r="D151" t="s">
        <v>20</v>
      </c>
    </row>
    <row r="152" ht="14.25">
      <c r="C152" s="10">
        <v>1965</v>
      </c>
      <c r="D152">
        <v>1</v>
      </c>
      <c r="E152">
        <v>1</v>
      </c>
      <c r="F152" s="13">
        <f>E152/37</f>
        <v>2.7027027027027029e-02</v>
      </c>
    </row>
    <row r="153" ht="14.25">
      <c r="C153" s="14">
        <v>2001</v>
      </c>
      <c r="D153" s="15">
        <v>2</v>
      </c>
      <c r="F153" s="11"/>
    </row>
    <row r="154" ht="14.25">
      <c r="C154" s="14">
        <v>2004</v>
      </c>
      <c r="D154" s="15">
        <v>1</v>
      </c>
      <c r="F154" s="11"/>
    </row>
    <row r="155" ht="14.25">
      <c r="C155" s="14">
        <v>2006</v>
      </c>
      <c r="D155" s="15">
        <v>1</v>
      </c>
      <c r="F155" s="11"/>
    </row>
    <row r="156" ht="14.25">
      <c r="C156" s="14">
        <v>2009</v>
      </c>
      <c r="D156" s="15">
        <v>1</v>
      </c>
      <c r="E156">
        <v>5</v>
      </c>
      <c r="F156" s="13">
        <f>E156/37</f>
        <v>0.13513513513513514</v>
      </c>
    </row>
    <row r="157" ht="14.25">
      <c r="C157" s="16">
        <v>2011</v>
      </c>
      <c r="D157" s="17">
        <v>1</v>
      </c>
      <c r="F157" s="11"/>
    </row>
    <row r="158" ht="14.25">
      <c r="C158" s="16">
        <v>2013</v>
      </c>
      <c r="D158" s="17">
        <v>2</v>
      </c>
      <c r="F158" s="11"/>
    </row>
    <row r="159" ht="14.25">
      <c r="C159" s="16">
        <v>2014</v>
      </c>
      <c r="D159" s="17">
        <v>3</v>
      </c>
      <c r="F159" s="11"/>
    </row>
    <row r="160" ht="14.25">
      <c r="C160" s="16">
        <v>2016</v>
      </c>
      <c r="D160" s="17">
        <v>4</v>
      </c>
      <c r="F160" s="11"/>
    </row>
    <row r="161" ht="14.25">
      <c r="C161" s="16">
        <v>2017</v>
      </c>
      <c r="D161" s="17">
        <v>2</v>
      </c>
      <c r="F161" s="11"/>
    </row>
    <row r="162" ht="14.25">
      <c r="C162" s="16">
        <v>2018</v>
      </c>
      <c r="D162" s="17">
        <v>5</v>
      </c>
      <c r="F162" s="11"/>
    </row>
    <row r="163" ht="14.25">
      <c r="C163" s="16">
        <v>2019</v>
      </c>
      <c r="D163" s="17">
        <v>2</v>
      </c>
      <c r="E163">
        <v>19</v>
      </c>
      <c r="F163" s="13">
        <f>E163/37</f>
        <v>0.51351351351351349</v>
      </c>
    </row>
    <row r="164" ht="14.25">
      <c r="C164" s="18">
        <v>2020</v>
      </c>
      <c r="D164" s="19">
        <v>1</v>
      </c>
      <c r="F164" s="11"/>
    </row>
    <row r="165" ht="14.25">
      <c r="C165" s="18">
        <v>2021</v>
      </c>
      <c r="D165" s="19">
        <v>2</v>
      </c>
      <c r="F165" s="11"/>
    </row>
    <row r="166" ht="14.25">
      <c r="C166" s="18">
        <v>2022</v>
      </c>
      <c r="D166" s="19">
        <v>1</v>
      </c>
      <c r="F166" s="11"/>
    </row>
    <row r="167" ht="14.25">
      <c r="C167" s="18">
        <v>2024</v>
      </c>
      <c r="D167" s="19">
        <v>1</v>
      </c>
      <c r="E167">
        <v>5</v>
      </c>
      <c r="F167" s="13">
        <f t="shared" ref="F167:F168" si="2">E167/37</f>
        <v>0.13513513513513514</v>
      </c>
    </row>
    <row r="168" ht="14.25">
      <c r="C168" s="10" t="s">
        <v>5</v>
      </c>
      <c r="D168">
        <v>7</v>
      </c>
      <c r="E168">
        <v>7</v>
      </c>
      <c r="F168" s="11">
        <f t="shared" si="2"/>
        <v>0.1891891891891892</v>
      </c>
    </row>
    <row r="169" ht="14.25">
      <c r="C169" s="10" t="s">
        <v>4</v>
      </c>
      <c r="D169">
        <v>37</v>
      </c>
    </row>
    <row r="173" ht="14.25">
      <c r="B173" t="s">
        <v>34</v>
      </c>
    </row>
    <row r="174" ht="14.25">
      <c r="C174" t="s">
        <v>35</v>
      </c>
      <c r="D174" t="s">
        <v>20</v>
      </c>
    </row>
    <row r="175" ht="14.25">
      <c r="C175" s="10" t="s">
        <v>10</v>
      </c>
      <c r="D175">
        <v>16</v>
      </c>
      <c r="E175">
        <v>0</v>
      </c>
      <c r="F175" t="s">
        <v>36</v>
      </c>
      <c r="G175" s="11">
        <f t="shared" ref="G175:G238" si="3">D175/57</f>
        <v>0.2807017543859649</v>
      </c>
    </row>
    <row r="176" ht="14.25">
      <c r="C176" s="10" t="s">
        <v>12</v>
      </c>
      <c r="D176">
        <v>41</v>
      </c>
      <c r="E176">
        <v>1</v>
      </c>
      <c r="F176" t="s">
        <v>37</v>
      </c>
      <c r="G176" s="13">
        <f t="shared" si="3"/>
        <v>0.7192982456140351</v>
      </c>
    </row>
    <row r="177" ht="14.25">
      <c r="C177" s="10" t="s">
        <v>4</v>
      </c>
      <c r="D177">
        <v>57</v>
      </c>
    </row>
    <row r="178" ht="14.25"/>
    <row r="179" ht="14.25"/>
    <row r="180" ht="14.25"/>
    <row r="181" ht="14.25"/>
    <row r="182" ht="15" customHeight="1">
      <c r="C182" t="s">
        <v>38</v>
      </c>
      <c r="D182" t="s">
        <v>35</v>
      </c>
      <c r="E182" t="s">
        <v>20</v>
      </c>
      <c r="I182" s="12" t="s">
        <v>39</v>
      </c>
      <c r="J182" s="12" t="s">
        <v>40</v>
      </c>
      <c r="K182" s="12" t="s">
        <v>41</v>
      </c>
      <c r="L182" s="12" t="s">
        <v>42</v>
      </c>
      <c r="M182" s="12" t="s">
        <v>43</v>
      </c>
      <c r="N182" s="12" t="s">
        <v>44</v>
      </c>
      <c r="O182" s="12" t="s">
        <v>45</v>
      </c>
      <c r="P182" s="12" t="s">
        <v>46</v>
      </c>
      <c r="Q182" s="12"/>
      <c r="S182" s="12"/>
      <c r="U182" s="12"/>
    </row>
    <row r="183" ht="15" customHeight="1">
      <c r="C183" t="s">
        <v>39</v>
      </c>
      <c r="D183" t="s">
        <v>10</v>
      </c>
      <c r="E183">
        <v>2</v>
      </c>
      <c r="G183" s="12">
        <v>0</v>
      </c>
      <c r="H183" t="s">
        <v>36</v>
      </c>
      <c r="I183" s="12">
        <v>2</v>
      </c>
      <c r="J183">
        <v>3</v>
      </c>
      <c r="K183">
        <v>1</v>
      </c>
      <c r="L183">
        <v>1</v>
      </c>
      <c r="M183">
        <v>0</v>
      </c>
      <c r="N183">
        <v>4</v>
      </c>
      <c r="O183">
        <v>3</v>
      </c>
      <c r="P183">
        <v>2</v>
      </c>
    </row>
    <row r="184" ht="15" customHeight="1">
      <c r="C184" t="s">
        <v>40</v>
      </c>
      <c r="D184" t="s">
        <v>10</v>
      </c>
      <c r="E184">
        <v>3</v>
      </c>
      <c r="G184" s="12">
        <v>1</v>
      </c>
      <c r="H184" t="s">
        <v>37</v>
      </c>
      <c r="I184" s="12">
        <v>0</v>
      </c>
      <c r="J184">
        <v>5</v>
      </c>
      <c r="K184">
        <v>9</v>
      </c>
      <c r="L184">
        <v>0</v>
      </c>
      <c r="M184">
        <v>4</v>
      </c>
      <c r="N184">
        <v>19</v>
      </c>
      <c r="O184">
        <v>2</v>
      </c>
      <c r="P184">
        <v>2</v>
      </c>
    </row>
    <row r="185" ht="15" customHeight="1">
      <c r="D185" t="s">
        <v>12</v>
      </c>
      <c r="E185">
        <v>5</v>
      </c>
      <c r="I185" s="12"/>
    </row>
    <row r="186" ht="15" customHeight="1">
      <c r="C186" t="s">
        <v>41</v>
      </c>
      <c r="D186" t="s">
        <v>10</v>
      </c>
      <c r="E186">
        <v>1</v>
      </c>
      <c r="I186" s="12"/>
    </row>
    <row r="187" ht="15" customHeight="1">
      <c r="D187" t="s">
        <v>12</v>
      </c>
      <c r="E187">
        <v>9</v>
      </c>
      <c r="I187" s="12"/>
    </row>
    <row r="188" ht="15" customHeight="1">
      <c r="C188" t="s">
        <v>42</v>
      </c>
      <c r="D188" t="s">
        <v>10</v>
      </c>
      <c r="E188">
        <v>1</v>
      </c>
      <c r="I188" s="12"/>
    </row>
    <row r="189" ht="15" customHeight="1">
      <c r="C189" t="s">
        <v>43</v>
      </c>
      <c r="D189" t="s">
        <v>12</v>
      </c>
      <c r="E189">
        <v>4</v>
      </c>
      <c r="I189" s="12"/>
    </row>
    <row r="190" ht="15" customHeight="1">
      <c r="C190" t="s">
        <v>44</v>
      </c>
      <c r="D190" t="s">
        <v>10</v>
      </c>
      <c r="E190">
        <v>4</v>
      </c>
      <c r="I190" s="12"/>
    </row>
    <row r="191" ht="15" customHeight="1">
      <c r="D191" t="s">
        <v>12</v>
      </c>
      <c r="E191">
        <v>19</v>
      </c>
      <c r="I191" s="12"/>
    </row>
    <row r="192" ht="15" customHeight="1">
      <c r="C192" t="s">
        <v>45</v>
      </c>
      <c r="D192" t="s">
        <v>10</v>
      </c>
      <c r="E192">
        <v>3</v>
      </c>
      <c r="I192" s="12"/>
    </row>
    <row r="193" ht="15" customHeight="1">
      <c r="D193" t="s">
        <v>12</v>
      </c>
      <c r="E193">
        <v>2</v>
      </c>
      <c r="I193" s="12"/>
    </row>
    <row r="194" ht="15" customHeight="1">
      <c r="C194" t="s">
        <v>46</v>
      </c>
      <c r="D194" t="s">
        <v>10</v>
      </c>
      <c r="E194">
        <v>2</v>
      </c>
      <c r="I194" s="12"/>
    </row>
    <row r="195" ht="15" customHeight="1">
      <c r="D195" t="s">
        <v>12</v>
      </c>
      <c r="E195">
        <v>2</v>
      </c>
    </row>
    <row r="196" ht="15" customHeight="1">
      <c r="C196" t="s">
        <v>4</v>
      </c>
      <c r="E196">
        <v>57</v>
      </c>
    </row>
    <row r="197" ht="14.25"/>
    <row r="198" ht="14.25"/>
    <row r="199" ht="14.25"/>
    <row r="200" ht="14.25">
      <c r="B200" t="s">
        <v>47</v>
      </c>
      <c r="C200" s="12"/>
    </row>
    <row r="201" ht="14.25">
      <c r="C201" t="s">
        <v>38</v>
      </c>
      <c r="D201" t="s">
        <v>3</v>
      </c>
    </row>
    <row r="202" ht="14.25">
      <c r="C202" s="10" t="s">
        <v>39</v>
      </c>
      <c r="D202">
        <v>2</v>
      </c>
      <c r="E202" s="11">
        <f t="shared" ref="E202:E209" si="4">D202/57</f>
        <v>3.5087719298245612e-02</v>
      </c>
    </row>
    <row r="203" ht="14.25">
      <c r="C203" s="10" t="s">
        <v>40</v>
      </c>
      <c r="D203">
        <v>8</v>
      </c>
      <c r="E203" s="13">
        <f t="shared" si="4"/>
        <v>0.14035087719298245</v>
      </c>
    </row>
    <row r="204" ht="14.25">
      <c r="C204" s="10" t="s">
        <v>41</v>
      </c>
      <c r="D204">
        <v>10</v>
      </c>
      <c r="E204" s="13">
        <f t="shared" si="4"/>
        <v>0.17543859649122806</v>
      </c>
    </row>
    <row r="205" ht="14.25">
      <c r="C205" s="10" t="s">
        <v>42</v>
      </c>
      <c r="D205">
        <v>1</v>
      </c>
      <c r="E205" s="13">
        <f t="shared" si="4"/>
        <v>1.7543859649122806e-02</v>
      </c>
    </row>
    <row r="206" ht="14.25">
      <c r="C206" s="10" t="s">
        <v>43</v>
      </c>
      <c r="D206">
        <v>4</v>
      </c>
      <c r="E206" s="13">
        <f t="shared" si="4"/>
        <v>7.0175438596491224e-02</v>
      </c>
    </row>
    <row r="207" ht="14.25">
      <c r="C207" s="10" t="s">
        <v>44</v>
      </c>
      <c r="D207">
        <v>23</v>
      </c>
      <c r="E207" s="13">
        <f t="shared" si="4"/>
        <v>0.40350877192982454</v>
      </c>
    </row>
    <row r="208" ht="14.25">
      <c r="C208" s="10" t="s">
        <v>45</v>
      </c>
      <c r="D208">
        <v>5</v>
      </c>
      <c r="E208" s="13">
        <f t="shared" si="4"/>
        <v>8.771929824561403e-02</v>
      </c>
    </row>
    <row r="209" ht="14.25">
      <c r="C209" s="10" t="s">
        <v>46</v>
      </c>
      <c r="D209">
        <v>4</v>
      </c>
      <c r="E209" s="13">
        <f t="shared" si="4"/>
        <v>7.0175438596491224e-02</v>
      </c>
    </row>
    <row r="210" ht="14.25">
      <c r="C210" s="10" t="s">
        <v>4</v>
      </c>
      <c r="D210">
        <v>57</v>
      </c>
    </row>
    <row r="211" ht="14.25"/>
    <row r="212" ht="14.25"/>
    <row r="213" ht="14.25"/>
    <row r="214" ht="14.25"/>
    <row r="215" ht="15" customHeight="1">
      <c r="C215" t="s">
        <v>38</v>
      </c>
      <c r="D215" t="s">
        <v>2</v>
      </c>
      <c r="E215" t="s">
        <v>3</v>
      </c>
    </row>
    <row r="216" ht="15" customHeight="1">
      <c r="C216" t="s">
        <v>39</v>
      </c>
      <c r="D216">
        <v>2007</v>
      </c>
      <c r="E216">
        <v>1</v>
      </c>
    </row>
    <row r="217" ht="15" customHeight="1">
      <c r="D217">
        <v>2011</v>
      </c>
      <c r="E217">
        <v>1</v>
      </c>
    </row>
    <row r="218" ht="15" customHeight="1">
      <c r="C218" t="s">
        <v>40</v>
      </c>
      <c r="D218">
        <v>1965</v>
      </c>
      <c r="E218">
        <v>1</v>
      </c>
    </row>
    <row r="219" ht="15" customHeight="1">
      <c r="D219">
        <v>2004</v>
      </c>
      <c r="E219">
        <v>1</v>
      </c>
    </row>
    <row r="220" ht="15" customHeight="1">
      <c r="D220">
        <v>2009</v>
      </c>
      <c r="E220">
        <v>1</v>
      </c>
    </row>
    <row r="221" ht="15" customHeight="1">
      <c r="D221">
        <v>2013</v>
      </c>
      <c r="E221">
        <v>1</v>
      </c>
    </row>
    <row r="222" ht="15" customHeight="1">
      <c r="D222">
        <v>2014</v>
      </c>
      <c r="E222">
        <v>1</v>
      </c>
    </row>
    <row r="223" ht="15" customHeight="1">
      <c r="D223">
        <v>2021</v>
      </c>
      <c r="E223">
        <v>1</v>
      </c>
    </row>
    <row r="224" ht="15" customHeight="1">
      <c r="D224" t="s">
        <v>5</v>
      </c>
      <c r="E224">
        <v>2</v>
      </c>
    </row>
    <row r="225" ht="15" customHeight="1">
      <c r="C225" t="s">
        <v>41</v>
      </c>
      <c r="D225">
        <v>1998</v>
      </c>
      <c r="E225">
        <v>1</v>
      </c>
    </row>
    <row r="226" ht="15" customHeight="1">
      <c r="D226">
        <v>2001</v>
      </c>
      <c r="E226">
        <v>1</v>
      </c>
    </row>
    <row r="227" ht="15" customHeight="1">
      <c r="D227">
        <v>2011</v>
      </c>
      <c r="E227">
        <v>1</v>
      </c>
    </row>
    <row r="228" ht="15" customHeight="1">
      <c r="D228">
        <v>2013</v>
      </c>
      <c r="E228">
        <v>1</v>
      </c>
    </row>
    <row r="229" ht="15" customHeight="1">
      <c r="D229">
        <v>2016</v>
      </c>
      <c r="E229">
        <v>2</v>
      </c>
      <c r="I229" s="12" t="s">
        <v>39</v>
      </c>
      <c r="J229" s="12" t="s">
        <v>40</v>
      </c>
      <c r="K229" s="12" t="s">
        <v>41</v>
      </c>
      <c r="L229" s="12" t="s">
        <v>42</v>
      </c>
      <c r="M229" s="12" t="s">
        <v>43</v>
      </c>
      <c r="N229" s="12" t="s">
        <v>44</v>
      </c>
      <c r="O229" s="12" t="s">
        <v>45</v>
      </c>
      <c r="P229" s="12" t="s">
        <v>46</v>
      </c>
      <c r="Q229" s="12"/>
    </row>
    <row r="230" ht="15" customHeight="1">
      <c r="D230">
        <v>2020</v>
      </c>
      <c r="E230">
        <v>2</v>
      </c>
      <c r="H230" s="12" t="s">
        <v>48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>
        <v>1</v>
      </c>
      <c r="P230">
        <v>1</v>
      </c>
    </row>
    <row r="231" ht="15" customHeight="1">
      <c r="D231" t="s">
        <v>5</v>
      </c>
      <c r="E231">
        <v>2</v>
      </c>
      <c r="H231" s="12" t="s">
        <v>49</v>
      </c>
      <c r="I231">
        <v>1</v>
      </c>
      <c r="J231">
        <v>2</v>
      </c>
      <c r="K231">
        <v>1</v>
      </c>
      <c r="L231">
        <v>0</v>
      </c>
      <c r="M231">
        <v>1</v>
      </c>
      <c r="N231">
        <v>3</v>
      </c>
      <c r="O231">
        <v>1</v>
      </c>
      <c r="P231">
        <v>2</v>
      </c>
    </row>
    <row r="232" ht="15" customHeight="1">
      <c r="C232" t="s">
        <v>42</v>
      </c>
      <c r="D232">
        <v>2017</v>
      </c>
      <c r="E232">
        <v>1</v>
      </c>
      <c r="H232" s="12" t="s">
        <v>50</v>
      </c>
      <c r="I232">
        <v>1</v>
      </c>
      <c r="J232">
        <v>2</v>
      </c>
      <c r="K232">
        <v>4</v>
      </c>
      <c r="L232">
        <v>1</v>
      </c>
      <c r="M232">
        <v>2</v>
      </c>
      <c r="N232">
        <v>13</v>
      </c>
      <c r="O232">
        <v>2</v>
      </c>
      <c r="P232">
        <v>1</v>
      </c>
    </row>
    <row r="233" ht="15" customHeight="1">
      <c r="C233" t="s">
        <v>43</v>
      </c>
      <c r="D233">
        <v>1990</v>
      </c>
      <c r="E233">
        <v>1</v>
      </c>
      <c r="H233" s="12" t="s">
        <v>51</v>
      </c>
      <c r="I233">
        <v>0</v>
      </c>
      <c r="J233">
        <v>1</v>
      </c>
      <c r="K233">
        <v>2</v>
      </c>
      <c r="L233">
        <v>0</v>
      </c>
      <c r="M233">
        <v>0</v>
      </c>
      <c r="N233">
        <v>3</v>
      </c>
      <c r="O233">
        <v>1</v>
      </c>
      <c r="P233">
        <v>0</v>
      </c>
    </row>
    <row r="234" ht="15" customHeight="1">
      <c r="D234">
        <v>2009</v>
      </c>
      <c r="E234">
        <v>1</v>
      </c>
    </row>
    <row r="235" ht="15" customHeight="1">
      <c r="D235">
        <v>2016</v>
      </c>
      <c r="E235">
        <v>2</v>
      </c>
    </row>
    <row r="236" ht="15" customHeight="1">
      <c r="C236" t="s">
        <v>44</v>
      </c>
      <c r="D236">
        <v>1992</v>
      </c>
      <c r="E236">
        <v>1</v>
      </c>
    </row>
    <row r="237" ht="15" customHeight="1">
      <c r="D237">
        <v>2005</v>
      </c>
      <c r="E237">
        <v>1</v>
      </c>
    </row>
    <row r="238" ht="15" customHeight="1">
      <c r="D238">
        <v>2006</v>
      </c>
      <c r="E238">
        <v>1</v>
      </c>
    </row>
    <row r="239" ht="15" customHeight="1">
      <c r="D239">
        <v>2009</v>
      </c>
      <c r="E239">
        <v>1</v>
      </c>
    </row>
    <row r="240" ht="15" customHeight="1">
      <c r="D240">
        <v>2011</v>
      </c>
      <c r="E240">
        <v>2</v>
      </c>
    </row>
    <row r="241" ht="15" customHeight="1">
      <c r="D241">
        <v>2014</v>
      </c>
      <c r="E241">
        <v>2</v>
      </c>
    </row>
    <row r="242" ht="15" customHeight="1">
      <c r="D242">
        <v>2017</v>
      </c>
      <c r="E242">
        <v>2</v>
      </c>
    </row>
    <row r="243" ht="15" customHeight="1">
      <c r="D243">
        <v>2018</v>
      </c>
      <c r="E243">
        <v>5</v>
      </c>
    </row>
    <row r="244" ht="15" customHeight="1">
      <c r="D244">
        <v>2019</v>
      </c>
      <c r="E244">
        <v>2</v>
      </c>
    </row>
    <row r="245" ht="15" customHeight="1">
      <c r="D245">
        <v>2020</v>
      </c>
      <c r="E245">
        <v>1</v>
      </c>
    </row>
    <row r="246" ht="15" customHeight="1">
      <c r="D246">
        <v>2022</v>
      </c>
      <c r="E246">
        <v>1</v>
      </c>
    </row>
    <row r="247" ht="15" customHeight="1">
      <c r="D247">
        <v>2024</v>
      </c>
      <c r="E247">
        <v>1</v>
      </c>
    </row>
    <row r="248" ht="15" customHeight="1">
      <c r="D248" t="s">
        <v>5</v>
      </c>
      <c r="E248">
        <v>3</v>
      </c>
    </row>
    <row r="249" ht="15" customHeight="1">
      <c r="C249" t="s">
        <v>45</v>
      </c>
      <c r="D249">
        <v>1998</v>
      </c>
      <c r="E249">
        <v>1</v>
      </c>
    </row>
    <row r="250" ht="15" customHeight="1">
      <c r="D250">
        <v>2001</v>
      </c>
      <c r="E250">
        <v>1</v>
      </c>
    </row>
    <row r="251" ht="15" customHeight="1">
      <c r="D251">
        <v>2011</v>
      </c>
      <c r="E251">
        <v>1</v>
      </c>
    </row>
    <row r="252" ht="15" customHeight="1">
      <c r="D252">
        <v>2013</v>
      </c>
      <c r="E252">
        <v>1</v>
      </c>
    </row>
    <row r="253" ht="15" customHeight="1">
      <c r="D253">
        <v>2021</v>
      </c>
      <c r="E253">
        <v>1</v>
      </c>
    </row>
    <row r="254" ht="15" customHeight="1">
      <c r="C254" t="s">
        <v>46</v>
      </c>
      <c r="D254">
        <v>1992</v>
      </c>
      <c r="E254">
        <v>1</v>
      </c>
    </row>
    <row r="255" ht="15" customHeight="1">
      <c r="D255">
        <v>2003</v>
      </c>
      <c r="E255">
        <v>1</v>
      </c>
    </row>
    <row r="256" ht="15" customHeight="1">
      <c r="D256">
        <v>2004</v>
      </c>
      <c r="E256">
        <v>1</v>
      </c>
    </row>
    <row r="257" ht="15" customHeight="1">
      <c r="D257">
        <v>2011</v>
      </c>
      <c r="E257">
        <v>1</v>
      </c>
    </row>
    <row r="258" ht="15" customHeight="1">
      <c r="C258" t="s">
        <v>4</v>
      </c>
      <c r="E258">
        <v>57</v>
      </c>
    </row>
    <row r="259" ht="14.25"/>
    <row r="260" ht="14.25">
      <c r="D260" t="s">
        <v>5</v>
      </c>
      <c r="E260">
        <f>D48</f>
        <v>7</v>
      </c>
    </row>
    <row r="261" ht="14.25"/>
    <row r="262" ht="14.25">
      <c r="B262" t="s">
        <v>52</v>
      </c>
      <c r="C262" t="s">
        <v>53</v>
      </c>
      <c r="D262" t="s">
        <v>3</v>
      </c>
      <c r="H262" t="s">
        <v>53</v>
      </c>
      <c r="I262" t="s">
        <v>3</v>
      </c>
    </row>
    <row r="263" ht="14.25">
      <c r="C263" s="10" t="s">
        <v>10</v>
      </c>
      <c r="D263">
        <v>7</v>
      </c>
      <c r="E263" s="11">
        <f t="shared" ref="E263:E267" si="5">D263/57</f>
        <v>0.12280701754385964</v>
      </c>
      <c r="F263">
        <v>0</v>
      </c>
      <c r="G263" t="s">
        <v>54</v>
      </c>
      <c r="H263" t="s">
        <v>54</v>
      </c>
      <c r="I263">
        <v>7</v>
      </c>
    </row>
    <row r="264" ht="14.25">
      <c r="C264" s="10" t="s">
        <v>23</v>
      </c>
      <c r="D264">
        <v>2</v>
      </c>
      <c r="E264" s="11">
        <f t="shared" si="5"/>
        <v>3.5087719298245612e-02</v>
      </c>
      <c r="F264">
        <v>1</v>
      </c>
      <c r="G264" t="s">
        <v>55</v>
      </c>
      <c r="H264" t="s">
        <v>56</v>
      </c>
      <c r="I264">
        <v>2</v>
      </c>
    </row>
    <row r="265" ht="14.25">
      <c r="C265" s="10" t="s">
        <v>12</v>
      </c>
      <c r="D265">
        <v>31</v>
      </c>
      <c r="E265" s="11">
        <f t="shared" si="5"/>
        <v>0.54385964912280704</v>
      </c>
      <c r="F265">
        <v>2</v>
      </c>
      <c r="G265" t="s">
        <v>57</v>
      </c>
      <c r="H265" t="s">
        <v>55</v>
      </c>
      <c r="I265">
        <v>31</v>
      </c>
    </row>
    <row r="266" ht="14.25">
      <c r="C266" s="10" t="s">
        <v>58</v>
      </c>
      <c r="D266">
        <v>14</v>
      </c>
      <c r="E266" s="11">
        <f t="shared" si="5"/>
        <v>0.24561403508771928</v>
      </c>
      <c r="F266">
        <v>3</v>
      </c>
      <c r="G266" t="s">
        <v>59</v>
      </c>
      <c r="H266" t="s">
        <v>60</v>
      </c>
      <c r="I266">
        <v>14</v>
      </c>
    </row>
    <row r="267" ht="14.25">
      <c r="C267" s="10" t="s">
        <v>61</v>
      </c>
      <c r="D267">
        <v>3</v>
      </c>
      <c r="E267" s="11">
        <f t="shared" si="5"/>
        <v>5.2631578947368418e-02</v>
      </c>
      <c r="H267" t="s">
        <v>57</v>
      </c>
      <c r="I267">
        <v>3</v>
      </c>
    </row>
    <row r="268" ht="14.25">
      <c r="C268" s="10" t="s">
        <v>4</v>
      </c>
      <c r="D268">
        <v>57</v>
      </c>
      <c r="H268" s="20"/>
    </row>
    <row r="269" ht="14.25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>
      <c r="B278" t="s">
        <v>62</v>
      </c>
    </row>
    <row r="279" ht="13.5" customHeight="1">
      <c r="C279" t="s">
        <v>63</v>
      </c>
      <c r="D279" t="s">
        <v>3</v>
      </c>
    </row>
    <row r="280" ht="13.5" customHeight="1">
      <c r="C280" t="s">
        <v>10</v>
      </c>
      <c r="D280">
        <v>54</v>
      </c>
      <c r="F280">
        <v>0</v>
      </c>
      <c r="G280" t="s">
        <v>64</v>
      </c>
      <c r="H280" s="11">
        <f t="shared" ref="H280:H343" si="6">D280/57</f>
        <v>0.94736842105263153</v>
      </c>
    </row>
    <row r="281" ht="13.5" customHeight="1">
      <c r="C281" t="s">
        <v>12</v>
      </c>
      <c r="D281">
        <v>3</v>
      </c>
      <c r="F281">
        <v>1</v>
      </c>
      <c r="G281" t="s">
        <v>65</v>
      </c>
      <c r="H281" s="13">
        <f t="shared" si="6"/>
        <v>5.2631578947368418e-02</v>
      </c>
    </row>
    <row r="282" ht="13.5" customHeight="1">
      <c r="C282" t="s">
        <v>4</v>
      </c>
      <c r="D282">
        <v>57</v>
      </c>
    </row>
    <row r="283" ht="13.5" customHeight="1"/>
    <row r="284" ht="13.5" customHeight="1"/>
    <row r="285" ht="13.5" customHeight="1">
      <c r="B285" t="s">
        <v>66</v>
      </c>
    </row>
    <row r="286" ht="13.5" customHeight="1">
      <c r="C286" t="s">
        <v>67</v>
      </c>
      <c r="D286" t="s">
        <v>3</v>
      </c>
    </row>
    <row r="287" ht="13.5" customHeight="1">
      <c r="C287" t="s">
        <v>10</v>
      </c>
      <c r="D287">
        <v>57</v>
      </c>
    </row>
    <row r="288" ht="13.5" customHeight="1">
      <c r="C288" t="s">
        <v>4</v>
      </c>
      <c r="D288">
        <v>57</v>
      </c>
    </row>
    <row r="289" ht="13.5" customHeight="1"/>
    <row r="290" ht="13.5" customHeight="1"/>
    <row r="291" ht="13.5" customHeight="1">
      <c r="B291" t="s">
        <v>68</v>
      </c>
    </row>
    <row r="292" ht="13.5" customHeight="1">
      <c r="C292" t="s">
        <v>69</v>
      </c>
      <c r="D292" t="s">
        <v>3</v>
      </c>
    </row>
    <row r="293" ht="14.25">
      <c r="C293" t="s">
        <v>10</v>
      </c>
      <c r="D293">
        <v>10</v>
      </c>
      <c r="F293">
        <v>0</v>
      </c>
      <c r="G293" t="s">
        <v>70</v>
      </c>
      <c r="H293" s="11">
        <f t="shared" si="6"/>
        <v>0.17543859649122806</v>
      </c>
    </row>
    <row r="294" ht="12.75" customHeight="1">
      <c r="C294" t="s">
        <v>12</v>
      </c>
      <c r="D294">
        <v>44</v>
      </c>
      <c r="F294">
        <v>1</v>
      </c>
      <c r="G294" t="s">
        <v>71</v>
      </c>
      <c r="H294" s="13">
        <f t="shared" si="6"/>
        <v>0.77192982456140347</v>
      </c>
    </row>
    <row r="295" ht="14.25">
      <c r="C295" t="s">
        <v>61</v>
      </c>
      <c r="D295">
        <v>3</v>
      </c>
      <c r="F295">
        <v>2</v>
      </c>
      <c r="G295" t="s">
        <v>72</v>
      </c>
      <c r="H295" s="13">
        <f t="shared" si="6"/>
        <v>5.2631578947368418e-02</v>
      </c>
    </row>
    <row r="296" ht="14.25" customHeight="1">
      <c r="C296" t="s">
        <v>4</v>
      </c>
      <c r="D296">
        <v>57</v>
      </c>
    </row>
    <row r="297" ht="14.25"/>
    <row r="298" ht="14.25"/>
    <row r="299" ht="14.25" customHeight="1">
      <c r="C299" t="s">
        <v>69</v>
      </c>
      <c r="D299" t="s">
        <v>38</v>
      </c>
      <c r="E299" t="s">
        <v>3</v>
      </c>
    </row>
    <row r="300" ht="14.25" customHeight="1">
      <c r="C300" t="s">
        <v>10</v>
      </c>
      <c r="D300" t="s">
        <v>40</v>
      </c>
      <c r="E300">
        <v>7</v>
      </c>
    </row>
    <row r="301" ht="14.25" customHeight="1">
      <c r="D301" t="s">
        <v>41</v>
      </c>
      <c r="E301">
        <v>3</v>
      </c>
      <c r="H301" s="12"/>
    </row>
    <row r="302" ht="14.25" customHeight="1">
      <c r="C302" t="s">
        <v>12</v>
      </c>
      <c r="D302" t="s">
        <v>39</v>
      </c>
      <c r="E302">
        <v>1</v>
      </c>
    </row>
    <row r="303" ht="14.25" customHeight="1">
      <c r="D303" t="s">
        <v>41</v>
      </c>
      <c r="E303">
        <v>7</v>
      </c>
    </row>
    <row r="304" ht="14.25" customHeight="1">
      <c r="D304" t="s">
        <v>42</v>
      </c>
      <c r="E304">
        <v>1</v>
      </c>
    </row>
    <row r="305" ht="14.25" customHeight="1">
      <c r="D305" t="s">
        <v>43</v>
      </c>
      <c r="E305">
        <v>4</v>
      </c>
    </row>
    <row r="306" ht="14.25" customHeight="1">
      <c r="D306" t="s">
        <v>44</v>
      </c>
      <c r="E306">
        <v>23</v>
      </c>
    </row>
    <row r="307" ht="14.25" customHeight="1">
      <c r="D307" t="s">
        <v>45</v>
      </c>
      <c r="E307">
        <v>4</v>
      </c>
    </row>
    <row r="308" ht="14.25" customHeight="1">
      <c r="D308" t="s">
        <v>46</v>
      </c>
      <c r="E308">
        <v>4</v>
      </c>
    </row>
    <row r="309" ht="14.25" customHeight="1">
      <c r="C309" t="s">
        <v>61</v>
      </c>
      <c r="D309" t="s">
        <v>39</v>
      </c>
      <c r="E309">
        <v>1</v>
      </c>
    </row>
    <row r="310" ht="14.25" customHeight="1">
      <c r="D310" t="s">
        <v>40</v>
      </c>
      <c r="E310">
        <v>1</v>
      </c>
    </row>
    <row r="311" ht="14.25" customHeight="1">
      <c r="D311" t="s">
        <v>45</v>
      </c>
      <c r="E311">
        <v>1</v>
      </c>
    </row>
    <row r="312" ht="14.25" customHeight="1">
      <c r="C312" t="s">
        <v>4</v>
      </c>
      <c r="E312">
        <v>57</v>
      </c>
    </row>
    <row r="313" ht="14.25">
      <c r="K313" s="12" t="s">
        <v>39</v>
      </c>
      <c r="L313" s="12" t="s">
        <v>40</v>
      </c>
      <c r="M313" s="12" t="s">
        <v>41</v>
      </c>
      <c r="N313" s="12" t="s">
        <v>42</v>
      </c>
      <c r="O313" s="12" t="s">
        <v>43</v>
      </c>
      <c r="P313" s="12" t="s">
        <v>44</v>
      </c>
      <c r="Q313" s="12" t="s">
        <v>45</v>
      </c>
      <c r="R313" s="12" t="s">
        <v>46</v>
      </c>
      <c r="S313" s="12"/>
    </row>
    <row r="314" ht="14.25">
      <c r="J314" t="s">
        <v>70</v>
      </c>
      <c r="K314">
        <v>0</v>
      </c>
      <c r="L314">
        <v>7</v>
      </c>
      <c r="M314">
        <v>3</v>
      </c>
      <c r="N314">
        <v>0</v>
      </c>
      <c r="O314">
        <v>0</v>
      </c>
      <c r="P314">
        <v>0</v>
      </c>
      <c r="Q314">
        <v>0</v>
      </c>
      <c r="R314">
        <v>0</v>
      </c>
    </row>
    <row r="315" ht="14.25">
      <c r="B315" t="s">
        <v>73</v>
      </c>
      <c r="J315" t="s">
        <v>71</v>
      </c>
      <c r="K315">
        <v>1</v>
      </c>
      <c r="L315">
        <v>0</v>
      </c>
      <c r="M315">
        <v>7</v>
      </c>
      <c r="N315">
        <v>1</v>
      </c>
      <c r="O315">
        <v>4</v>
      </c>
      <c r="P315">
        <v>23</v>
      </c>
      <c r="Q315">
        <v>4</v>
      </c>
      <c r="R315">
        <v>4</v>
      </c>
    </row>
    <row r="316" ht="15" customHeight="1">
      <c r="C316" t="s">
        <v>74</v>
      </c>
      <c r="D316" t="s">
        <v>3</v>
      </c>
      <c r="J316" t="s">
        <v>72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</row>
    <row r="317" ht="15" customHeight="1">
      <c r="C317" t="s">
        <v>10</v>
      </c>
      <c r="D317">
        <v>47</v>
      </c>
      <c r="F317">
        <v>0</v>
      </c>
      <c r="G317" t="s">
        <v>75</v>
      </c>
      <c r="H317" s="11">
        <f t="shared" si="6"/>
        <v>0.82456140350877194</v>
      </c>
    </row>
    <row r="318" ht="15" customHeight="1">
      <c r="C318" t="s">
        <v>12</v>
      </c>
      <c r="D318">
        <v>9</v>
      </c>
      <c r="F318">
        <v>1</v>
      </c>
      <c r="G318" t="s">
        <v>76</v>
      </c>
      <c r="H318" s="13">
        <f t="shared" si="6"/>
        <v>0.15789473684210525</v>
      </c>
    </row>
    <row r="319" ht="15" customHeight="1">
      <c r="C319" t="s">
        <v>61</v>
      </c>
      <c r="D319">
        <v>1</v>
      </c>
      <c r="F319">
        <v>2</v>
      </c>
      <c r="G319" t="s">
        <v>77</v>
      </c>
      <c r="H319" s="13">
        <f t="shared" si="6"/>
        <v>1.7543859649122806e-02</v>
      </c>
    </row>
    <row r="320" ht="15" customHeight="1">
      <c r="C320" t="s">
        <v>4</v>
      </c>
      <c r="D320">
        <v>57</v>
      </c>
    </row>
    <row r="330" ht="14.25">
      <c r="B330" t="s">
        <v>78</v>
      </c>
    </row>
    <row r="331" ht="14.25" customHeight="1">
      <c r="C331" t="s">
        <v>74</v>
      </c>
      <c r="D331" t="s">
        <v>38</v>
      </c>
      <c r="E331" t="s">
        <v>3</v>
      </c>
    </row>
    <row r="332" ht="14.25" customHeight="1">
      <c r="C332" t="s">
        <v>10</v>
      </c>
      <c r="D332" t="s">
        <v>39</v>
      </c>
      <c r="E332">
        <v>1</v>
      </c>
    </row>
    <row r="333" ht="14.25" customHeight="1">
      <c r="D333" t="s">
        <v>40</v>
      </c>
      <c r="E333">
        <v>6</v>
      </c>
    </row>
    <row r="334" ht="14.25" customHeight="1">
      <c r="D334" t="s">
        <v>41</v>
      </c>
      <c r="E334">
        <v>10</v>
      </c>
    </row>
    <row r="335" ht="14.25" customHeight="1">
      <c r="D335" t="s">
        <v>42</v>
      </c>
      <c r="E335">
        <v>1</v>
      </c>
    </row>
    <row r="336" ht="14.25" customHeight="1">
      <c r="D336" t="s">
        <v>43</v>
      </c>
      <c r="E336">
        <v>4</v>
      </c>
    </row>
    <row r="337" ht="14.25" customHeight="1">
      <c r="D337" t="s">
        <v>44</v>
      </c>
      <c r="E337">
        <v>22</v>
      </c>
    </row>
    <row r="338" ht="14.25" customHeight="1">
      <c r="D338" t="s">
        <v>45</v>
      </c>
      <c r="E338">
        <v>3</v>
      </c>
    </row>
    <row r="339" ht="14.25" customHeight="1">
      <c r="C339" t="s">
        <v>12</v>
      </c>
      <c r="D339" t="s">
        <v>39</v>
      </c>
      <c r="E339">
        <v>1</v>
      </c>
    </row>
    <row r="340" ht="14.25" customHeight="1">
      <c r="D340" t="s">
        <v>40</v>
      </c>
      <c r="E340">
        <v>2</v>
      </c>
    </row>
    <row r="341" ht="14.25" customHeight="1">
      <c r="D341" t="s">
        <v>44</v>
      </c>
      <c r="E341">
        <v>1</v>
      </c>
    </row>
    <row r="342" ht="14.25" customHeight="1">
      <c r="D342" t="s">
        <v>45</v>
      </c>
      <c r="E342">
        <v>1</v>
      </c>
    </row>
    <row r="343" ht="14.25" customHeight="1">
      <c r="D343" t="s">
        <v>46</v>
      </c>
      <c r="E343">
        <v>4</v>
      </c>
    </row>
    <row r="344" ht="14.25" customHeight="1">
      <c r="C344" t="s">
        <v>61</v>
      </c>
      <c r="D344" t="s">
        <v>45</v>
      </c>
      <c r="E344">
        <v>1</v>
      </c>
    </row>
    <row r="345" ht="14.25" customHeight="1">
      <c r="C345" t="s">
        <v>4</v>
      </c>
      <c r="E345">
        <v>57</v>
      </c>
    </row>
    <row r="349" ht="14.25">
      <c r="B349" s="21" t="s">
        <v>79</v>
      </c>
    </row>
    <row r="350" ht="14.25">
      <c r="C350" t="s">
        <v>80</v>
      </c>
      <c r="D350" t="s">
        <v>20</v>
      </c>
      <c r="L350" s="12" t="s">
        <v>39</v>
      </c>
      <c r="M350" s="12" t="s">
        <v>40</v>
      </c>
      <c r="N350" s="12" t="s">
        <v>41</v>
      </c>
      <c r="O350" s="12" t="s">
        <v>42</v>
      </c>
      <c r="P350" s="12" t="s">
        <v>43</v>
      </c>
      <c r="Q350" s="12" t="s">
        <v>44</v>
      </c>
      <c r="R350" s="12" t="s">
        <v>45</v>
      </c>
      <c r="S350" s="12" t="s">
        <v>46</v>
      </c>
    </row>
    <row r="351" ht="14.25">
      <c r="C351" s="10" t="s">
        <v>10</v>
      </c>
      <c r="D351">
        <v>50</v>
      </c>
      <c r="F351" t="s">
        <v>81</v>
      </c>
      <c r="G351" s="11">
        <f t="shared" ref="G303:G352" si="7">D351/57</f>
        <v>0.8771929824561403</v>
      </c>
      <c r="J351" s="12">
        <v>0</v>
      </c>
      <c r="K351" t="s">
        <v>75</v>
      </c>
      <c r="L351">
        <v>1</v>
      </c>
      <c r="M351">
        <v>6</v>
      </c>
      <c r="N351">
        <v>10</v>
      </c>
      <c r="O351">
        <v>1</v>
      </c>
      <c r="P351">
        <v>4</v>
      </c>
      <c r="Q351">
        <v>22</v>
      </c>
      <c r="R351">
        <v>3</v>
      </c>
      <c r="S351">
        <v>0</v>
      </c>
    </row>
    <row r="352" ht="14.25">
      <c r="C352" s="10" t="s">
        <v>12</v>
      </c>
      <c r="D352">
        <v>7</v>
      </c>
      <c r="F352" t="s">
        <v>82</v>
      </c>
      <c r="G352" s="13">
        <f t="shared" si="7"/>
        <v>0.12280701754385964</v>
      </c>
      <c r="J352" s="12">
        <v>1</v>
      </c>
      <c r="K352" t="s">
        <v>76</v>
      </c>
      <c r="L352">
        <v>1</v>
      </c>
      <c r="M352">
        <v>2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4</v>
      </c>
    </row>
    <row r="353" ht="14.25">
      <c r="C353" s="10" t="s">
        <v>4</v>
      </c>
      <c r="D353">
        <v>57</v>
      </c>
      <c r="J353" s="12">
        <v>2</v>
      </c>
      <c r="K353" t="s">
        <v>77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</row>
    <row r="354" ht="14.25"/>
    <row r="355" ht="14.25"/>
    <row r="356" ht="14.25"/>
    <row r="357" ht="14.25">
      <c r="B357" t="s">
        <v>83</v>
      </c>
    </row>
    <row r="358" ht="14.25">
      <c r="C358" t="s">
        <v>84</v>
      </c>
      <c r="D358" t="s">
        <v>20</v>
      </c>
    </row>
    <row r="359" ht="14.25">
      <c r="C359" s="10" t="s">
        <v>10</v>
      </c>
      <c r="D359">
        <v>13</v>
      </c>
      <c r="F359">
        <v>0</v>
      </c>
      <c r="G359" t="s">
        <v>85</v>
      </c>
      <c r="H359" s="11">
        <f t="shared" ref="H344:H361" si="8">D359/57</f>
        <v>0.22807017543859648</v>
      </c>
    </row>
    <row r="360" ht="14.25">
      <c r="C360" s="10" t="s">
        <v>12</v>
      </c>
      <c r="D360">
        <v>10</v>
      </c>
      <c r="F360">
        <v>1</v>
      </c>
      <c r="G360" t="s">
        <v>76</v>
      </c>
      <c r="H360" s="13">
        <f t="shared" si="8"/>
        <v>0.17543859649122806</v>
      </c>
    </row>
    <row r="361" ht="14.25">
      <c r="C361" s="10" t="s">
        <v>61</v>
      </c>
      <c r="D361">
        <v>34</v>
      </c>
      <c r="F361">
        <v>2</v>
      </c>
      <c r="G361" t="s">
        <v>86</v>
      </c>
      <c r="H361" s="13">
        <f t="shared" si="8"/>
        <v>0.59649122807017541</v>
      </c>
    </row>
    <row r="362" ht="14.25">
      <c r="C362" s="10" t="s">
        <v>4</v>
      </c>
      <c r="D362">
        <v>57</v>
      </c>
    </row>
    <row r="363" ht="14.25"/>
    <row r="364" ht="14.25"/>
    <row r="365" ht="14.25"/>
    <row r="366" ht="14.25"/>
    <row r="367" ht="14.25"/>
    <row r="377" ht="14.25" customHeight="1">
      <c r="B377" t="s">
        <v>87</v>
      </c>
    </row>
    <row r="378" ht="14.25" customHeight="1">
      <c r="C378" t="s">
        <v>84</v>
      </c>
      <c r="D378" t="s">
        <v>38</v>
      </c>
      <c r="E378" t="s">
        <v>20</v>
      </c>
    </row>
    <row r="379" ht="14.25" customHeight="1">
      <c r="C379" t="s">
        <v>10</v>
      </c>
      <c r="D379" t="s">
        <v>40</v>
      </c>
      <c r="E379">
        <v>2</v>
      </c>
    </row>
    <row r="380" ht="14.25" customHeight="1">
      <c r="D380" t="s">
        <v>44</v>
      </c>
      <c r="E380">
        <v>10</v>
      </c>
    </row>
    <row r="381" ht="14.25" customHeight="1">
      <c r="D381" t="s">
        <v>45</v>
      </c>
      <c r="E381">
        <v>1</v>
      </c>
    </row>
    <row r="382" ht="14.25" customHeight="1">
      <c r="C382" t="s">
        <v>12</v>
      </c>
      <c r="D382" t="s">
        <v>41</v>
      </c>
      <c r="E382">
        <v>3</v>
      </c>
    </row>
    <row r="383" ht="14.25" customHeight="1">
      <c r="D383" t="s">
        <v>43</v>
      </c>
      <c r="E383">
        <v>1</v>
      </c>
    </row>
    <row r="384" ht="14.25" customHeight="1">
      <c r="D384" t="s">
        <v>44</v>
      </c>
      <c r="E384">
        <v>5</v>
      </c>
    </row>
    <row r="385" ht="14.25" customHeight="1">
      <c r="D385" t="s">
        <v>45</v>
      </c>
      <c r="E385">
        <v>1</v>
      </c>
    </row>
    <row r="386" ht="14.25" customHeight="1">
      <c r="C386" t="s">
        <v>61</v>
      </c>
      <c r="D386" t="s">
        <v>39</v>
      </c>
      <c r="E386">
        <v>2</v>
      </c>
    </row>
    <row r="387" ht="14.25" customHeight="1">
      <c r="D387" t="s">
        <v>40</v>
      </c>
      <c r="E387">
        <v>6</v>
      </c>
    </row>
    <row r="388" ht="14.25" customHeight="1">
      <c r="D388" t="s">
        <v>41</v>
      </c>
      <c r="E388">
        <v>7</v>
      </c>
    </row>
    <row r="389" ht="14.25" customHeight="1">
      <c r="D389" t="s">
        <v>42</v>
      </c>
      <c r="E389">
        <v>1</v>
      </c>
    </row>
    <row r="390" ht="14.25" customHeight="1">
      <c r="D390" t="s">
        <v>43</v>
      </c>
      <c r="E390">
        <v>3</v>
      </c>
    </row>
    <row r="391" ht="14.25" customHeight="1">
      <c r="D391" t="s">
        <v>44</v>
      </c>
      <c r="E391">
        <v>8</v>
      </c>
    </row>
    <row r="392" ht="14.25" customHeight="1">
      <c r="D392" t="s">
        <v>45</v>
      </c>
      <c r="E392">
        <v>3</v>
      </c>
    </row>
    <row r="393" ht="14.25" customHeight="1">
      <c r="D393" t="s">
        <v>46</v>
      </c>
      <c r="E393">
        <v>4</v>
      </c>
    </row>
    <row r="394" ht="14.25" customHeight="1">
      <c r="C394" t="s">
        <v>4</v>
      </c>
      <c r="E394">
        <v>57</v>
      </c>
    </row>
    <row r="395" ht="14.25"/>
    <row r="396" ht="14.25"/>
    <row r="397" ht="14.25"/>
    <row r="428" ht="14.25">
      <c r="K428" s="12" t="s">
        <v>39</v>
      </c>
      <c r="L428" s="12" t="s">
        <v>40</v>
      </c>
      <c r="M428" s="12" t="s">
        <v>41</v>
      </c>
      <c r="N428" s="12" t="s">
        <v>42</v>
      </c>
      <c r="O428" s="12" t="s">
        <v>43</v>
      </c>
      <c r="P428" s="12" t="s">
        <v>44</v>
      </c>
      <c r="Q428" s="12" t="s">
        <v>45</v>
      </c>
      <c r="R428" s="12" t="s">
        <v>46</v>
      </c>
    </row>
    <row r="429" ht="14.25">
      <c r="I429" s="12">
        <v>0</v>
      </c>
      <c r="J429" t="s">
        <v>85</v>
      </c>
      <c r="K429">
        <v>0</v>
      </c>
      <c r="L429">
        <v>2</v>
      </c>
      <c r="M429">
        <v>0</v>
      </c>
      <c r="N429">
        <v>0</v>
      </c>
      <c r="O429">
        <v>0</v>
      </c>
      <c r="P429">
        <v>10</v>
      </c>
      <c r="Q429">
        <v>1</v>
      </c>
      <c r="R429">
        <v>0</v>
      </c>
    </row>
    <row r="430" ht="14.25">
      <c r="I430" s="12">
        <v>1</v>
      </c>
      <c r="J430" t="s">
        <v>76</v>
      </c>
      <c r="K430">
        <v>0</v>
      </c>
      <c r="L430">
        <v>0</v>
      </c>
      <c r="M430">
        <v>3</v>
      </c>
      <c r="N430">
        <v>0</v>
      </c>
      <c r="O430">
        <v>1</v>
      </c>
      <c r="P430">
        <v>5</v>
      </c>
      <c r="Q430">
        <v>1</v>
      </c>
      <c r="R430">
        <v>0</v>
      </c>
    </row>
    <row r="431" ht="14.25">
      <c r="I431" s="12">
        <v>2</v>
      </c>
      <c r="J431" t="s">
        <v>86</v>
      </c>
      <c r="K431">
        <v>2</v>
      </c>
      <c r="L431">
        <v>6</v>
      </c>
      <c r="M431">
        <v>7</v>
      </c>
      <c r="N431">
        <v>1</v>
      </c>
      <c r="O431">
        <v>3</v>
      </c>
      <c r="P431">
        <v>8</v>
      </c>
      <c r="Q431">
        <v>3</v>
      </c>
      <c r="R431">
        <v>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93" zoomScale="100" workbookViewId="0">
      <selection activeCell="A1" activeCellId="0" sqref="A1"/>
    </sheetView>
  </sheetViews>
  <sheetFormatPr defaultRowHeight="14.25"/>
  <cols>
    <col customWidth="1" min="2" max="2" width="4.57421875"/>
    <col customWidth="1" min="3" max="3" width="4.00390625"/>
    <col customWidth="1" min="4" max="4" width="16.140625"/>
    <col customWidth="1" min="5" max="5" width="9.7109375"/>
    <col customWidth="1" min="6" max="6" width="15.8515625"/>
    <col customWidth="1" min="7" max="7" width="15.00390625"/>
    <col bestFit="1" min="8" max="8" width="6.7109375"/>
    <col customWidth="1" min="11" max="11" width="17.8515625"/>
    <col customWidth="1" min="12" max="12" width="13.421875"/>
  </cols>
  <sheetData>
    <row r="2" ht="14.25">
      <c r="B2" s="20" t="s">
        <v>88</v>
      </c>
    </row>
    <row r="3" ht="14.25">
      <c r="C3" t="s">
        <v>89</v>
      </c>
    </row>
    <row r="4" ht="14.25">
      <c r="B4" s="21"/>
      <c r="C4" s="21"/>
      <c r="D4" t="s">
        <v>90</v>
      </c>
      <c r="E4" t="s">
        <v>90</v>
      </c>
      <c r="F4" t="s">
        <v>91</v>
      </c>
    </row>
    <row r="5" ht="14.25">
      <c r="D5">
        <f t="array" ref="D5:D37">_xlfn.UNIQUE(literatur!D2:D152)</f>
        <v>2016</v>
      </c>
      <c r="E5">
        <v>1986</v>
      </c>
      <c r="F5">
        <f>COUNTIF(literatur!$D$2:$D$152,E5)</f>
        <v>1</v>
      </c>
    </row>
    <row r="6" ht="14.25">
      <c r="D6">
        <f/>
        <v>2018</v>
      </c>
      <c r="E6">
        <v>1987</v>
      </c>
      <c r="F6">
        <f>COUNTIF(literatur!$D$2:$D$152,E6)</f>
        <v>1</v>
      </c>
    </row>
    <row r="7" ht="14.25">
      <c r="D7">
        <f/>
        <v>2024</v>
      </c>
      <c r="E7">
        <v>1990</v>
      </c>
      <c r="F7">
        <f>COUNTIF(literatur!$D$2:$D$152,E7)</f>
        <v>2</v>
      </c>
    </row>
    <row r="8" ht="14.25">
      <c r="D8">
        <f/>
        <v>2022</v>
      </c>
      <c r="E8">
        <v>1992</v>
      </c>
      <c r="F8">
        <f>COUNTIF(literatur!$D$2:$D$152,E8)</f>
        <v>1</v>
      </c>
    </row>
    <row r="9" ht="14.25">
      <c r="D9">
        <f/>
        <v>2007</v>
      </c>
      <c r="E9">
        <v>1995</v>
      </c>
      <c r="F9">
        <f>COUNTIF(literatur!$D$2:$D$152,E9)</f>
        <v>1</v>
      </c>
    </row>
    <row r="10" ht="14.25">
      <c r="D10">
        <f/>
        <v>2020</v>
      </c>
      <c r="E10">
        <v>1996</v>
      </c>
      <c r="F10">
        <f>COUNTIF(literatur!$D$2:$D$152,E10)</f>
        <v>1</v>
      </c>
    </row>
    <row r="11" ht="14.25">
      <c r="D11">
        <f/>
        <v>2012</v>
      </c>
      <c r="E11">
        <v>1998</v>
      </c>
      <c r="F11">
        <f>COUNTIF(literatur!$D$2:$D$152,E11)</f>
        <v>1</v>
      </c>
    </row>
    <row r="12" ht="14.25">
      <c r="D12">
        <f/>
        <v>2015</v>
      </c>
      <c r="E12">
        <v>1999</v>
      </c>
      <c r="F12">
        <f>COUNTIF(literatur!$D$2:$D$152,E12)</f>
        <v>2</v>
      </c>
    </row>
    <row r="13" ht="14.25">
      <c r="D13">
        <f/>
        <v>2010</v>
      </c>
      <c r="E13">
        <v>2000</v>
      </c>
      <c r="F13">
        <f>COUNTIF(literatur!$D$2:$D$152,E13)</f>
        <v>3</v>
      </c>
    </row>
    <row r="14" ht="14.25">
      <c r="D14">
        <f/>
        <v>2005</v>
      </c>
      <c r="E14">
        <v>2001</v>
      </c>
      <c r="F14">
        <f>COUNTIF(literatur!$D$2:$D$152,E14)</f>
        <v>7</v>
      </c>
    </row>
    <row r="15" ht="14.25">
      <c r="D15">
        <f/>
        <v>2011</v>
      </c>
      <c r="E15">
        <v>2002</v>
      </c>
      <c r="F15">
        <f>COUNTIF(literatur!$D$2:$D$152,E15)</f>
        <v>5</v>
      </c>
    </row>
    <row r="16" ht="14.25">
      <c r="D16">
        <f/>
        <v>2003</v>
      </c>
      <c r="E16">
        <v>2003</v>
      </c>
      <c r="F16">
        <f>COUNTIF(literatur!$D$2:$D$152,E16)</f>
        <v>8</v>
      </c>
    </row>
    <row r="17" ht="14.25">
      <c r="D17">
        <f/>
        <v>2001</v>
      </c>
      <c r="E17">
        <v>2004</v>
      </c>
      <c r="F17">
        <f>COUNTIF(literatur!$D$2:$D$152,E17)</f>
        <v>4</v>
      </c>
    </row>
    <row r="18" ht="14.25">
      <c r="D18">
        <f/>
        <v>2002</v>
      </c>
      <c r="E18">
        <v>2005</v>
      </c>
      <c r="F18">
        <f>COUNTIF(literatur!$D$2:$D$152,E18)</f>
        <v>4</v>
      </c>
    </row>
    <row r="19" ht="14.25">
      <c r="D19">
        <f/>
        <v>2023</v>
      </c>
      <c r="E19">
        <v>2006</v>
      </c>
      <c r="F19">
        <f>COUNTIF(literatur!$D$2:$D$152,E19)</f>
        <v>1</v>
      </c>
    </row>
    <row r="20" ht="14.25">
      <c r="D20">
        <f/>
        <v>2013</v>
      </c>
      <c r="E20">
        <v>2007</v>
      </c>
      <c r="F20">
        <f>COUNTIF(literatur!$D$2:$D$152,E20)</f>
        <v>5</v>
      </c>
    </row>
    <row r="21" ht="14.25">
      <c r="D21">
        <f/>
        <v>2021</v>
      </c>
      <c r="E21">
        <v>2008</v>
      </c>
      <c r="F21">
        <f>COUNTIF(literatur!$D$2:$D$152,E21)</f>
        <v>2</v>
      </c>
    </row>
    <row r="22" ht="14.25">
      <c r="D22">
        <f/>
        <v>1998</v>
      </c>
      <c r="E22">
        <v>2009</v>
      </c>
      <c r="F22">
        <f>COUNTIF(literatur!$D$2:$D$152,E22)</f>
        <v>1</v>
      </c>
      <c r="H22" t="s">
        <v>92</v>
      </c>
      <c r="I22">
        <f>SUM(F5:F37)</f>
        <v>151</v>
      </c>
    </row>
    <row r="23" ht="14.25">
      <c r="D23">
        <f/>
        <v>2019</v>
      </c>
      <c r="E23">
        <v>2010</v>
      </c>
      <c r="F23">
        <f>COUNTIF(literatur!$D$2:$D$152,E23)</f>
        <v>3</v>
      </c>
      <c r="H23" t="s">
        <v>93</v>
      </c>
      <c r="I23">
        <f>SUM(F32:F37)</f>
        <v>58</v>
      </c>
    </row>
    <row r="24" ht="14.25">
      <c r="D24">
        <f/>
        <v>2008</v>
      </c>
      <c r="E24">
        <v>2011</v>
      </c>
      <c r="F24">
        <f>COUNTIF(literatur!$D$2:$D$152,E24)</f>
        <v>6</v>
      </c>
      <c r="I24" s="22">
        <f>I23/I22</f>
        <v>0.38410596026490068</v>
      </c>
      <c r="J24" t="s">
        <v>94</v>
      </c>
    </row>
    <row r="25" ht="14.25">
      <c r="D25">
        <f/>
        <v>1986</v>
      </c>
      <c r="E25">
        <v>2012</v>
      </c>
      <c r="F25">
        <f>COUNTIF(literatur!$D$2:$D$152,E25)</f>
        <v>5</v>
      </c>
    </row>
    <row r="26" ht="14.25">
      <c r="D26">
        <f/>
        <v>1987</v>
      </c>
      <c r="E26">
        <v>2013</v>
      </c>
      <c r="F26">
        <f>COUNTIF(literatur!$D$2:$D$152,E26)</f>
        <v>7</v>
      </c>
      <c r="H26" t="s">
        <v>95</v>
      </c>
      <c r="I26">
        <f>SUM(F13:F31)</f>
        <v>83</v>
      </c>
    </row>
    <row r="27" ht="14.25">
      <c r="D27">
        <f/>
        <v>2004</v>
      </c>
      <c r="E27">
        <v>2015</v>
      </c>
      <c r="F27">
        <f>COUNTIF(literatur!$D$2:$D$152,E27)</f>
        <v>4</v>
      </c>
      <c r="I27">
        <f>I26/151</f>
        <v>0.54966887417218546</v>
      </c>
    </row>
    <row r="28" ht="14.25">
      <c r="D28">
        <f/>
        <v>1990</v>
      </c>
      <c r="E28">
        <v>2016</v>
      </c>
      <c r="F28">
        <f>COUNTIF(literatur!$D$2:$D$152,E28)</f>
        <v>4</v>
      </c>
    </row>
    <row r="29" ht="14.25">
      <c r="D29">
        <f/>
        <v>1992</v>
      </c>
      <c r="E29">
        <v>2017</v>
      </c>
      <c r="F29">
        <f>COUNTIF(literatur!$D$2:$D$152,E29)</f>
        <v>3</v>
      </c>
    </row>
    <row r="30" ht="14.25">
      <c r="D30">
        <f/>
        <v>2017</v>
      </c>
      <c r="E30">
        <v>2018</v>
      </c>
      <c r="F30">
        <f>COUNTIF(literatur!$D$2:$D$152,E30)</f>
        <v>5</v>
      </c>
    </row>
    <row r="31" ht="14.25">
      <c r="D31">
        <f/>
        <v>1996</v>
      </c>
      <c r="E31">
        <v>2019</v>
      </c>
      <c r="F31">
        <f>COUNTIF(literatur!$D$2:$D$152,E31)</f>
        <v>6</v>
      </c>
    </row>
    <row r="32" ht="14.25">
      <c r="D32">
        <f/>
        <v>2006</v>
      </c>
      <c r="E32">
        <v>2020</v>
      </c>
      <c r="F32">
        <f>COUNTIF(literatur!$D$2:$D$152,E32)</f>
        <v>6</v>
      </c>
    </row>
    <row r="33" ht="14.25">
      <c r="D33">
        <f/>
        <v>2025</v>
      </c>
      <c r="E33">
        <v>2021</v>
      </c>
      <c r="F33">
        <f>COUNTIF(literatur!$D$2:$D$152,E33)</f>
        <v>5</v>
      </c>
    </row>
    <row r="34" ht="14.25">
      <c r="D34">
        <f/>
        <v>2000</v>
      </c>
      <c r="E34">
        <v>2022</v>
      </c>
      <c r="F34">
        <f>COUNTIF(literatur!$D$2:$D$152,E34)</f>
        <v>6</v>
      </c>
    </row>
    <row r="35" ht="14.25">
      <c r="D35">
        <f/>
        <v>1999</v>
      </c>
      <c r="E35">
        <v>2023</v>
      </c>
      <c r="F35">
        <f>COUNTIF(literatur!$D$2:$D$152,E35)</f>
        <v>8</v>
      </c>
    </row>
    <row r="36" ht="14.25">
      <c r="D36">
        <f/>
        <v>2009</v>
      </c>
      <c r="E36">
        <v>2024</v>
      </c>
      <c r="F36" s="12">
        <f>COUNTIF(literatur!$D$2:$D$152,E36)</f>
        <v>18</v>
      </c>
    </row>
    <row r="37" ht="14.25">
      <c r="D37">
        <f/>
        <v>1995</v>
      </c>
      <c r="E37">
        <v>2025</v>
      </c>
      <c r="F37" s="12">
        <f>COUNTIF(literatur!$D$2:$D$152,E37)</f>
        <v>15</v>
      </c>
    </row>
    <row r="39" ht="14.25">
      <c r="C39" t="s">
        <v>96</v>
      </c>
    </row>
    <row r="40" ht="14.25">
      <c r="D40" t="s">
        <v>97</v>
      </c>
      <c r="E40" t="s">
        <v>3</v>
      </c>
    </row>
    <row r="41" ht="14.25">
      <c r="D41" s="10" t="s">
        <v>98</v>
      </c>
      <c r="E41">
        <v>2</v>
      </c>
      <c r="F41" s="11">
        <f t="shared" ref="F41:F44" si="9">E41/$E$45</f>
        <v>1.3245033112582781e-02</v>
      </c>
    </row>
    <row r="42" ht="14.25">
      <c r="D42" s="10" t="s">
        <v>99</v>
      </c>
      <c r="E42">
        <v>1</v>
      </c>
      <c r="F42" s="13">
        <f t="shared" si="9"/>
        <v>6.6225165562913907e-03</v>
      </c>
    </row>
    <row r="43" ht="14.25">
      <c r="D43" s="10" t="s">
        <v>100</v>
      </c>
      <c r="E43">
        <v>94</v>
      </c>
      <c r="F43" s="13">
        <f t="shared" si="9"/>
        <v>0.62251655629139069</v>
      </c>
    </row>
    <row r="44" ht="14.25">
      <c r="D44" s="10" t="s">
        <v>101</v>
      </c>
      <c r="E44">
        <v>54</v>
      </c>
      <c r="F44" s="13">
        <f t="shared" si="9"/>
        <v>0.35761589403973509</v>
      </c>
    </row>
    <row r="45" ht="14.25">
      <c r="D45" s="10" t="s">
        <v>4</v>
      </c>
      <c r="E45">
        <v>151</v>
      </c>
    </row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>
      <c r="C55" t="s">
        <v>102</v>
      </c>
    </row>
    <row r="56" ht="14.25">
      <c r="C56" s="21"/>
      <c r="D56" s="21"/>
      <c r="E56" s="21"/>
      <c r="F56" s="21"/>
    </row>
    <row r="57" ht="14.25">
      <c r="C57" s="21"/>
      <c r="D57" t="s">
        <v>97</v>
      </c>
      <c r="E57" t="s">
        <v>101</v>
      </c>
      <c r="F57" s="21"/>
      <c r="G57" t="s">
        <v>103</v>
      </c>
      <c r="K57" t="s">
        <v>97</v>
      </c>
      <c r="L57" t="s">
        <v>100</v>
      </c>
      <c r="O57" t="s">
        <v>104</v>
      </c>
    </row>
    <row r="58" ht="14.25">
      <c r="C58" s="21"/>
      <c r="D58" s="21"/>
      <c r="E58" s="21"/>
      <c r="F58" s="21"/>
    </row>
    <row r="59" ht="14.25">
      <c r="D59" t="s">
        <v>19</v>
      </c>
      <c r="E59" t="s">
        <v>105</v>
      </c>
      <c r="G59" s="18" t="s">
        <v>106</v>
      </c>
      <c r="H59" s="19">
        <v>10</v>
      </c>
      <c r="K59" t="s">
        <v>19</v>
      </c>
      <c r="L59" t="s">
        <v>105</v>
      </c>
      <c r="O59" s="18" t="s">
        <v>107</v>
      </c>
      <c r="P59" s="19">
        <v>8</v>
      </c>
    </row>
    <row r="60" ht="14.25">
      <c r="D60" s="10" t="s">
        <v>108</v>
      </c>
      <c r="E60">
        <v>1</v>
      </c>
      <c r="G60" s="18" t="s">
        <v>109</v>
      </c>
      <c r="H60" s="19">
        <v>7</v>
      </c>
      <c r="K60" s="10" t="s">
        <v>110</v>
      </c>
      <c r="L60">
        <v>1</v>
      </c>
      <c r="O60" s="18" t="s">
        <v>111</v>
      </c>
      <c r="P60" s="19">
        <v>7</v>
      </c>
    </row>
    <row r="61" ht="14.25">
      <c r="D61" s="10" t="s">
        <v>112</v>
      </c>
      <c r="E61">
        <v>1</v>
      </c>
      <c r="G61" s="18" t="s">
        <v>113</v>
      </c>
      <c r="H61" s="19">
        <v>7</v>
      </c>
      <c r="K61" s="10" t="s">
        <v>114</v>
      </c>
      <c r="L61">
        <v>1</v>
      </c>
      <c r="O61" s="18" t="s">
        <v>115</v>
      </c>
      <c r="P61" s="19">
        <v>6</v>
      </c>
    </row>
    <row r="62" ht="14.25">
      <c r="D62" s="10" t="s">
        <v>116</v>
      </c>
      <c r="E62">
        <v>1</v>
      </c>
      <c r="H62">
        <f>H59+H60+H61</f>
        <v>24</v>
      </c>
      <c r="I62" s="22">
        <f>H62/GETPIVOTDATA("Thema1",$D$59)</f>
        <v>0.44444444444444442</v>
      </c>
      <c r="K62" s="10" t="s">
        <v>117</v>
      </c>
      <c r="L62">
        <v>1</v>
      </c>
      <c r="P62">
        <f>P59+P60+P61</f>
        <v>21</v>
      </c>
      <c r="Q62" s="22">
        <f>P62/GETPIVOTDATA("Thema1",$K$59)</f>
        <v>0.22340425531914893</v>
      </c>
    </row>
    <row r="63" ht="14.25">
      <c r="D63" s="10" t="s">
        <v>118</v>
      </c>
      <c r="E63">
        <v>1</v>
      </c>
      <c r="K63" s="10" t="s">
        <v>119</v>
      </c>
      <c r="L63">
        <v>1</v>
      </c>
    </row>
    <row r="64" ht="14.25">
      <c r="D64" s="18" t="s">
        <v>109</v>
      </c>
      <c r="E64" s="19">
        <v>7</v>
      </c>
      <c r="K64" s="10" t="s">
        <v>120</v>
      </c>
      <c r="L64">
        <v>1</v>
      </c>
    </row>
    <row r="65" ht="14.25">
      <c r="D65" s="10" t="s">
        <v>121</v>
      </c>
      <c r="E65">
        <v>1</v>
      </c>
      <c r="K65" s="10" t="s">
        <v>122</v>
      </c>
      <c r="L65">
        <v>1</v>
      </c>
    </row>
    <row r="66" ht="14.25">
      <c r="D66" s="10" t="s">
        <v>123</v>
      </c>
      <c r="E66">
        <v>1</v>
      </c>
      <c r="K66" s="18" t="s">
        <v>111</v>
      </c>
      <c r="L66" s="19">
        <v>7</v>
      </c>
    </row>
    <row r="67" ht="14.25">
      <c r="D67" s="10" t="s">
        <v>124</v>
      </c>
      <c r="E67">
        <v>1</v>
      </c>
      <c r="K67" s="10" t="s">
        <v>125</v>
      </c>
      <c r="L67">
        <v>3</v>
      </c>
    </row>
    <row r="68" ht="14.25">
      <c r="D68" s="10" t="s">
        <v>126</v>
      </c>
      <c r="E68">
        <v>2</v>
      </c>
      <c r="K68" s="10" t="s">
        <v>127</v>
      </c>
      <c r="L68">
        <v>4</v>
      </c>
    </row>
    <row r="69" ht="14.25">
      <c r="D69" s="10" t="s">
        <v>128</v>
      </c>
      <c r="E69">
        <v>1</v>
      </c>
      <c r="K69" s="10" t="s">
        <v>129</v>
      </c>
      <c r="L69">
        <v>1</v>
      </c>
    </row>
    <row r="70" ht="14.25">
      <c r="D70" s="10" t="s">
        <v>130</v>
      </c>
      <c r="E70">
        <v>1</v>
      </c>
      <c r="K70" s="18" t="s">
        <v>115</v>
      </c>
      <c r="L70" s="19">
        <v>6</v>
      </c>
    </row>
    <row r="71" ht="14.25">
      <c r="D71" s="10" t="s">
        <v>131</v>
      </c>
      <c r="E71">
        <v>1</v>
      </c>
      <c r="K71" s="10" t="s">
        <v>132</v>
      </c>
      <c r="L71">
        <v>1</v>
      </c>
    </row>
    <row r="72" ht="14.25">
      <c r="D72" s="18" t="s">
        <v>106</v>
      </c>
      <c r="E72" s="19">
        <v>10</v>
      </c>
      <c r="K72" s="10" t="s">
        <v>133</v>
      </c>
      <c r="L72">
        <v>1</v>
      </c>
    </row>
    <row r="73" ht="14.25">
      <c r="D73" s="10" t="s">
        <v>134</v>
      </c>
      <c r="E73">
        <v>1</v>
      </c>
      <c r="K73" s="10" t="s">
        <v>135</v>
      </c>
      <c r="L73">
        <v>1</v>
      </c>
    </row>
    <row r="74" ht="14.25">
      <c r="D74" s="10" t="s">
        <v>136</v>
      </c>
      <c r="E74">
        <v>2</v>
      </c>
      <c r="K74" s="10" t="s">
        <v>137</v>
      </c>
      <c r="L74">
        <v>4</v>
      </c>
    </row>
    <row r="75" ht="14.25">
      <c r="D75" s="10" t="s">
        <v>138</v>
      </c>
      <c r="E75">
        <v>1</v>
      </c>
      <c r="K75" s="10" t="s">
        <v>139</v>
      </c>
      <c r="L75">
        <v>1</v>
      </c>
    </row>
    <row r="76" ht="14.25">
      <c r="D76" s="10" t="s">
        <v>140</v>
      </c>
      <c r="E76">
        <v>1</v>
      </c>
      <c r="K76" s="10" t="s">
        <v>141</v>
      </c>
      <c r="L76">
        <v>3</v>
      </c>
    </row>
    <row r="77" ht="14.25">
      <c r="D77" s="10" t="s">
        <v>142</v>
      </c>
      <c r="E77">
        <v>1</v>
      </c>
      <c r="K77" s="10" t="s">
        <v>143</v>
      </c>
      <c r="L77">
        <v>2</v>
      </c>
    </row>
    <row r="78" ht="14.25">
      <c r="D78" s="10" t="s">
        <v>144</v>
      </c>
      <c r="E78">
        <v>1</v>
      </c>
      <c r="K78" s="10" t="s">
        <v>145</v>
      </c>
      <c r="L78">
        <v>1</v>
      </c>
    </row>
    <row r="79" ht="14.25">
      <c r="D79" s="10" t="s">
        <v>146</v>
      </c>
      <c r="E79">
        <v>1</v>
      </c>
      <c r="K79" s="10" t="s">
        <v>147</v>
      </c>
      <c r="L79">
        <v>1</v>
      </c>
    </row>
    <row r="80" ht="14.25">
      <c r="D80" s="10" t="s">
        <v>148</v>
      </c>
      <c r="E80">
        <v>1</v>
      </c>
      <c r="K80" s="10" t="s">
        <v>149</v>
      </c>
      <c r="L80">
        <v>1</v>
      </c>
    </row>
    <row r="81" ht="14.25">
      <c r="D81" s="10" t="s">
        <v>150</v>
      </c>
      <c r="E81">
        <v>1</v>
      </c>
      <c r="K81" s="10" t="s">
        <v>151</v>
      </c>
      <c r="L81">
        <v>1</v>
      </c>
    </row>
    <row r="82" ht="14.25">
      <c r="D82" s="10" t="s">
        <v>152</v>
      </c>
      <c r="E82">
        <v>1</v>
      </c>
      <c r="K82" s="10" t="s">
        <v>153</v>
      </c>
      <c r="L82">
        <v>1</v>
      </c>
    </row>
    <row r="83" ht="14.25">
      <c r="D83" s="10" t="s">
        <v>154</v>
      </c>
      <c r="E83">
        <v>1</v>
      </c>
      <c r="K83" s="10" t="s">
        <v>155</v>
      </c>
      <c r="L83">
        <v>1</v>
      </c>
    </row>
    <row r="84" ht="14.25">
      <c r="D84" s="10" t="s">
        <v>156</v>
      </c>
      <c r="E84">
        <v>1</v>
      </c>
      <c r="K84" s="10" t="s">
        <v>157</v>
      </c>
      <c r="L84">
        <v>1</v>
      </c>
    </row>
    <row r="85" ht="14.25">
      <c r="D85" s="18" t="s">
        <v>113</v>
      </c>
      <c r="E85" s="19">
        <v>7</v>
      </c>
      <c r="K85" s="10" t="s">
        <v>158</v>
      </c>
      <c r="L85">
        <v>1</v>
      </c>
    </row>
    <row r="86" ht="14.25">
      <c r="D86" s="10" t="s">
        <v>159</v>
      </c>
      <c r="E86">
        <v>2</v>
      </c>
      <c r="K86" s="10" t="s">
        <v>160</v>
      </c>
      <c r="L86">
        <v>1</v>
      </c>
    </row>
    <row r="87" ht="14.25">
      <c r="D87" s="10" t="s">
        <v>161</v>
      </c>
      <c r="E87">
        <v>1</v>
      </c>
      <c r="K87" s="10" t="s">
        <v>162</v>
      </c>
      <c r="L87">
        <v>1</v>
      </c>
    </row>
    <row r="88" ht="14.25">
      <c r="D88" s="10" t="s">
        <v>163</v>
      </c>
      <c r="E88">
        <v>1</v>
      </c>
      <c r="K88" s="10" t="s">
        <v>164</v>
      </c>
      <c r="L88">
        <v>1</v>
      </c>
    </row>
    <row r="89" ht="14.25">
      <c r="D89" s="10" t="s">
        <v>165</v>
      </c>
      <c r="E89">
        <v>1</v>
      </c>
      <c r="K89" s="10" t="s">
        <v>166</v>
      </c>
      <c r="L89">
        <v>1</v>
      </c>
    </row>
    <row r="90" ht="14.25">
      <c r="D90" s="10" t="s">
        <v>4</v>
      </c>
      <c r="E90">
        <v>54</v>
      </c>
      <c r="K90" s="10" t="s">
        <v>167</v>
      </c>
      <c r="L90">
        <v>1</v>
      </c>
    </row>
    <row r="91" ht="14.25">
      <c r="E91" s="19">
        <f>GETPIVOTDATA("Thema1",$D$59)-GETPIVOTDATA("Zeitschrift",$D$40,"Typ","Journal Article")</f>
        <v>0</v>
      </c>
      <c r="K91" s="10" t="s">
        <v>168</v>
      </c>
      <c r="L91">
        <v>1</v>
      </c>
    </row>
    <row r="92" ht="14.25">
      <c r="K92" s="10" t="s">
        <v>169</v>
      </c>
      <c r="L92">
        <v>1</v>
      </c>
    </row>
    <row r="93" ht="14.25" hidden="1" outlineLevel="1">
      <c r="K93" s="10" t="s">
        <v>170</v>
      </c>
      <c r="L93">
        <v>1</v>
      </c>
    </row>
    <row r="94" ht="14.25" hidden="1" outlineLevel="1">
      <c r="K94" s="10" t="s">
        <v>171</v>
      </c>
      <c r="L94">
        <v>1</v>
      </c>
    </row>
    <row r="95" ht="14.25" hidden="1" outlineLevel="1">
      <c r="K95" s="10" t="s">
        <v>172</v>
      </c>
      <c r="L95">
        <v>2</v>
      </c>
    </row>
    <row r="96" ht="14.25" hidden="1" outlineLevel="1">
      <c r="K96" s="10" t="s">
        <v>173</v>
      </c>
      <c r="L96">
        <v>1</v>
      </c>
    </row>
    <row r="97" ht="14.25" hidden="1" outlineLevel="1">
      <c r="K97" s="10" t="s">
        <v>174</v>
      </c>
      <c r="L97">
        <v>2</v>
      </c>
    </row>
    <row r="98" ht="14.25" hidden="1" outlineLevel="1">
      <c r="K98" s="10" t="s">
        <v>175</v>
      </c>
      <c r="L98">
        <v>2</v>
      </c>
    </row>
    <row r="99" ht="14.25" hidden="1" outlineLevel="1">
      <c r="K99" s="10" t="s">
        <v>176</v>
      </c>
      <c r="L99">
        <v>1</v>
      </c>
    </row>
    <row r="100" ht="14.25" hidden="1" outlineLevel="1">
      <c r="K100" s="10" t="s">
        <v>177</v>
      </c>
      <c r="L100">
        <v>1</v>
      </c>
    </row>
    <row r="101" ht="14.25" hidden="1" outlineLevel="1">
      <c r="K101" s="10" t="s">
        <v>178</v>
      </c>
      <c r="L101">
        <v>1</v>
      </c>
    </row>
    <row r="102" ht="14.25" hidden="1" outlineLevel="1">
      <c r="K102" s="10" t="s">
        <v>179</v>
      </c>
      <c r="L102">
        <v>1</v>
      </c>
    </row>
    <row r="103" ht="14.25" hidden="1" outlineLevel="1">
      <c r="K103" s="10" t="s">
        <v>180</v>
      </c>
      <c r="L103">
        <v>1</v>
      </c>
    </row>
    <row r="104" ht="14.25" hidden="1" outlineLevel="1">
      <c r="K104" s="10" t="s">
        <v>181</v>
      </c>
      <c r="L104">
        <v>1</v>
      </c>
    </row>
    <row r="105" ht="14.25" hidden="1" outlineLevel="1">
      <c r="K105" s="10" t="s">
        <v>182</v>
      </c>
      <c r="L105">
        <v>1</v>
      </c>
    </row>
    <row r="106" ht="14.25" hidden="1" outlineLevel="1">
      <c r="K106" s="10" t="s">
        <v>183</v>
      </c>
      <c r="L106">
        <v>1</v>
      </c>
    </row>
    <row r="107" ht="14.25" hidden="1" outlineLevel="1">
      <c r="K107" s="10" t="s">
        <v>184</v>
      </c>
      <c r="L107">
        <v>1</v>
      </c>
    </row>
    <row r="108" ht="14.25" hidden="1" outlineLevel="1">
      <c r="K108" s="10" t="s">
        <v>185</v>
      </c>
      <c r="L108">
        <v>1</v>
      </c>
    </row>
    <row r="109" ht="14.25" hidden="1" outlineLevel="1">
      <c r="K109" s="10" t="s">
        <v>186</v>
      </c>
      <c r="L109">
        <v>1</v>
      </c>
    </row>
    <row r="110" ht="14.25" hidden="1" outlineLevel="1">
      <c r="K110" s="10" t="s">
        <v>187</v>
      </c>
      <c r="L110">
        <v>1</v>
      </c>
    </row>
    <row r="111" ht="14.25" hidden="1" outlineLevel="1">
      <c r="K111" s="10" t="s">
        <v>188</v>
      </c>
      <c r="L111">
        <v>1</v>
      </c>
    </row>
    <row r="112" ht="14.25" hidden="1" outlineLevel="1">
      <c r="K112" s="10" t="s">
        <v>189</v>
      </c>
      <c r="L112">
        <v>1</v>
      </c>
    </row>
    <row r="113" ht="14.25" hidden="1" outlineLevel="1">
      <c r="K113" s="10" t="s">
        <v>190</v>
      </c>
      <c r="L113">
        <v>1</v>
      </c>
    </row>
    <row r="114" ht="14.25" hidden="1" outlineLevel="1">
      <c r="K114" s="10" t="s">
        <v>191</v>
      </c>
      <c r="L114">
        <v>1</v>
      </c>
    </row>
    <row r="115" ht="14.25" hidden="1" outlineLevel="1">
      <c r="K115" s="10" t="s">
        <v>192</v>
      </c>
      <c r="L115">
        <v>1</v>
      </c>
    </row>
    <row r="116" ht="14.25" hidden="1" outlineLevel="1">
      <c r="K116" s="10" t="s">
        <v>193</v>
      </c>
      <c r="L116">
        <v>1</v>
      </c>
    </row>
    <row r="117" ht="14.25" hidden="1" outlineLevel="1">
      <c r="K117" s="10" t="s">
        <v>194</v>
      </c>
      <c r="L117">
        <v>1</v>
      </c>
    </row>
    <row r="118" ht="14.25" hidden="1" outlineLevel="1">
      <c r="K118" s="10" t="s">
        <v>195</v>
      </c>
      <c r="L118">
        <v>1</v>
      </c>
    </row>
    <row r="119" ht="14.25" hidden="1" outlineLevel="1">
      <c r="K119" s="10" t="s">
        <v>196</v>
      </c>
      <c r="L119">
        <v>1</v>
      </c>
    </row>
    <row r="120" ht="14.25" hidden="1" outlineLevel="1">
      <c r="K120" s="18" t="s">
        <v>107</v>
      </c>
      <c r="L120" s="19">
        <v>8</v>
      </c>
    </row>
    <row r="121" ht="14.25" hidden="1" outlineLevel="1">
      <c r="K121" s="10" t="s">
        <v>197</v>
      </c>
      <c r="L121">
        <v>1</v>
      </c>
    </row>
    <row r="122" ht="14.25" hidden="1" outlineLevel="1">
      <c r="K122" s="10" t="s">
        <v>4</v>
      </c>
      <c r="L122">
        <v>94</v>
      </c>
    </row>
    <row r="123" ht="14.25" hidden="1" outlineLevel="1">
      <c r="L123">
        <f>GETPIVOTDATA("Thema1",$K$59)-GETPIVOTDATA("Zeitschrift",$D$40,"Typ","Conference Paper")</f>
        <v>0</v>
      </c>
    </row>
    <row r="124" ht="14.25" collapsed="1"/>
    <row r="125" ht="14.25">
      <c r="C125" t="s">
        <v>8</v>
      </c>
      <c r="D125" t="s">
        <v>198</v>
      </c>
    </row>
    <row r="126" ht="14.25">
      <c r="D126" t="s">
        <v>38</v>
      </c>
      <c r="E126" t="s">
        <v>3</v>
      </c>
    </row>
    <row r="127" ht="14.25">
      <c r="D127" s="10" t="s">
        <v>199</v>
      </c>
      <c r="E127">
        <v>4</v>
      </c>
      <c r="F127" s="11">
        <f t="shared" ref="F127:F135" si="10">E127/$E$136</f>
        <v>2.6490066225165563e-02</v>
      </c>
    </row>
    <row r="128" ht="14.25">
      <c r="D128" s="10" t="s">
        <v>39</v>
      </c>
      <c r="E128">
        <v>4</v>
      </c>
      <c r="F128" s="11">
        <f t="shared" si="10"/>
        <v>2.6490066225165563e-02</v>
      </c>
    </row>
    <row r="129" ht="14.25">
      <c r="D129" s="16" t="s">
        <v>40</v>
      </c>
      <c r="E129" s="17">
        <v>14</v>
      </c>
      <c r="F129" s="23">
        <f t="shared" si="10"/>
        <v>9.2715231788079472e-02</v>
      </c>
    </row>
    <row r="130" ht="14.25">
      <c r="D130" s="18" t="s">
        <v>41</v>
      </c>
      <c r="E130" s="19">
        <v>15</v>
      </c>
      <c r="F130" s="24">
        <f t="shared" si="10"/>
        <v>9.9337748344370855e-02</v>
      </c>
    </row>
    <row r="131" ht="14.25">
      <c r="D131" s="10" t="s">
        <v>42</v>
      </c>
      <c r="E131">
        <v>1</v>
      </c>
      <c r="F131" s="11">
        <f t="shared" si="10"/>
        <v>6.6225165562913907e-03</v>
      </c>
    </row>
    <row r="132" ht="14.25">
      <c r="D132" s="16" t="s">
        <v>43</v>
      </c>
      <c r="E132" s="17">
        <v>14</v>
      </c>
      <c r="F132" s="23">
        <f t="shared" si="10"/>
        <v>9.2715231788079472e-02</v>
      </c>
    </row>
    <row r="133" ht="14.25">
      <c r="D133" s="18" t="s">
        <v>44</v>
      </c>
      <c r="E133" s="19">
        <v>74</v>
      </c>
      <c r="F133" s="24">
        <f t="shared" si="10"/>
        <v>0.49006622516556292</v>
      </c>
    </row>
    <row r="134" ht="14.25">
      <c r="D134" s="18" t="s">
        <v>45</v>
      </c>
      <c r="E134" s="19">
        <v>17</v>
      </c>
      <c r="F134" s="24">
        <f t="shared" si="10"/>
        <v>0.11258278145695365</v>
      </c>
    </row>
    <row r="135" ht="14.25">
      <c r="D135" s="10" t="s">
        <v>46</v>
      </c>
      <c r="E135">
        <v>8</v>
      </c>
      <c r="F135" s="11">
        <f t="shared" si="10"/>
        <v>5.2980132450331126e-02</v>
      </c>
    </row>
    <row r="136" ht="14.25">
      <c r="D136" s="10" t="s">
        <v>4</v>
      </c>
      <c r="E136">
        <v>151</v>
      </c>
    </row>
    <row r="137" ht="14.25">
      <c r="F137" s="25">
        <f>F130+F133+F134</f>
        <v>0.70198675496688745</v>
      </c>
    </row>
    <row r="138" ht="14.25">
      <c r="F138" s="26">
        <f>F129+F132</f>
        <v>0.18543046357615894</v>
      </c>
    </row>
    <row r="139" ht="14.25">
      <c r="C139" t="s">
        <v>16</v>
      </c>
      <c r="D139" t="s">
        <v>200</v>
      </c>
    </row>
    <row r="140" ht="14.25">
      <c r="D140" t="s">
        <v>38</v>
      </c>
      <c r="E140" t="s">
        <v>90</v>
      </c>
      <c r="F140" t="s">
        <v>105</v>
      </c>
    </row>
    <row r="141" ht="14.25">
      <c r="D141" t="s">
        <v>41</v>
      </c>
      <c r="E141" s="15">
        <v>2000</v>
      </c>
      <c r="F141" s="15">
        <v>1</v>
      </c>
    </row>
    <row r="142" ht="14.25">
      <c r="E142" s="15">
        <v>2003</v>
      </c>
      <c r="F142" s="15">
        <v>1</v>
      </c>
    </row>
    <row r="143" ht="14.25">
      <c r="E143" s="15">
        <v>2004</v>
      </c>
      <c r="F143" s="15">
        <v>1</v>
      </c>
    </row>
    <row r="144" ht="14.25">
      <c r="E144" s="15">
        <v>2005</v>
      </c>
      <c r="F144" s="15">
        <v>1</v>
      </c>
    </row>
    <row r="145" ht="14.25">
      <c r="E145" s="15">
        <v>2007</v>
      </c>
      <c r="F145" s="15">
        <v>1</v>
      </c>
      <c r="G145">
        <v>5</v>
      </c>
      <c r="H145" s="11">
        <f>G145/GETPIVOTDATA("Thema1",$D$140,"Cluster","Hardware und Logik")</f>
        <v>0.33333333333333331</v>
      </c>
      <c r="L145" t="s">
        <v>41</v>
      </c>
      <c r="M145" t="str">
        <f>D155</f>
        <v xml:space="preserve">Prozessoren und Architekturen</v>
      </c>
      <c r="N145" t="str">
        <f>D184</f>
        <v xml:space="preserve">Speicher und Performance</v>
      </c>
    </row>
    <row r="146" ht="14.25">
      <c r="E146" s="17">
        <v>2011</v>
      </c>
      <c r="F146" s="17">
        <v>1</v>
      </c>
      <c r="K146" t="s">
        <v>48</v>
      </c>
      <c r="L146">
        <v>0</v>
      </c>
      <c r="M146">
        <f>G159</f>
        <v>6</v>
      </c>
      <c r="N146">
        <f>G185</f>
        <v>2</v>
      </c>
    </row>
    <row r="147" ht="14.25">
      <c r="E147" s="17">
        <v>2012</v>
      </c>
      <c r="F147" s="17">
        <v>1</v>
      </c>
      <c r="K147" t="s">
        <v>49</v>
      </c>
      <c r="L147">
        <f>G145</f>
        <v>5</v>
      </c>
      <c r="M147">
        <f>G167</f>
        <v>19</v>
      </c>
      <c r="N147">
        <f>G191</f>
        <v>7</v>
      </c>
    </row>
    <row r="148" ht="14.25">
      <c r="E148" s="17">
        <v>2019</v>
      </c>
      <c r="F148" s="17">
        <v>1</v>
      </c>
      <c r="G148">
        <v>3</v>
      </c>
      <c r="H148" s="11">
        <f>G148/GETPIVOTDATA("Thema1",$D$140,"Cluster","Hardware und Logik")</f>
        <v>0.20000000000000001</v>
      </c>
      <c r="K148" t="s">
        <v>50</v>
      </c>
      <c r="L148">
        <f>G148</f>
        <v>3</v>
      </c>
      <c r="M148">
        <f>G176</f>
        <v>27</v>
      </c>
      <c r="N148">
        <f>G194</f>
        <v>4</v>
      </c>
    </row>
    <row r="149" ht="14.25">
      <c r="E149" s="19">
        <v>2020</v>
      </c>
      <c r="F149" s="19">
        <v>1</v>
      </c>
      <c r="K149" t="s">
        <v>51</v>
      </c>
      <c r="L149">
        <f>G153</f>
        <v>7</v>
      </c>
      <c r="M149">
        <f>G182</f>
        <v>22</v>
      </c>
      <c r="N149">
        <f>G197</f>
        <v>4</v>
      </c>
    </row>
    <row r="150" ht="14.25">
      <c r="E150" s="19">
        <v>2022</v>
      </c>
      <c r="F150" s="19">
        <v>1</v>
      </c>
    </row>
    <row r="151" ht="14.25">
      <c r="E151" s="19">
        <v>2023</v>
      </c>
      <c r="F151" s="19">
        <v>1</v>
      </c>
    </row>
    <row r="152" ht="14.25">
      <c r="E152" s="19">
        <v>2024</v>
      </c>
      <c r="F152" s="19">
        <v>3</v>
      </c>
    </row>
    <row r="153" ht="14.25">
      <c r="E153" s="19">
        <v>2025</v>
      </c>
      <c r="F153" s="19">
        <v>1</v>
      </c>
      <c r="G153">
        <f>SUM(F149:F153)</f>
        <v>7</v>
      </c>
      <c r="H153" s="11">
        <f>G153/GETPIVOTDATA("Thema1",$D$140,"Cluster","Hardware und Logik")</f>
        <v>0.46666666666666667</v>
      </c>
    </row>
    <row r="154" ht="14.25">
      <c r="D154" t="s">
        <v>201</v>
      </c>
      <c r="F154">
        <v>15</v>
      </c>
    </row>
    <row r="155" ht="14.25">
      <c r="D155" t="s">
        <v>44</v>
      </c>
      <c r="E155">
        <v>1986</v>
      </c>
      <c r="F155">
        <v>1</v>
      </c>
    </row>
    <row r="156" ht="14.25">
      <c r="E156">
        <v>1987</v>
      </c>
      <c r="F156">
        <v>1</v>
      </c>
    </row>
    <row r="157" ht="14.25">
      <c r="E157">
        <v>1996</v>
      </c>
      <c r="F157">
        <v>1</v>
      </c>
    </row>
    <row r="158" ht="14.25">
      <c r="E158">
        <v>1998</v>
      </c>
      <c r="F158">
        <v>1</v>
      </c>
    </row>
    <row r="159" ht="14.25">
      <c r="E159">
        <v>1999</v>
      </c>
      <c r="F159">
        <v>2</v>
      </c>
      <c r="G159">
        <f>SUM(F155:F159)</f>
        <v>6</v>
      </c>
      <c r="H159" s="11">
        <f>G159/GETPIVOTDATA("Thema1",$D$140,"Cluster","Prozessoren und Architekturen")</f>
        <v>8.1081081081081086e-02</v>
      </c>
    </row>
    <row r="160" ht="14.25">
      <c r="E160" s="15">
        <v>2001</v>
      </c>
      <c r="F160" s="15">
        <v>5</v>
      </c>
    </row>
    <row r="161" ht="14.25">
      <c r="E161" s="15">
        <v>2002</v>
      </c>
      <c r="F161" s="15">
        <v>3</v>
      </c>
    </row>
    <row r="162" ht="14.25">
      <c r="E162" s="15">
        <v>2003</v>
      </c>
      <c r="F162" s="15">
        <v>3</v>
      </c>
    </row>
    <row r="163" ht="14.25">
      <c r="E163" s="15">
        <v>2004</v>
      </c>
      <c r="F163" s="15">
        <v>2</v>
      </c>
    </row>
    <row r="164" ht="14.25">
      <c r="E164" s="15">
        <v>2005</v>
      </c>
      <c r="F164" s="15">
        <v>1</v>
      </c>
    </row>
    <row r="165" ht="14.25">
      <c r="E165" s="15">
        <v>2007</v>
      </c>
      <c r="F165" s="15">
        <v>3</v>
      </c>
    </row>
    <row r="166" ht="14.25">
      <c r="E166" s="15">
        <v>2008</v>
      </c>
      <c r="F166" s="15">
        <v>1</v>
      </c>
    </row>
    <row r="167" ht="14.25">
      <c r="E167" s="15">
        <v>2009</v>
      </c>
      <c r="F167" s="15">
        <v>1</v>
      </c>
      <c r="G167">
        <f>SUM(F160:F167)</f>
        <v>19</v>
      </c>
      <c r="H167" s="11">
        <f>G167/GETPIVOTDATA("Thema1",$D$140,"Cluster","Prozessoren und Architekturen")</f>
        <v>0.25675675675675674</v>
      </c>
    </row>
    <row r="168" ht="14.25">
      <c r="E168" s="17">
        <v>2010</v>
      </c>
      <c r="F168" s="17">
        <v>3</v>
      </c>
    </row>
    <row r="169" ht="14.25">
      <c r="E169" s="17">
        <v>2011</v>
      </c>
      <c r="F169" s="17">
        <v>3</v>
      </c>
    </row>
    <row r="170" ht="14.25">
      <c r="E170" s="17">
        <v>2012</v>
      </c>
      <c r="F170" s="17">
        <v>4</v>
      </c>
    </row>
    <row r="171" ht="14.25">
      <c r="E171" s="17">
        <v>2013</v>
      </c>
      <c r="F171" s="17">
        <v>2</v>
      </c>
    </row>
    <row r="172" ht="14.25">
      <c r="E172" s="17">
        <v>2015</v>
      </c>
      <c r="F172" s="17">
        <v>3</v>
      </c>
    </row>
    <row r="173" ht="14.25">
      <c r="E173" s="17">
        <v>2016</v>
      </c>
      <c r="F173" s="17">
        <v>3</v>
      </c>
    </row>
    <row r="174" ht="14.25">
      <c r="E174" s="17">
        <v>2017</v>
      </c>
      <c r="F174" s="17">
        <v>3</v>
      </c>
    </row>
    <row r="175" ht="14.25">
      <c r="E175" s="17">
        <v>2018</v>
      </c>
      <c r="F175" s="17">
        <v>4</v>
      </c>
    </row>
    <row r="176" ht="14.25">
      <c r="E176" s="17">
        <v>2019</v>
      </c>
      <c r="F176" s="17">
        <v>2</v>
      </c>
      <c r="G176">
        <f>SUM(F168:F176)</f>
        <v>27</v>
      </c>
      <c r="H176" s="11">
        <f>G176/GETPIVOTDATA("Thema1",$D$140,"Cluster","Prozessoren und Architekturen")</f>
        <v>0.36486486486486486</v>
      </c>
    </row>
    <row r="177" ht="14.25">
      <c r="E177" s="19">
        <v>2020</v>
      </c>
      <c r="F177" s="19">
        <v>1</v>
      </c>
    </row>
    <row r="178" ht="14.25">
      <c r="E178" s="19">
        <v>2021</v>
      </c>
      <c r="F178" s="19">
        <v>3</v>
      </c>
    </row>
    <row r="179" ht="14.25">
      <c r="E179" s="19">
        <v>2022</v>
      </c>
      <c r="F179" s="19">
        <v>3</v>
      </c>
    </row>
    <row r="180" ht="14.25">
      <c r="E180" s="19">
        <v>2023</v>
      </c>
      <c r="F180" s="19">
        <v>2</v>
      </c>
    </row>
    <row r="181" ht="14.25">
      <c r="E181" s="19">
        <v>2024</v>
      </c>
      <c r="F181" s="19">
        <v>5</v>
      </c>
    </row>
    <row r="182" ht="14.25">
      <c r="E182" s="19">
        <v>2025</v>
      </c>
      <c r="F182" s="19">
        <v>8</v>
      </c>
      <c r="G182">
        <f>SUM(F177:F182)</f>
        <v>22</v>
      </c>
      <c r="H182" s="11">
        <f>G182/GETPIVOTDATA("Thema1",$D$140,"Cluster","Prozessoren und Architekturen")</f>
        <v>0.29729729729729731</v>
      </c>
    </row>
    <row r="183" ht="14.25">
      <c r="D183" t="s">
        <v>202</v>
      </c>
      <c r="F183">
        <v>74</v>
      </c>
    </row>
    <row r="184" ht="14.25">
      <c r="D184" t="s">
        <v>45</v>
      </c>
      <c r="E184">
        <v>1992</v>
      </c>
      <c r="F184">
        <v>1</v>
      </c>
    </row>
    <row r="185" ht="14.25">
      <c r="E185">
        <v>1995</v>
      </c>
      <c r="F185">
        <v>1</v>
      </c>
      <c r="G185">
        <v>2</v>
      </c>
      <c r="H185" s="11">
        <f>G185/GETPIVOTDATA("Thema1",$D$140,"Cluster","Speicher und Performance")</f>
        <v>0.11764705882352941</v>
      </c>
    </row>
    <row r="186" ht="14.25">
      <c r="E186" s="15">
        <v>2000</v>
      </c>
      <c r="F186" s="15">
        <v>1</v>
      </c>
      <c r="H186" s="11"/>
    </row>
    <row r="187" ht="14.25">
      <c r="E187" s="15">
        <v>2001</v>
      </c>
      <c r="F187" s="15">
        <v>1</v>
      </c>
      <c r="H187" s="11"/>
    </row>
    <row r="188" ht="14.25">
      <c r="E188" s="15">
        <v>2003</v>
      </c>
      <c r="F188" s="15">
        <v>2</v>
      </c>
      <c r="H188" s="11"/>
    </row>
    <row r="189" ht="14.25">
      <c r="E189" s="15">
        <v>2004</v>
      </c>
      <c r="F189" s="15">
        <v>1</v>
      </c>
      <c r="H189" s="11"/>
    </row>
    <row r="190" ht="14.25">
      <c r="E190" s="15">
        <v>2005</v>
      </c>
      <c r="F190" s="15">
        <v>1</v>
      </c>
      <c r="H190" s="11"/>
    </row>
    <row r="191" ht="14.25">
      <c r="E191" s="15">
        <v>2006</v>
      </c>
      <c r="F191" s="15">
        <v>1</v>
      </c>
      <c r="G191">
        <f>SUM(F186:F191)</f>
        <v>7</v>
      </c>
      <c r="H191" s="11">
        <f>G191/GETPIVOTDATA("Thema1",$D$140,"Cluster","Speicher und Performance")</f>
        <v>0.41176470588235292</v>
      </c>
    </row>
    <row r="192" ht="14.25">
      <c r="E192" s="17">
        <v>2011</v>
      </c>
      <c r="F192" s="17">
        <v>1</v>
      </c>
      <c r="H192" s="11"/>
    </row>
    <row r="193" ht="14.25">
      <c r="E193" s="17">
        <v>2013</v>
      </c>
      <c r="F193" s="17">
        <v>2</v>
      </c>
      <c r="H193" s="11"/>
    </row>
    <row r="194" ht="14.25">
      <c r="E194" s="17">
        <v>2019</v>
      </c>
      <c r="F194" s="17">
        <v>1</v>
      </c>
      <c r="G194">
        <v>4</v>
      </c>
      <c r="H194" s="11">
        <f>G194/GETPIVOTDATA("Thema1",$D$140,"Cluster","Speicher und Performance")</f>
        <v>0.23529411764705882</v>
      </c>
    </row>
    <row r="195" ht="14.25">
      <c r="E195" s="19">
        <v>2022</v>
      </c>
      <c r="F195" s="19">
        <v>2</v>
      </c>
      <c r="H195" s="11"/>
    </row>
    <row r="196" ht="14.25">
      <c r="E196" s="19">
        <v>2023</v>
      </c>
      <c r="F196" s="19">
        <v>1</v>
      </c>
      <c r="H196" s="11"/>
    </row>
    <row r="197" ht="14.25">
      <c r="E197" s="19">
        <v>2025</v>
      </c>
      <c r="F197" s="19">
        <v>1</v>
      </c>
      <c r="G197">
        <v>4</v>
      </c>
      <c r="H197" s="11">
        <f>G197/GETPIVOTDATA("Thema1",$D$140,"Cluster","Speicher und Performance")</f>
        <v>0.23529411764705882</v>
      </c>
    </row>
    <row r="198" ht="14.25">
      <c r="D198" t="s">
        <v>203</v>
      </c>
      <c r="F198">
        <v>17</v>
      </c>
    </row>
    <row r="199" ht="14.25">
      <c r="D199" t="s">
        <v>4</v>
      </c>
      <c r="F199">
        <v>106</v>
      </c>
    </row>
    <row r="200" ht="14.25"/>
    <row r="201" ht="14.25">
      <c r="C201" t="s">
        <v>16</v>
      </c>
      <c r="D201" t="s">
        <v>204</v>
      </c>
    </row>
    <row r="202" ht="14.25">
      <c r="D202" t="s">
        <v>38</v>
      </c>
      <c r="E202" t="s">
        <v>90</v>
      </c>
      <c r="F202" t="s">
        <v>105</v>
      </c>
      <c r="L202" t="str">
        <f>D203</f>
        <v xml:space="preserve">Grundlagen und Theorien</v>
      </c>
      <c r="M202" t="str">
        <f>D214</f>
        <v>Programmierung</v>
      </c>
    </row>
    <row r="203" ht="14.25">
      <c r="D203" t="s">
        <v>40</v>
      </c>
      <c r="E203" s="15">
        <v>2002</v>
      </c>
      <c r="F203" s="15">
        <v>1</v>
      </c>
      <c r="K203" t="s">
        <v>48</v>
      </c>
      <c r="L203">
        <v>0</v>
      </c>
      <c r="M203">
        <f>2</f>
        <v>2</v>
      </c>
    </row>
    <row r="204" ht="14.25">
      <c r="E204" s="15">
        <v>2003</v>
      </c>
      <c r="F204" s="15">
        <v>1</v>
      </c>
      <c r="K204" t="s">
        <v>49</v>
      </c>
      <c r="L204">
        <v>5</v>
      </c>
      <c r="M204">
        <v>4</v>
      </c>
    </row>
    <row r="205" ht="14.25">
      <c r="E205" s="15">
        <v>2005</v>
      </c>
      <c r="F205" s="15">
        <v>1</v>
      </c>
      <c r="K205" t="s">
        <v>50</v>
      </c>
      <c r="L205">
        <v>3</v>
      </c>
      <c r="M205">
        <v>4</v>
      </c>
    </row>
    <row r="206" ht="14.25">
      <c r="E206" s="15">
        <v>2007</v>
      </c>
      <c r="F206" s="15">
        <v>1</v>
      </c>
      <c r="K206" t="s">
        <v>51</v>
      </c>
      <c r="L206">
        <v>6</v>
      </c>
      <c r="M206">
        <v>4</v>
      </c>
    </row>
    <row r="207" ht="14.25">
      <c r="E207" s="15">
        <v>2008</v>
      </c>
      <c r="F207" s="15">
        <v>1</v>
      </c>
      <c r="G207">
        <v>5</v>
      </c>
      <c r="H207" s="11">
        <f>G207/$F$213</f>
        <v>0.35714285714285715</v>
      </c>
    </row>
    <row r="208" ht="14.25">
      <c r="E208" s="17">
        <v>2011</v>
      </c>
      <c r="F208" s="17">
        <v>1</v>
      </c>
      <c r="H208" s="11"/>
    </row>
    <row r="209" ht="14.25">
      <c r="E209" s="17">
        <v>2013</v>
      </c>
      <c r="F209" s="17">
        <v>2</v>
      </c>
      <c r="G209">
        <v>3</v>
      </c>
      <c r="H209" s="13">
        <f>G209/$F$213</f>
        <v>0.21428571428571427</v>
      </c>
    </row>
    <row r="210" ht="14.25">
      <c r="E210" s="19">
        <v>2020</v>
      </c>
      <c r="F210" s="19">
        <v>1</v>
      </c>
      <c r="H210" s="11"/>
    </row>
    <row r="211" ht="14.25">
      <c r="E211" s="19">
        <v>2023</v>
      </c>
      <c r="F211" s="19">
        <v>2</v>
      </c>
      <c r="H211" s="11"/>
    </row>
    <row r="212" ht="14.25">
      <c r="E212" s="19">
        <v>2024</v>
      </c>
      <c r="F212" s="19">
        <v>3</v>
      </c>
      <c r="G212">
        <v>6</v>
      </c>
      <c r="H212" s="13">
        <f>G212/$F$213</f>
        <v>0.42857142857142855</v>
      </c>
    </row>
    <row r="213" ht="14.25">
      <c r="D213" t="s">
        <v>205</v>
      </c>
      <c r="F213">
        <v>14</v>
      </c>
    </row>
    <row r="214" ht="14.25">
      <c r="D214" t="s">
        <v>43</v>
      </c>
      <c r="E214">
        <v>1990</v>
      </c>
      <c r="F214">
        <v>2</v>
      </c>
      <c r="G214">
        <v>2</v>
      </c>
      <c r="H214" s="11">
        <f>G214/$F$227</f>
        <v>0.14285714285714285</v>
      </c>
    </row>
    <row r="215" ht="14.25">
      <c r="E215" s="15">
        <v>2000</v>
      </c>
      <c r="F215" s="15">
        <v>1</v>
      </c>
      <c r="H215" s="11"/>
    </row>
    <row r="216" ht="14.25">
      <c r="E216" s="15">
        <v>2001</v>
      </c>
      <c r="F216" s="15">
        <v>1</v>
      </c>
      <c r="H216" s="11"/>
    </row>
    <row r="217" ht="14.25">
      <c r="E217" s="15">
        <v>2002</v>
      </c>
      <c r="F217" s="15">
        <v>1</v>
      </c>
      <c r="H217" s="11"/>
    </row>
    <row r="218" ht="14.25">
      <c r="E218" s="15">
        <v>2003</v>
      </c>
      <c r="F218" s="15">
        <v>1</v>
      </c>
      <c r="G218">
        <v>4</v>
      </c>
      <c r="H218" s="11">
        <f>G218/$F$227</f>
        <v>0.2857142857142857</v>
      </c>
    </row>
    <row r="219" ht="14.25">
      <c r="E219" s="17">
        <v>2013</v>
      </c>
      <c r="F219" s="17">
        <v>1</v>
      </c>
      <c r="H219" s="11"/>
    </row>
    <row r="220" ht="14.25">
      <c r="E220" s="17">
        <v>2015</v>
      </c>
      <c r="F220" s="17">
        <v>1</v>
      </c>
      <c r="H220" s="11"/>
    </row>
    <row r="221" ht="14.25">
      <c r="E221" s="17">
        <v>2016</v>
      </c>
      <c r="F221" s="17">
        <v>1</v>
      </c>
      <c r="H221" s="11"/>
    </row>
    <row r="222" ht="14.25">
      <c r="E222" s="17">
        <v>2019</v>
      </c>
      <c r="F222" s="17">
        <v>1</v>
      </c>
      <c r="G222">
        <v>4</v>
      </c>
      <c r="H222" s="11">
        <f>G222/$F$227</f>
        <v>0.2857142857142857</v>
      </c>
    </row>
    <row r="223" ht="14.25">
      <c r="E223" s="19">
        <v>2020</v>
      </c>
      <c r="F223" s="19">
        <v>1</v>
      </c>
      <c r="H223" s="11"/>
    </row>
    <row r="224" ht="14.25">
      <c r="E224" s="19">
        <v>2021</v>
      </c>
      <c r="F224" s="19">
        <v>1</v>
      </c>
      <c r="H224" s="11"/>
    </row>
    <row r="225" ht="14.25">
      <c r="E225" s="19">
        <v>2023</v>
      </c>
      <c r="F225" s="19">
        <v>1</v>
      </c>
      <c r="H225" s="11"/>
    </row>
    <row r="226" ht="14.25">
      <c r="E226" s="19">
        <v>2025</v>
      </c>
      <c r="F226" s="19">
        <v>1</v>
      </c>
      <c r="G226">
        <v>4</v>
      </c>
      <c r="H226" s="11">
        <f>G226/$F$227</f>
        <v>0.2857142857142857</v>
      </c>
    </row>
    <row r="227" ht="14.25">
      <c r="D227" t="s">
        <v>206</v>
      </c>
      <c r="F227">
        <v>14</v>
      </c>
    </row>
    <row r="228" ht="14.25">
      <c r="D228" t="s">
        <v>4</v>
      </c>
      <c r="F228">
        <v>28</v>
      </c>
    </row>
    <row r="229" ht="14.25"/>
    <row r="230" ht="14.25">
      <c r="C230" t="s">
        <v>17</v>
      </c>
      <c r="D230" s="21" t="s">
        <v>207</v>
      </c>
    </row>
    <row r="231" ht="14.25">
      <c r="D231" t="s">
        <v>38</v>
      </c>
      <c r="E231" t="s">
        <v>90</v>
      </c>
      <c r="F231" t="s">
        <v>105</v>
      </c>
    </row>
    <row r="232" ht="14.25">
      <c r="D232" t="s">
        <v>199</v>
      </c>
      <c r="E232" s="19">
        <v>2024</v>
      </c>
      <c r="F232" s="19">
        <v>3</v>
      </c>
      <c r="K232" s="12"/>
      <c r="L232" s="12" t="s">
        <v>199</v>
      </c>
      <c r="M232" s="12" t="s">
        <v>39</v>
      </c>
    </row>
    <row r="233" ht="14.25">
      <c r="E233" s="19">
        <v>2025</v>
      </c>
      <c r="F233" s="19">
        <v>1</v>
      </c>
      <c r="G233">
        <v>4</v>
      </c>
      <c r="H233" s="11">
        <v>1</v>
      </c>
      <c r="K233" s="12" t="s">
        <v>48</v>
      </c>
      <c r="L233" s="12">
        <v>0</v>
      </c>
      <c r="M233" s="12">
        <v>0</v>
      </c>
    </row>
    <row r="234" ht="14.25">
      <c r="D234" t="s">
        <v>208</v>
      </c>
      <c r="F234">
        <v>4</v>
      </c>
      <c r="H234" s="11"/>
      <c r="K234" s="12" t="s">
        <v>49</v>
      </c>
      <c r="L234" s="12">
        <v>0</v>
      </c>
      <c r="M234" s="12">
        <v>0</v>
      </c>
    </row>
    <row r="235" ht="14.25">
      <c r="D235" t="s">
        <v>39</v>
      </c>
      <c r="E235" s="15">
        <v>2019</v>
      </c>
      <c r="F235" s="15">
        <v>1</v>
      </c>
      <c r="G235">
        <v>1</v>
      </c>
      <c r="H235" s="13">
        <f>G235/$F$239</f>
        <v>0.25</v>
      </c>
      <c r="K235" s="12" t="s">
        <v>50</v>
      </c>
      <c r="L235" s="12">
        <v>0</v>
      </c>
      <c r="M235" s="12">
        <v>1</v>
      </c>
    </row>
    <row r="236" ht="14.25">
      <c r="E236" s="19">
        <v>2020</v>
      </c>
      <c r="F236" s="19">
        <v>1</v>
      </c>
      <c r="H236" s="11"/>
      <c r="K236" s="12" t="s">
        <v>51</v>
      </c>
      <c r="L236" s="12">
        <v>4</v>
      </c>
      <c r="M236" s="12">
        <v>3</v>
      </c>
    </row>
    <row r="237" ht="14.25">
      <c r="E237" s="19">
        <v>2023</v>
      </c>
      <c r="F237" s="19">
        <v>1</v>
      </c>
      <c r="H237" s="11"/>
    </row>
    <row r="238" ht="14.25">
      <c r="E238" s="19">
        <v>2024</v>
      </c>
      <c r="F238" s="19">
        <v>1</v>
      </c>
      <c r="G238">
        <v>3</v>
      </c>
      <c r="H238" s="11">
        <f>G238/$F$239</f>
        <v>0.75</v>
      </c>
    </row>
    <row r="239" ht="14.25">
      <c r="D239" t="s">
        <v>209</v>
      </c>
      <c r="F239">
        <v>4</v>
      </c>
    </row>
    <row r="240" ht="14.25">
      <c r="D240" t="s">
        <v>4</v>
      </c>
      <c r="F240">
        <v>8</v>
      </c>
    </row>
    <row r="241" ht="14.25"/>
    <row r="242" ht="14.25">
      <c r="C242" t="s">
        <v>18</v>
      </c>
      <c r="D242" t="s">
        <v>67</v>
      </c>
    </row>
    <row r="243" ht="14.25">
      <c r="D243" t="s">
        <v>19</v>
      </c>
      <c r="E243" t="s">
        <v>210</v>
      </c>
      <c r="H243" t="s">
        <v>3</v>
      </c>
      <c r="I243" t="s">
        <v>211</v>
      </c>
    </row>
    <row r="244" ht="14.25">
      <c r="D244" s="10">
        <v>0</v>
      </c>
      <c r="E244">
        <v>20</v>
      </c>
      <c r="G244" t="s">
        <v>212</v>
      </c>
      <c r="H244">
        <f t="shared" ref="H244:H245" si="11">E244+E246</f>
        <v>145</v>
      </c>
      <c r="I244" s="11">
        <f>H244/H246</f>
        <v>0.96026490066225167</v>
      </c>
    </row>
    <row r="245" ht="14.25">
      <c r="D245" s="10">
        <v>1</v>
      </c>
      <c r="E245">
        <v>4</v>
      </c>
      <c r="G245" t="s">
        <v>213</v>
      </c>
      <c r="H245">
        <f t="shared" si="11"/>
        <v>6</v>
      </c>
      <c r="I245" s="11">
        <f>H245/H246</f>
        <v>3.9735099337748346e-02</v>
      </c>
    </row>
    <row r="246" ht="14.25">
      <c r="D246" s="10" t="s">
        <v>10</v>
      </c>
      <c r="E246">
        <v>125</v>
      </c>
      <c r="H246">
        <f>SUM(H244:H245)</f>
        <v>151</v>
      </c>
      <c r="I246" s="27">
        <v>1</v>
      </c>
    </row>
    <row r="247" ht="14.25">
      <c r="D247" s="10" t="s">
        <v>12</v>
      </c>
      <c r="E247">
        <v>2</v>
      </c>
    </row>
    <row r="248" ht="14.25">
      <c r="D248" s="10" t="s">
        <v>4</v>
      </c>
      <c r="E248">
        <v>151</v>
      </c>
    </row>
    <row r="249" ht="14.25"/>
    <row r="250" ht="14.25">
      <c r="D250" t="s">
        <v>67</v>
      </c>
      <c r="E250" t="s">
        <v>214</v>
      </c>
    </row>
    <row r="251" ht="14.25">
      <c r="D251" s="10"/>
      <c r="E251" s="21"/>
      <c r="F251" s="21"/>
    </row>
    <row r="252" ht="14.25">
      <c r="D252" t="s">
        <v>19</v>
      </c>
      <c r="E252" t="s">
        <v>215</v>
      </c>
    </row>
    <row r="253" ht="14.25">
      <c r="D253" s="10" t="s">
        <v>40</v>
      </c>
      <c r="E253">
        <v>3</v>
      </c>
    </row>
    <row r="254" ht="14.25">
      <c r="D254" s="28">
        <v>2007</v>
      </c>
      <c r="E254" s="17">
        <v>1</v>
      </c>
      <c r="F254">
        <v>1</v>
      </c>
      <c r="G254" s="11">
        <f>F254/GETPIVOTDATA("Dokumentation",$D$252,"Cluster","Grundlagen und Theorien")</f>
        <v>0.33333333333333331</v>
      </c>
    </row>
    <row r="255" ht="14.25">
      <c r="D255" s="29">
        <v>2020</v>
      </c>
      <c r="E255" s="19">
        <v>1</v>
      </c>
      <c r="G255" s="11"/>
    </row>
    <row r="256" ht="14.25">
      <c r="D256" s="29">
        <v>2024</v>
      </c>
      <c r="E256" s="19">
        <v>1</v>
      </c>
      <c r="F256">
        <v>2</v>
      </c>
      <c r="G256" s="11">
        <f>F256/GETPIVOTDATA("Dokumentation",$D$252,"Cluster","Grundlagen und Theorien")</f>
        <v>0.66666666666666663</v>
      </c>
    </row>
    <row r="257" ht="14.25">
      <c r="D257" s="10" t="s">
        <v>44</v>
      </c>
      <c r="E257">
        <v>2</v>
      </c>
      <c r="G257" s="11"/>
    </row>
    <row r="258" ht="14.25">
      <c r="D258" s="28">
        <v>2003</v>
      </c>
      <c r="E258" s="17">
        <v>2</v>
      </c>
      <c r="F258">
        <v>2</v>
      </c>
      <c r="G258" s="11">
        <v>1</v>
      </c>
    </row>
    <row r="259" ht="14.25">
      <c r="D259" s="10" t="s">
        <v>46</v>
      </c>
      <c r="E259">
        <v>1</v>
      </c>
      <c r="G259" s="11"/>
    </row>
    <row r="260" ht="14.25">
      <c r="D260" s="29">
        <v>2024</v>
      </c>
      <c r="E260" s="19">
        <v>1</v>
      </c>
      <c r="F260">
        <v>1</v>
      </c>
      <c r="G260" s="11">
        <v>1</v>
      </c>
    </row>
    <row r="261" ht="14.25">
      <c r="D261" s="10" t="s">
        <v>4</v>
      </c>
      <c r="E261">
        <v>6</v>
      </c>
    </row>
    <row r="262" ht="14.25"/>
    <row r="263" ht="14.25">
      <c r="C263" t="s">
        <v>33</v>
      </c>
      <c r="D263" t="s">
        <v>216</v>
      </c>
    </row>
    <row r="264" ht="14.25">
      <c r="D264" t="s">
        <v>19</v>
      </c>
      <c r="E264" t="s">
        <v>210</v>
      </c>
    </row>
    <row r="265" ht="14.25">
      <c r="D265" s="10">
        <v>1</v>
      </c>
      <c r="E265">
        <v>19</v>
      </c>
      <c r="G265" t="s">
        <v>36</v>
      </c>
      <c r="H265">
        <f>GETPIVOTDATA("Cluster",$D$264,"Abstraktion","0")</f>
        <v>23</v>
      </c>
      <c r="I265" s="11">
        <f>H265/H267</f>
        <v>0.15231788079470199</v>
      </c>
    </row>
    <row r="266" ht="14.25">
      <c r="D266" s="10" t="s">
        <v>10</v>
      </c>
      <c r="E266">
        <v>23</v>
      </c>
      <c r="G266" t="s">
        <v>37</v>
      </c>
      <c r="H266">
        <f>E265+E267</f>
        <v>128</v>
      </c>
      <c r="I266" s="11">
        <f>H266/H267</f>
        <v>0.84768211920529801</v>
      </c>
    </row>
    <row r="267" ht="14.25">
      <c r="D267" s="10" t="s">
        <v>12</v>
      </c>
      <c r="E267">
        <v>109</v>
      </c>
      <c r="H267">
        <f>SUM(H265:H266)</f>
        <v>151</v>
      </c>
    </row>
    <row r="268" ht="14.25">
      <c r="D268" s="10" t="s">
        <v>4</v>
      </c>
      <c r="E268">
        <v>151</v>
      </c>
    </row>
    <row r="269" ht="14.25"/>
    <row r="270" ht="14.25"/>
    <row r="271" ht="14.25"/>
    <row r="272" ht="14.25">
      <c r="D272" t="s">
        <v>19</v>
      </c>
      <c r="E272" t="s">
        <v>105</v>
      </c>
    </row>
    <row r="273" ht="14.25">
      <c r="D273" s="10" t="s">
        <v>199</v>
      </c>
      <c r="E273">
        <v>4</v>
      </c>
      <c r="H273" t="s">
        <v>199</v>
      </c>
      <c r="I273" t="s">
        <v>39</v>
      </c>
      <c r="J273" t="str">
        <f>D278</f>
        <v xml:space="preserve">Grundlagen und Theorien</v>
      </c>
      <c r="K273" t="str">
        <f>D282</f>
        <v xml:space="preserve">Hardware und Logik</v>
      </c>
      <c r="L273" t="str">
        <f>D286</f>
        <v>Monitoring</v>
      </c>
      <c r="M273" t="str">
        <f>D288</f>
        <v>Programmierung</v>
      </c>
      <c r="N273" t="str">
        <f>D292</f>
        <v xml:space="preserve">Prozessoren und Architekturen</v>
      </c>
      <c r="O273" t="str">
        <f>D296</f>
        <v xml:space="preserve">Speicher und Performance</v>
      </c>
      <c r="P273" t="str">
        <f>D300</f>
        <v xml:space="preserve">Systeme und Anwendungen</v>
      </c>
    </row>
    <row r="274" ht="14.25">
      <c r="D274" s="30" t="s">
        <v>10</v>
      </c>
      <c r="E274">
        <v>2</v>
      </c>
      <c r="G274" t="s">
        <v>36</v>
      </c>
      <c r="H274">
        <v>2</v>
      </c>
      <c r="I274">
        <v>4</v>
      </c>
      <c r="J274">
        <v>2</v>
      </c>
      <c r="K274">
        <v>4</v>
      </c>
      <c r="L274">
        <v>1</v>
      </c>
      <c r="M274">
        <v>2</v>
      </c>
      <c r="N274">
        <v>2</v>
      </c>
      <c r="O274">
        <v>5</v>
      </c>
      <c r="P274">
        <v>1</v>
      </c>
    </row>
    <row r="275" ht="14.25">
      <c r="D275" s="30" t="s">
        <v>12</v>
      </c>
      <c r="E275">
        <v>2</v>
      </c>
      <c r="G275" t="s">
        <v>37</v>
      </c>
      <c r="H275">
        <v>2</v>
      </c>
      <c r="I275">
        <v>0</v>
      </c>
      <c r="J275">
        <v>12</v>
      </c>
      <c r="K275">
        <v>11</v>
      </c>
      <c r="L275">
        <v>0</v>
      </c>
      <c r="M275">
        <v>12</v>
      </c>
      <c r="N275">
        <v>72</v>
      </c>
      <c r="O275">
        <v>12</v>
      </c>
      <c r="P275">
        <v>7</v>
      </c>
    </row>
    <row r="276" ht="14.25">
      <c r="D276" s="10" t="s">
        <v>39</v>
      </c>
      <c r="E276">
        <v>4</v>
      </c>
    </row>
    <row r="277" ht="14.25">
      <c r="D277" s="30" t="s">
        <v>10</v>
      </c>
      <c r="E277">
        <v>4</v>
      </c>
    </row>
    <row r="278" ht="14.25">
      <c r="D278" s="10" t="s">
        <v>40</v>
      </c>
      <c r="E278">
        <v>14</v>
      </c>
    </row>
    <row r="279" ht="14.25">
      <c r="D279" s="30">
        <v>1</v>
      </c>
      <c r="E279">
        <v>3</v>
      </c>
    </row>
    <row r="280" ht="14.25">
      <c r="D280" s="30" t="s">
        <v>10</v>
      </c>
      <c r="E280">
        <v>2</v>
      </c>
    </row>
    <row r="281" ht="14.25">
      <c r="D281" s="30" t="s">
        <v>12</v>
      </c>
      <c r="E281">
        <v>9</v>
      </c>
    </row>
    <row r="282" ht="14.25">
      <c r="D282" s="10" t="s">
        <v>41</v>
      </c>
      <c r="E282">
        <v>15</v>
      </c>
    </row>
    <row r="283" ht="14.25">
      <c r="D283" s="30">
        <v>1</v>
      </c>
      <c r="E283">
        <v>4</v>
      </c>
    </row>
    <row r="284" ht="14.25">
      <c r="D284" s="30" t="s">
        <v>10</v>
      </c>
      <c r="E284">
        <v>4</v>
      </c>
    </row>
    <row r="285" ht="14.25">
      <c r="D285" s="30" t="s">
        <v>12</v>
      </c>
      <c r="E285">
        <v>7</v>
      </c>
    </row>
    <row r="286" ht="14.25">
      <c r="D286" s="10" t="s">
        <v>42</v>
      </c>
      <c r="E286">
        <v>1</v>
      </c>
    </row>
    <row r="287" ht="14.25">
      <c r="D287" s="30" t="s">
        <v>10</v>
      </c>
      <c r="E287">
        <v>1</v>
      </c>
    </row>
    <row r="288" ht="14.25">
      <c r="D288" s="10" t="s">
        <v>43</v>
      </c>
      <c r="E288">
        <v>14</v>
      </c>
    </row>
    <row r="289" ht="14.25">
      <c r="D289" s="30">
        <v>1</v>
      </c>
      <c r="E289">
        <v>1</v>
      </c>
    </row>
    <row r="290" ht="14.25">
      <c r="D290" s="30" t="s">
        <v>10</v>
      </c>
      <c r="E290">
        <v>2</v>
      </c>
    </row>
    <row r="291" ht="14.25">
      <c r="D291" s="30" t="s">
        <v>12</v>
      </c>
      <c r="E291">
        <v>11</v>
      </c>
    </row>
    <row r="292" ht="14.25">
      <c r="D292" s="10" t="s">
        <v>44</v>
      </c>
      <c r="E292">
        <v>74</v>
      </c>
    </row>
    <row r="293" ht="14.25">
      <c r="D293" s="30">
        <v>1</v>
      </c>
      <c r="E293">
        <v>8</v>
      </c>
    </row>
    <row r="294" ht="14.25">
      <c r="D294" s="30" t="s">
        <v>10</v>
      </c>
      <c r="E294">
        <v>2</v>
      </c>
    </row>
    <row r="295" ht="14.25">
      <c r="D295" s="30" t="s">
        <v>12</v>
      </c>
      <c r="E295">
        <v>64</v>
      </c>
    </row>
    <row r="296" ht="14.25">
      <c r="D296" s="10" t="s">
        <v>45</v>
      </c>
      <c r="E296">
        <v>17</v>
      </c>
    </row>
    <row r="297" ht="14.25">
      <c r="D297" s="30">
        <v>1</v>
      </c>
      <c r="E297">
        <v>3</v>
      </c>
    </row>
    <row r="298" ht="14.25">
      <c r="D298" s="30" t="s">
        <v>10</v>
      </c>
      <c r="E298">
        <v>5</v>
      </c>
    </row>
    <row r="299" ht="14.25">
      <c r="D299" s="30" t="s">
        <v>12</v>
      </c>
      <c r="E299">
        <v>9</v>
      </c>
    </row>
    <row r="300" ht="14.25">
      <c r="D300" s="10" t="s">
        <v>46</v>
      </c>
      <c r="E300">
        <v>8</v>
      </c>
    </row>
    <row r="301" ht="14.25">
      <c r="D301" s="30" t="s">
        <v>10</v>
      </c>
      <c r="E301">
        <v>1</v>
      </c>
    </row>
    <row r="302" ht="14.25">
      <c r="D302" s="30" t="s">
        <v>12</v>
      </c>
      <c r="E302">
        <v>7</v>
      </c>
    </row>
    <row r="303" ht="14.25">
      <c r="D303" s="10" t="s">
        <v>4</v>
      </c>
      <c r="E303">
        <v>151</v>
      </c>
    </row>
    <row r="304" ht="14.25"/>
    <row r="305" ht="14.25"/>
    <row r="306" ht="14.25"/>
    <row r="307" ht="14.25">
      <c r="D307" t="s">
        <v>90</v>
      </c>
      <c r="E307" t="s">
        <v>35</v>
      </c>
      <c r="F307" t="s">
        <v>105</v>
      </c>
      <c r="I307">
        <v>1986</v>
      </c>
      <c r="J307">
        <v>1987</v>
      </c>
      <c r="K307">
        <v>1990</v>
      </c>
      <c r="L307">
        <v>1992</v>
      </c>
      <c r="M307">
        <v>1995</v>
      </c>
      <c r="N307">
        <v>1996</v>
      </c>
      <c r="O307">
        <v>1998</v>
      </c>
      <c r="P307">
        <v>1999</v>
      </c>
      <c r="Q307">
        <v>2000</v>
      </c>
      <c r="R307">
        <v>2001</v>
      </c>
      <c r="S307">
        <v>2002</v>
      </c>
      <c r="T307">
        <v>2003</v>
      </c>
      <c r="U307">
        <v>2004</v>
      </c>
      <c r="V307">
        <v>2005</v>
      </c>
      <c r="W307">
        <v>2006</v>
      </c>
      <c r="X307">
        <v>2007</v>
      </c>
      <c r="Y307">
        <v>2008</v>
      </c>
      <c r="Z307">
        <v>2009</v>
      </c>
      <c r="AA307">
        <v>2010</v>
      </c>
      <c r="AB307">
        <v>2011</v>
      </c>
      <c r="AC307">
        <v>2012</v>
      </c>
      <c r="AD307">
        <v>2013</v>
      </c>
      <c r="AE307">
        <v>2015</v>
      </c>
      <c r="AF307">
        <v>2016</v>
      </c>
      <c r="AG307">
        <v>2017</v>
      </c>
      <c r="AH307">
        <v>2018</v>
      </c>
      <c r="AI307">
        <v>2019</v>
      </c>
      <c r="AJ307">
        <v>2020</v>
      </c>
      <c r="AK307">
        <v>2021</v>
      </c>
      <c r="AL307">
        <v>2022</v>
      </c>
      <c r="AM307">
        <v>2023</v>
      </c>
      <c r="AN307">
        <v>2024</v>
      </c>
      <c r="AO307">
        <v>2025</v>
      </c>
    </row>
    <row r="308" ht="14.25">
      <c r="D308">
        <v>1986</v>
      </c>
      <c r="E308" s="10" t="s">
        <v>12</v>
      </c>
      <c r="F308">
        <v>1</v>
      </c>
      <c r="G308" s="12"/>
      <c r="H308" s="12" t="s">
        <v>36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2</v>
      </c>
      <c r="AJ308">
        <v>2</v>
      </c>
      <c r="AK308">
        <v>0</v>
      </c>
      <c r="AL308">
        <v>3</v>
      </c>
      <c r="AM308">
        <v>2</v>
      </c>
      <c r="AN308">
        <v>4</v>
      </c>
      <c r="AO308">
        <v>4</v>
      </c>
    </row>
    <row r="309" ht="14.25">
      <c r="D309">
        <v>1987</v>
      </c>
      <c r="E309" s="10" t="s">
        <v>12</v>
      </c>
      <c r="F309">
        <v>1</v>
      </c>
      <c r="G309" s="12"/>
      <c r="H309" s="12" t="s">
        <v>37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1</v>
      </c>
      <c r="P309">
        <v>2</v>
      </c>
      <c r="Q309">
        <v>3</v>
      </c>
      <c r="R309">
        <v>7</v>
      </c>
      <c r="S309">
        <v>5</v>
      </c>
      <c r="T309">
        <v>7</v>
      </c>
      <c r="U309">
        <v>3</v>
      </c>
      <c r="V309">
        <v>4</v>
      </c>
      <c r="W309">
        <v>1</v>
      </c>
      <c r="X309">
        <v>5</v>
      </c>
      <c r="Y309">
        <v>2</v>
      </c>
      <c r="Z309">
        <v>1</v>
      </c>
      <c r="AA309">
        <v>3</v>
      </c>
      <c r="AB309">
        <v>5</v>
      </c>
      <c r="AC309">
        <v>5</v>
      </c>
      <c r="AD309">
        <v>7</v>
      </c>
      <c r="AE309">
        <v>4</v>
      </c>
      <c r="AF309">
        <v>3</v>
      </c>
      <c r="AG309">
        <v>3</v>
      </c>
      <c r="AH309">
        <v>5</v>
      </c>
      <c r="AI309">
        <v>4</v>
      </c>
      <c r="AJ309">
        <v>4</v>
      </c>
      <c r="AK309">
        <v>5</v>
      </c>
      <c r="AL309">
        <v>3</v>
      </c>
      <c r="AM309">
        <v>6</v>
      </c>
      <c r="AN309">
        <v>14</v>
      </c>
      <c r="AO309">
        <v>11</v>
      </c>
    </row>
    <row r="310" ht="14.25">
      <c r="D310">
        <v>1990</v>
      </c>
      <c r="E310" s="10" t="s">
        <v>10</v>
      </c>
      <c r="F310">
        <v>1</v>
      </c>
      <c r="G310" s="12"/>
      <c r="H310" s="12"/>
      <c r="I310" s="12">
        <v>1986</v>
      </c>
      <c r="J310" s="12">
        <v>1987</v>
      </c>
      <c r="K310" s="12">
        <v>1990</v>
      </c>
      <c r="L310" s="12">
        <v>1992</v>
      </c>
      <c r="M310" s="12">
        <v>1995</v>
      </c>
      <c r="N310" s="12">
        <v>1996</v>
      </c>
      <c r="O310" s="12">
        <v>1998</v>
      </c>
      <c r="P310" s="12">
        <v>1999</v>
      </c>
      <c r="Q310" s="12">
        <v>2000</v>
      </c>
      <c r="R310" s="12">
        <v>2001</v>
      </c>
      <c r="S310" s="12">
        <v>2002</v>
      </c>
      <c r="T310" s="12">
        <v>2003</v>
      </c>
      <c r="U310" s="12">
        <v>2004</v>
      </c>
      <c r="V310" s="12">
        <v>2005</v>
      </c>
      <c r="W310" s="12">
        <v>2006</v>
      </c>
      <c r="X310" s="12">
        <v>2007</v>
      </c>
      <c r="Y310" s="12">
        <v>2008</v>
      </c>
      <c r="Z310" s="12">
        <v>2009</v>
      </c>
      <c r="AA310" s="12">
        <v>2010</v>
      </c>
      <c r="AB310" s="12">
        <v>2011</v>
      </c>
      <c r="AC310" s="12">
        <v>2012</v>
      </c>
      <c r="AD310" s="12">
        <v>2013</v>
      </c>
      <c r="AE310" s="12">
        <v>2015</v>
      </c>
      <c r="AF310" s="12">
        <v>2016</v>
      </c>
      <c r="AG310" s="12">
        <v>2017</v>
      </c>
      <c r="AH310" s="12">
        <v>2018</v>
      </c>
      <c r="AI310" s="12">
        <v>2019</v>
      </c>
      <c r="AJ310" s="12">
        <v>2020</v>
      </c>
      <c r="AK310" s="12">
        <v>2021</v>
      </c>
      <c r="AL310" s="12">
        <v>2022</v>
      </c>
      <c r="AM310" s="12">
        <v>2023</v>
      </c>
      <c r="AN310" s="12">
        <v>2024</v>
      </c>
      <c r="AO310" s="12">
        <v>2025</v>
      </c>
    </row>
    <row r="311" ht="14.25">
      <c r="E311" s="10" t="s">
        <v>12</v>
      </c>
      <c r="F311">
        <v>1</v>
      </c>
      <c r="G311" s="12"/>
      <c r="H311" s="12" t="s">
        <v>36</v>
      </c>
      <c r="I311">
        <f t="shared" ref="I311:I312" si="12">I308</f>
        <v>0</v>
      </c>
      <c r="J311">
        <f t="shared" ref="J311:J312" si="13">I311+J308</f>
        <v>0</v>
      </c>
      <c r="K311">
        <f t="shared" ref="K311:K312" si="14">J311+K308</f>
        <v>1</v>
      </c>
      <c r="L311">
        <f t="shared" ref="L311:L312" si="15">K311+L308</f>
        <v>2</v>
      </c>
      <c r="M311">
        <f t="shared" ref="M311:M312" si="16">L311+M308</f>
        <v>2</v>
      </c>
      <c r="N311">
        <f t="shared" ref="N311:N312" si="17">M311+N308</f>
        <v>2</v>
      </c>
      <c r="O311">
        <f t="shared" ref="O311:O312" si="18">N311+O308</f>
        <v>2</v>
      </c>
      <c r="P311">
        <f t="shared" ref="P311:P312" si="19">O311+P308</f>
        <v>2</v>
      </c>
      <c r="Q311">
        <f t="shared" ref="Q311:Q312" si="20">P311+Q308</f>
        <v>2</v>
      </c>
      <c r="R311">
        <f t="shared" ref="R311:R312" si="21">Q311+R308</f>
        <v>2</v>
      </c>
      <c r="S311">
        <f t="shared" ref="S311:S312" si="22">R311+S308</f>
        <v>2</v>
      </c>
      <c r="T311">
        <f t="shared" ref="T311:T312" si="23">S311+T308</f>
        <v>3</v>
      </c>
      <c r="U311">
        <f t="shared" ref="U311:U312" si="24">T311+U308</f>
        <v>4</v>
      </c>
      <c r="V311">
        <f t="shared" ref="V311:V312" si="25">U311+V308</f>
        <v>4</v>
      </c>
      <c r="W311">
        <f t="shared" ref="W311:W312" si="26">V311+W308</f>
        <v>4</v>
      </c>
      <c r="X311">
        <f t="shared" ref="X311:X312" si="27">W311+X308</f>
        <v>4</v>
      </c>
      <c r="Y311">
        <f t="shared" ref="Y311:Y312" si="28">X311+Y308</f>
        <v>4</v>
      </c>
      <c r="Z311">
        <f t="shared" ref="Z311:Z312" si="29">Y311+Z308</f>
        <v>4</v>
      </c>
      <c r="AA311">
        <f t="shared" ref="AA311:AA312" si="30">Z311+AA308</f>
        <v>4</v>
      </c>
      <c r="AB311">
        <f t="shared" ref="AB311:AB312" si="31">AA311+AB308</f>
        <v>5</v>
      </c>
      <c r="AC311">
        <f t="shared" ref="AC311:AC312" si="32">AB311+AC308</f>
        <v>5</v>
      </c>
      <c r="AD311">
        <f t="shared" ref="AD311:AD312" si="33">AC311+AD308</f>
        <v>5</v>
      </c>
      <c r="AE311">
        <f t="shared" ref="AE311:AE312" si="34">AD311+AE308</f>
        <v>5</v>
      </c>
      <c r="AF311">
        <f t="shared" ref="AF311:AF312" si="35">AE311+AF308</f>
        <v>6</v>
      </c>
      <c r="AG311">
        <f t="shared" ref="AG311:AG312" si="36">AF311+AG308</f>
        <v>6</v>
      </c>
      <c r="AH311">
        <f t="shared" ref="AH311:AH312" si="37">AG311+AH308</f>
        <v>6</v>
      </c>
      <c r="AI311">
        <f t="shared" ref="AI311:AI312" si="38">AH311+AI308</f>
        <v>8</v>
      </c>
      <c r="AJ311">
        <f t="shared" ref="AJ311:AJ312" si="39">AI311+AJ308</f>
        <v>10</v>
      </c>
      <c r="AK311">
        <f t="shared" ref="AK311:AK312" si="40">AJ311+AK308</f>
        <v>10</v>
      </c>
      <c r="AL311">
        <f t="shared" ref="AL311:AL312" si="41">AK311+AL308</f>
        <v>13</v>
      </c>
      <c r="AM311">
        <f t="shared" ref="AM311:AM312" si="42">AL311+AM308</f>
        <v>15</v>
      </c>
      <c r="AN311">
        <f t="shared" ref="AN311:AN312" si="43">AM311+AN308</f>
        <v>19</v>
      </c>
      <c r="AO311">
        <f t="shared" ref="AO311:AO312" si="44">AN311+AO308</f>
        <v>23</v>
      </c>
    </row>
    <row r="312" ht="14.25">
      <c r="D312">
        <v>1992</v>
      </c>
      <c r="E312" s="10" t="s">
        <v>10</v>
      </c>
      <c r="F312">
        <v>1</v>
      </c>
      <c r="G312" s="12"/>
      <c r="H312" s="12" t="s">
        <v>37</v>
      </c>
      <c r="I312">
        <f t="shared" si="12"/>
        <v>1</v>
      </c>
      <c r="J312" s="12">
        <f t="shared" si="13"/>
        <v>2</v>
      </c>
      <c r="K312" s="12">
        <f t="shared" si="14"/>
        <v>3</v>
      </c>
      <c r="L312" s="12">
        <f t="shared" si="15"/>
        <v>3</v>
      </c>
      <c r="M312" s="12">
        <f t="shared" si="16"/>
        <v>4</v>
      </c>
      <c r="N312" s="12">
        <f t="shared" si="17"/>
        <v>5</v>
      </c>
      <c r="O312" s="12">
        <f t="shared" si="18"/>
        <v>6</v>
      </c>
      <c r="P312" s="12">
        <f t="shared" si="19"/>
        <v>8</v>
      </c>
      <c r="Q312" s="12">
        <f t="shared" si="20"/>
        <v>11</v>
      </c>
      <c r="R312" s="12">
        <f t="shared" si="21"/>
        <v>18</v>
      </c>
      <c r="S312" s="12">
        <f t="shared" si="22"/>
        <v>23</v>
      </c>
      <c r="T312" s="12">
        <f t="shared" si="23"/>
        <v>30</v>
      </c>
      <c r="U312" s="12">
        <f t="shared" si="24"/>
        <v>33</v>
      </c>
      <c r="V312" s="12">
        <f t="shared" si="25"/>
        <v>37</v>
      </c>
      <c r="W312" s="12">
        <f t="shared" si="26"/>
        <v>38</v>
      </c>
      <c r="X312" s="12">
        <f t="shared" si="27"/>
        <v>43</v>
      </c>
      <c r="Y312" s="12">
        <f t="shared" si="28"/>
        <v>45</v>
      </c>
      <c r="Z312" s="12">
        <f t="shared" si="29"/>
        <v>46</v>
      </c>
      <c r="AA312" s="12">
        <f t="shared" si="30"/>
        <v>49</v>
      </c>
      <c r="AB312" s="12">
        <f t="shared" si="31"/>
        <v>54</v>
      </c>
      <c r="AC312" s="12">
        <f t="shared" si="32"/>
        <v>59</v>
      </c>
      <c r="AD312" s="12">
        <f t="shared" si="33"/>
        <v>66</v>
      </c>
      <c r="AE312" s="12">
        <f t="shared" si="34"/>
        <v>70</v>
      </c>
      <c r="AF312" s="12">
        <f t="shared" si="35"/>
        <v>73</v>
      </c>
      <c r="AG312" s="12">
        <f t="shared" si="36"/>
        <v>76</v>
      </c>
      <c r="AH312" s="12">
        <f t="shared" si="37"/>
        <v>81</v>
      </c>
      <c r="AI312" s="12">
        <f t="shared" si="38"/>
        <v>85</v>
      </c>
      <c r="AJ312" s="12">
        <f t="shared" si="39"/>
        <v>89</v>
      </c>
      <c r="AK312" s="12">
        <f t="shared" si="40"/>
        <v>94</v>
      </c>
      <c r="AL312" s="12">
        <f t="shared" si="41"/>
        <v>97</v>
      </c>
      <c r="AM312" s="12">
        <f t="shared" si="42"/>
        <v>103</v>
      </c>
      <c r="AN312" s="12">
        <f t="shared" si="43"/>
        <v>117</v>
      </c>
      <c r="AO312" s="12">
        <f t="shared" si="44"/>
        <v>128</v>
      </c>
    </row>
    <row r="313" ht="14.25">
      <c r="D313">
        <v>1995</v>
      </c>
      <c r="E313" s="10">
        <v>1</v>
      </c>
      <c r="F313">
        <v>1</v>
      </c>
      <c r="G313" s="12"/>
      <c r="H313" s="12"/>
    </row>
    <row r="314" ht="14.25">
      <c r="D314">
        <v>1996</v>
      </c>
      <c r="E314" s="10" t="s">
        <v>12</v>
      </c>
      <c r="F314">
        <v>1</v>
      </c>
      <c r="G314" s="12"/>
      <c r="H314" s="12"/>
    </row>
    <row r="315" ht="14.25">
      <c r="D315">
        <v>1998</v>
      </c>
      <c r="E315" s="10" t="s">
        <v>12</v>
      </c>
      <c r="F315">
        <v>1</v>
      </c>
      <c r="G315" s="12"/>
      <c r="H315" s="12"/>
    </row>
    <row r="316" ht="14.25">
      <c r="D316">
        <v>1999</v>
      </c>
      <c r="E316" s="10">
        <v>1</v>
      </c>
      <c r="F316">
        <v>1</v>
      </c>
      <c r="G316" s="12"/>
      <c r="H316" s="12"/>
    </row>
    <row r="317" ht="14.25">
      <c r="E317" s="10" t="s">
        <v>12</v>
      </c>
      <c r="F317">
        <v>1</v>
      </c>
      <c r="G317" s="12"/>
      <c r="H317" s="12"/>
    </row>
    <row r="318" ht="14.25">
      <c r="D318">
        <v>2000</v>
      </c>
      <c r="E318" s="10">
        <v>1</v>
      </c>
      <c r="F318">
        <v>1</v>
      </c>
      <c r="G318" s="12"/>
      <c r="H318" s="12"/>
    </row>
    <row r="319" ht="14.25">
      <c r="E319" s="10" t="s">
        <v>12</v>
      </c>
      <c r="F319">
        <v>2</v>
      </c>
      <c r="G319" s="12"/>
      <c r="H319" s="12"/>
    </row>
    <row r="320" ht="14.25">
      <c r="D320">
        <v>2001</v>
      </c>
      <c r="E320" s="10" t="s">
        <v>12</v>
      </c>
      <c r="F320">
        <v>7</v>
      </c>
      <c r="G320" s="12"/>
      <c r="H320" s="12"/>
    </row>
    <row r="321" ht="14.25">
      <c r="D321">
        <v>2002</v>
      </c>
      <c r="E321" s="10">
        <v>1</v>
      </c>
      <c r="F321">
        <v>1</v>
      </c>
      <c r="G321" s="12"/>
      <c r="H321" s="12"/>
    </row>
    <row r="322" ht="14.25">
      <c r="E322" s="10" t="s">
        <v>12</v>
      </c>
      <c r="F322">
        <v>4</v>
      </c>
      <c r="G322" s="12"/>
      <c r="H322" s="12"/>
    </row>
    <row r="323" ht="14.25">
      <c r="D323">
        <v>2003</v>
      </c>
      <c r="E323" s="10">
        <v>1</v>
      </c>
      <c r="F323">
        <v>4</v>
      </c>
      <c r="G323" s="12"/>
      <c r="H323" s="12"/>
    </row>
    <row r="324" ht="14.25">
      <c r="E324" s="10" t="s">
        <v>10</v>
      </c>
      <c r="F324">
        <v>1</v>
      </c>
      <c r="G324" s="12"/>
      <c r="H324" s="12"/>
    </row>
    <row r="325" ht="14.25">
      <c r="E325" s="10" t="s">
        <v>12</v>
      </c>
      <c r="F325">
        <v>3</v>
      </c>
      <c r="G325" s="12"/>
      <c r="H325" s="12"/>
    </row>
    <row r="326" ht="14.25">
      <c r="D326">
        <v>2004</v>
      </c>
      <c r="E326" s="10">
        <v>1</v>
      </c>
      <c r="F326">
        <v>1</v>
      </c>
      <c r="G326" s="12"/>
      <c r="H326" s="12"/>
    </row>
    <row r="327" ht="14.25">
      <c r="E327" s="10" t="s">
        <v>10</v>
      </c>
      <c r="F327">
        <v>1</v>
      </c>
      <c r="G327" s="12"/>
      <c r="H327" s="12"/>
    </row>
    <row r="328" ht="14.25">
      <c r="E328" s="10" t="s">
        <v>12</v>
      </c>
      <c r="F328">
        <v>2</v>
      </c>
      <c r="G328" s="12"/>
      <c r="H328" s="12"/>
    </row>
    <row r="329" ht="14.25">
      <c r="D329">
        <v>2005</v>
      </c>
      <c r="E329" s="10" t="s">
        <v>12</v>
      </c>
      <c r="F329">
        <v>4</v>
      </c>
      <c r="G329" s="12"/>
      <c r="H329" s="12"/>
    </row>
    <row r="330" ht="14.25">
      <c r="D330">
        <v>2006</v>
      </c>
      <c r="E330" s="10" t="s">
        <v>12</v>
      </c>
      <c r="F330">
        <v>1</v>
      </c>
      <c r="G330" s="12"/>
      <c r="H330" s="12"/>
    </row>
    <row r="331" ht="14.25">
      <c r="D331">
        <v>2007</v>
      </c>
      <c r="E331" s="10">
        <v>1</v>
      </c>
      <c r="F331">
        <v>2</v>
      </c>
      <c r="G331" s="12"/>
      <c r="H331" s="12"/>
    </row>
    <row r="332" ht="14.25">
      <c r="E332" s="10" t="s">
        <v>12</v>
      </c>
      <c r="F332">
        <v>3</v>
      </c>
      <c r="G332" s="12"/>
      <c r="H332" s="12"/>
    </row>
    <row r="333" ht="14.25">
      <c r="D333">
        <v>2008</v>
      </c>
      <c r="E333" s="10">
        <v>1</v>
      </c>
      <c r="F333">
        <v>1</v>
      </c>
      <c r="G333" s="12"/>
      <c r="H333" s="12"/>
    </row>
    <row r="334" ht="14.25">
      <c r="E334" s="10" t="s">
        <v>12</v>
      </c>
      <c r="F334">
        <v>1</v>
      </c>
      <c r="G334" s="12"/>
      <c r="H334" s="12"/>
    </row>
    <row r="335" ht="14.25">
      <c r="D335">
        <v>2009</v>
      </c>
      <c r="E335" s="10" t="s">
        <v>12</v>
      </c>
      <c r="F335">
        <v>1</v>
      </c>
      <c r="G335" s="12"/>
      <c r="H335" s="12"/>
    </row>
    <row r="336" ht="14.25">
      <c r="D336">
        <v>2010</v>
      </c>
      <c r="E336" s="10" t="s">
        <v>12</v>
      </c>
      <c r="F336">
        <v>3</v>
      </c>
      <c r="G336" s="12"/>
      <c r="H336" s="12"/>
    </row>
    <row r="337" ht="14.25">
      <c r="D337">
        <v>2011</v>
      </c>
      <c r="E337" s="10" t="s">
        <v>10</v>
      </c>
      <c r="F337">
        <v>1</v>
      </c>
      <c r="G337" s="12"/>
      <c r="H337" s="12"/>
    </row>
    <row r="338" ht="14.25">
      <c r="E338" s="10" t="s">
        <v>12</v>
      </c>
      <c r="F338">
        <v>5</v>
      </c>
      <c r="G338" s="12"/>
      <c r="H338" s="12"/>
    </row>
    <row r="339" ht="14.25">
      <c r="D339">
        <v>2012</v>
      </c>
      <c r="E339" s="10">
        <v>1</v>
      </c>
      <c r="F339">
        <v>1</v>
      </c>
      <c r="G339" s="12"/>
      <c r="H339" s="12"/>
    </row>
    <row r="340" ht="14.25">
      <c r="E340" s="10" t="s">
        <v>12</v>
      </c>
      <c r="F340">
        <v>4</v>
      </c>
      <c r="G340" s="12"/>
      <c r="H340" s="12"/>
    </row>
    <row r="341" ht="14.25">
      <c r="D341">
        <v>2013</v>
      </c>
      <c r="E341" s="10">
        <v>1</v>
      </c>
      <c r="F341">
        <v>1</v>
      </c>
      <c r="G341" s="12"/>
      <c r="H341" s="12"/>
    </row>
    <row r="342" ht="14.25">
      <c r="E342" s="10" t="s">
        <v>12</v>
      </c>
      <c r="F342">
        <v>6</v>
      </c>
      <c r="G342" s="12"/>
      <c r="H342" s="12"/>
    </row>
    <row r="343" ht="14.25">
      <c r="D343">
        <v>2015</v>
      </c>
      <c r="E343" s="10" t="s">
        <v>12</v>
      </c>
      <c r="F343">
        <v>4</v>
      </c>
      <c r="G343" s="12"/>
      <c r="H343" s="12"/>
    </row>
    <row r="344" ht="14.25">
      <c r="D344">
        <v>2016</v>
      </c>
      <c r="E344" s="10">
        <v>1</v>
      </c>
      <c r="F344">
        <v>1</v>
      </c>
      <c r="G344" s="12"/>
      <c r="H344" s="12"/>
    </row>
    <row r="345" ht="14.25">
      <c r="E345" s="10" t="s">
        <v>10</v>
      </c>
      <c r="F345">
        <v>1</v>
      </c>
      <c r="G345" s="12"/>
      <c r="H345" s="12"/>
    </row>
    <row r="346" ht="14.25">
      <c r="E346" s="10" t="s">
        <v>12</v>
      </c>
      <c r="F346">
        <v>2</v>
      </c>
      <c r="G346" s="12"/>
      <c r="H346" s="12"/>
    </row>
    <row r="347" ht="14.25">
      <c r="D347">
        <v>2017</v>
      </c>
      <c r="E347" s="10" t="s">
        <v>12</v>
      </c>
      <c r="F347">
        <v>3</v>
      </c>
      <c r="G347" s="12"/>
      <c r="H347" s="12"/>
    </row>
    <row r="348" ht="14.25">
      <c r="D348">
        <v>2018</v>
      </c>
      <c r="E348" s="10" t="s">
        <v>12</v>
      </c>
      <c r="F348">
        <v>5</v>
      </c>
      <c r="G348" s="12"/>
      <c r="H348" s="12"/>
    </row>
    <row r="349" ht="14.25">
      <c r="D349">
        <v>2019</v>
      </c>
      <c r="E349" s="10" t="s">
        <v>10</v>
      </c>
      <c r="F349">
        <v>2</v>
      </c>
      <c r="G349" s="12"/>
      <c r="H349" s="12"/>
    </row>
    <row r="350" ht="14.25">
      <c r="E350" s="10" t="s">
        <v>12</v>
      </c>
      <c r="F350">
        <v>4</v>
      </c>
      <c r="G350" s="12"/>
      <c r="H350" s="12"/>
    </row>
    <row r="351" ht="14.25">
      <c r="D351">
        <v>2020</v>
      </c>
      <c r="E351" s="10">
        <v>1</v>
      </c>
      <c r="F351">
        <v>1</v>
      </c>
      <c r="G351" s="12"/>
      <c r="H351" s="12"/>
    </row>
    <row r="352" ht="14.25">
      <c r="E352" s="10" t="s">
        <v>10</v>
      </c>
      <c r="F352">
        <v>2</v>
      </c>
      <c r="G352" s="12"/>
      <c r="H352" s="12"/>
    </row>
    <row r="353" ht="14.25">
      <c r="E353" s="10" t="s">
        <v>12</v>
      </c>
      <c r="F353">
        <v>3</v>
      </c>
      <c r="G353" s="12"/>
      <c r="H353" s="12"/>
    </row>
    <row r="354" ht="14.25">
      <c r="D354">
        <v>2021</v>
      </c>
      <c r="E354" s="10" t="s">
        <v>12</v>
      </c>
      <c r="F354">
        <v>5</v>
      </c>
      <c r="G354" s="12"/>
      <c r="H354" s="12"/>
    </row>
    <row r="355" ht="14.25">
      <c r="D355">
        <v>2022</v>
      </c>
      <c r="E355" s="10" t="s">
        <v>10</v>
      </c>
      <c r="F355">
        <v>3</v>
      </c>
      <c r="G355" s="12"/>
      <c r="H355" s="12"/>
    </row>
    <row r="356" ht="14.25">
      <c r="E356" s="10" t="s">
        <v>12</v>
      </c>
      <c r="F356">
        <v>3</v>
      </c>
      <c r="G356" s="12"/>
      <c r="H356" s="12"/>
    </row>
    <row r="357" ht="14.25">
      <c r="D357">
        <v>2023</v>
      </c>
      <c r="E357" s="10">
        <v>1</v>
      </c>
      <c r="F357">
        <v>1</v>
      </c>
      <c r="G357" s="12"/>
      <c r="H357" s="12"/>
    </row>
    <row r="358" ht="14.25">
      <c r="E358" s="10" t="s">
        <v>10</v>
      </c>
      <c r="F358">
        <v>2</v>
      </c>
      <c r="G358" s="12"/>
      <c r="H358" s="12"/>
    </row>
    <row r="359" ht="14.25">
      <c r="E359" s="10" t="s">
        <v>12</v>
      </c>
      <c r="F359">
        <v>5</v>
      </c>
      <c r="G359" s="12"/>
      <c r="H359" s="12"/>
    </row>
    <row r="360" ht="14.25">
      <c r="D360">
        <v>2024</v>
      </c>
      <c r="E360" s="10" t="s">
        <v>10</v>
      </c>
      <c r="F360">
        <v>4</v>
      </c>
      <c r="G360" s="12"/>
      <c r="H360" s="12"/>
    </row>
    <row r="361" ht="14.25">
      <c r="E361" s="10" t="s">
        <v>12</v>
      </c>
      <c r="F361">
        <v>14</v>
      </c>
      <c r="G361" s="12"/>
      <c r="H361" s="12"/>
    </row>
    <row r="362" ht="14.25">
      <c r="D362">
        <v>2025</v>
      </c>
      <c r="E362" s="10">
        <v>1</v>
      </c>
      <c r="F362">
        <v>2</v>
      </c>
      <c r="G362" s="12"/>
      <c r="H362" s="12"/>
    </row>
    <row r="363" ht="14.25">
      <c r="E363" s="10" t="s">
        <v>10</v>
      </c>
      <c r="F363">
        <v>4</v>
      </c>
      <c r="G363" s="12"/>
      <c r="H363" s="12"/>
    </row>
    <row r="364" ht="14.25">
      <c r="E364" s="10" t="s">
        <v>12</v>
      </c>
      <c r="F364">
        <v>9</v>
      </c>
      <c r="G364" s="12"/>
      <c r="H364" s="12"/>
    </row>
    <row r="365" ht="14.25">
      <c r="D365" t="s">
        <v>4</v>
      </c>
      <c r="F365">
        <v>151</v>
      </c>
    </row>
    <row r="366" ht="14.25"/>
    <row r="367" ht="14.25">
      <c r="C367" t="s">
        <v>34</v>
      </c>
      <c r="D367" t="s">
        <v>53</v>
      </c>
    </row>
    <row r="368" ht="14.25"/>
    <row r="369" ht="14.25">
      <c r="D369" t="s">
        <v>19</v>
      </c>
      <c r="E369" t="s">
        <v>105</v>
      </c>
      <c r="G369">
        <v>0</v>
      </c>
      <c r="H369" t="s">
        <v>54</v>
      </c>
      <c r="I369">
        <f>GETPIVOTDATA("Thema1",$D$369,"Institution","0")</f>
        <v>1</v>
      </c>
      <c r="J369" s="11">
        <f t="shared" ref="J369:J372" si="45">I369/$I$373</f>
        <v>6.6225165562913907e-03</v>
      </c>
    </row>
    <row r="370" ht="14.25">
      <c r="D370" s="10">
        <v>1</v>
      </c>
      <c r="E370">
        <v>134</v>
      </c>
      <c r="G370">
        <v>1</v>
      </c>
      <c r="H370" t="s">
        <v>217</v>
      </c>
      <c r="I370">
        <v>135</v>
      </c>
      <c r="J370" s="13">
        <f t="shared" si="45"/>
        <v>0.89403973509933776</v>
      </c>
    </row>
    <row r="371" ht="14.25">
      <c r="D371" s="10">
        <v>2</v>
      </c>
      <c r="E371">
        <v>1</v>
      </c>
      <c r="G371">
        <v>2</v>
      </c>
      <c r="H371" t="s">
        <v>57</v>
      </c>
      <c r="I371">
        <v>14</v>
      </c>
      <c r="J371" s="13">
        <f t="shared" si="45"/>
        <v>9.2715231788079472e-02</v>
      </c>
    </row>
    <row r="372" ht="14.25">
      <c r="D372" s="10" t="s">
        <v>10</v>
      </c>
      <c r="E372">
        <v>1</v>
      </c>
      <c r="G372">
        <v>3</v>
      </c>
      <c r="H372" t="s">
        <v>59</v>
      </c>
      <c r="I372">
        <v>1</v>
      </c>
      <c r="J372" s="13">
        <f t="shared" si="45"/>
        <v>6.6225165562913907e-03</v>
      </c>
    </row>
    <row r="373" ht="14.25">
      <c r="D373" s="10" t="s">
        <v>12</v>
      </c>
      <c r="E373">
        <v>1</v>
      </c>
      <c r="I373">
        <f>SUM(I369:I372)</f>
        <v>151</v>
      </c>
    </row>
    <row r="374" ht="14.25">
      <c r="D374" s="10" t="s">
        <v>61</v>
      </c>
      <c r="E374">
        <v>13</v>
      </c>
    </row>
    <row r="375" ht="14.25">
      <c r="D375" s="10" t="s">
        <v>14</v>
      </c>
      <c r="E375">
        <v>1</v>
      </c>
    </row>
    <row r="376" ht="14.25">
      <c r="D376" s="10" t="s">
        <v>4</v>
      </c>
      <c r="E376">
        <v>151</v>
      </c>
    </row>
    <row r="377" ht="14.25">
      <c r="W377" t="s">
        <v>218</v>
      </c>
    </row>
    <row r="378" ht="14.25"/>
    <row r="379" ht="14.25">
      <c r="D379" t="s">
        <v>38</v>
      </c>
      <c r="E379" t="s">
        <v>53</v>
      </c>
      <c r="F379" t="s">
        <v>105</v>
      </c>
    </row>
    <row r="380" ht="14.25">
      <c r="D380" t="s">
        <v>199</v>
      </c>
      <c r="E380" s="31">
        <v>1</v>
      </c>
      <c r="F380">
        <v>2</v>
      </c>
    </row>
    <row r="381" ht="14.25">
      <c r="E381" s="31" t="s">
        <v>12</v>
      </c>
      <c r="F381">
        <v>1</v>
      </c>
    </row>
    <row r="382" ht="14.25">
      <c r="E382" s="31" t="s">
        <v>61</v>
      </c>
      <c r="F382">
        <v>1</v>
      </c>
    </row>
    <row r="383" ht="14.25">
      <c r="D383" t="s">
        <v>39</v>
      </c>
      <c r="E383" s="31" t="s">
        <v>61</v>
      </c>
      <c r="F383">
        <v>4</v>
      </c>
    </row>
    <row r="384" ht="14.25">
      <c r="D384" t="s">
        <v>40</v>
      </c>
      <c r="E384" s="31">
        <v>1</v>
      </c>
      <c r="F384">
        <v>12</v>
      </c>
      <c r="J384" t="str">
        <f>D380</f>
        <v>AI</v>
      </c>
      <c r="K384" t="str">
        <f>D383</f>
        <v>GPU</v>
      </c>
      <c r="L384" t="str">
        <f>D384</f>
        <v xml:space="preserve">Grundlagen und Theorien</v>
      </c>
      <c r="M384" t="str">
        <f>D387</f>
        <v xml:space="preserve">Hardware und Logik</v>
      </c>
      <c r="N384" t="str">
        <f>D389</f>
        <v>Monitoring</v>
      </c>
      <c r="O384" t="str">
        <f>D390</f>
        <v>Programmierung</v>
      </c>
      <c r="P384" t="str">
        <f>D392</f>
        <v xml:space="preserve">Prozessoren und Architekturen</v>
      </c>
      <c r="Q384" t="str">
        <f>D395</f>
        <v xml:space="preserve">Speicher und Performance</v>
      </c>
      <c r="R384" t="str">
        <f>D397</f>
        <v xml:space="preserve">Systeme und Anwendungen</v>
      </c>
    </row>
    <row r="385" ht="14.25">
      <c r="E385" s="31" t="s">
        <v>10</v>
      </c>
      <c r="F385">
        <v>1</v>
      </c>
      <c r="H385" s="12">
        <v>0</v>
      </c>
      <c r="I385" t="s">
        <v>54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ht="14.25">
      <c r="E386" s="31" t="s">
        <v>61</v>
      </c>
      <c r="F386">
        <v>1</v>
      </c>
      <c r="H386" s="12">
        <v>1</v>
      </c>
      <c r="I386" t="s">
        <v>217</v>
      </c>
      <c r="J386">
        <v>3</v>
      </c>
      <c r="K386">
        <v>0</v>
      </c>
      <c r="L386">
        <v>12</v>
      </c>
      <c r="M386">
        <v>13</v>
      </c>
      <c r="N386">
        <v>1</v>
      </c>
      <c r="O386">
        <v>13</v>
      </c>
      <c r="P386">
        <v>72</v>
      </c>
      <c r="Q386">
        <v>14</v>
      </c>
      <c r="R386">
        <v>7</v>
      </c>
    </row>
    <row r="387" ht="14.25">
      <c r="D387" t="s">
        <v>41</v>
      </c>
      <c r="E387" s="31">
        <v>1</v>
      </c>
      <c r="F387">
        <v>13</v>
      </c>
      <c r="H387" s="12">
        <v>2</v>
      </c>
      <c r="I387" t="s">
        <v>57</v>
      </c>
      <c r="J387">
        <v>1</v>
      </c>
      <c r="K387">
        <v>4</v>
      </c>
      <c r="L387">
        <v>1</v>
      </c>
      <c r="M387">
        <v>2</v>
      </c>
      <c r="N387">
        <v>0</v>
      </c>
      <c r="O387">
        <v>1</v>
      </c>
      <c r="P387">
        <v>2</v>
      </c>
      <c r="Q387">
        <v>3</v>
      </c>
      <c r="R387">
        <v>0</v>
      </c>
    </row>
    <row r="388" ht="14.25">
      <c r="E388" s="31" t="s">
        <v>61</v>
      </c>
      <c r="F388">
        <v>2</v>
      </c>
      <c r="H388" s="12">
        <v>3</v>
      </c>
      <c r="I388" t="s">
        <v>59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</row>
    <row r="389" ht="14.25">
      <c r="D389" t="s">
        <v>42</v>
      </c>
      <c r="E389" s="31">
        <v>1</v>
      </c>
      <c r="F389">
        <v>1</v>
      </c>
    </row>
    <row r="390" ht="14.25">
      <c r="D390" t="s">
        <v>43</v>
      </c>
      <c r="E390" s="31">
        <v>1</v>
      </c>
      <c r="F390">
        <v>13</v>
      </c>
    </row>
    <row r="391" ht="14.25">
      <c r="E391" s="31" t="s">
        <v>61</v>
      </c>
      <c r="F391">
        <v>1</v>
      </c>
    </row>
    <row r="392" ht="14.25">
      <c r="D392" t="s">
        <v>44</v>
      </c>
      <c r="E392" s="31">
        <v>1</v>
      </c>
      <c r="F392">
        <v>72</v>
      </c>
    </row>
    <row r="393" ht="14.25">
      <c r="E393" s="31">
        <v>2</v>
      </c>
      <c r="F393">
        <v>1</v>
      </c>
    </row>
    <row r="394" ht="14.25">
      <c r="E394" s="31" t="s">
        <v>61</v>
      </c>
      <c r="F394">
        <v>1</v>
      </c>
    </row>
    <row r="395" ht="14.25">
      <c r="D395" t="s">
        <v>45</v>
      </c>
      <c r="E395" s="31">
        <v>1</v>
      </c>
      <c r="F395">
        <v>14</v>
      </c>
    </row>
    <row r="396" ht="14.25">
      <c r="E396" s="31" t="s">
        <v>61</v>
      </c>
      <c r="F396">
        <v>3</v>
      </c>
    </row>
    <row r="397" ht="14.25">
      <c r="D397" t="s">
        <v>46</v>
      </c>
      <c r="E397" s="31">
        <v>1</v>
      </c>
      <c r="F397">
        <v>7</v>
      </c>
    </row>
    <row r="398" ht="14.25">
      <c r="E398" s="31" t="s">
        <v>14</v>
      </c>
      <c r="F398">
        <v>1</v>
      </c>
    </row>
    <row r="399" ht="14.25">
      <c r="D399" t="s">
        <v>4</v>
      </c>
      <c r="F399">
        <v>151</v>
      </c>
    </row>
    <row r="400" ht="14.25"/>
    <row r="401" ht="14.25"/>
    <row r="402" ht="14.25">
      <c r="C402" t="s">
        <v>47</v>
      </c>
      <c r="D402" t="s">
        <v>9</v>
      </c>
    </row>
    <row r="403" ht="14.25">
      <c r="D403" t="s">
        <v>19</v>
      </c>
      <c r="E403" t="s">
        <v>105</v>
      </c>
    </row>
    <row r="404" ht="14.25">
      <c r="D404" s="10">
        <v>0</v>
      </c>
      <c r="E404">
        <v>16</v>
      </c>
      <c r="F404" s="11">
        <f t="shared" ref="F404:F407" si="46">E404/$E$408</f>
        <v>0.10596026490066225</v>
      </c>
    </row>
    <row r="405" ht="14.25">
      <c r="D405" s="10">
        <v>1</v>
      </c>
      <c r="E405">
        <v>99</v>
      </c>
      <c r="F405" s="13">
        <f t="shared" si="46"/>
        <v>0.6556291390728477</v>
      </c>
    </row>
    <row r="406" ht="14.25">
      <c r="D406" s="10">
        <v>2</v>
      </c>
      <c r="E406">
        <v>19</v>
      </c>
      <c r="F406" s="13">
        <f t="shared" si="46"/>
        <v>0.12582781456953643</v>
      </c>
    </row>
    <row r="407" ht="14.25">
      <c r="D407" s="10">
        <v>3</v>
      </c>
      <c r="E407">
        <v>17</v>
      </c>
      <c r="F407" s="13">
        <f t="shared" si="46"/>
        <v>0.11258278145695365</v>
      </c>
    </row>
    <row r="408" ht="14.25">
      <c r="D408" s="10" t="s">
        <v>4</v>
      </c>
      <c r="E408">
        <v>151</v>
      </c>
    </row>
    <row r="409" ht="14.25"/>
    <row r="410" ht="14.25">
      <c r="D410" s="32" t="s">
        <v>11</v>
      </c>
      <c r="E410">
        <f t="shared" ref="E410:E413" si="47">E404</f>
        <v>16</v>
      </c>
      <c r="F410" s="11">
        <f t="shared" ref="F410:F413" si="48">E410/151</f>
        <v>0.10596026490066225</v>
      </c>
    </row>
    <row r="411" ht="14.25">
      <c r="D411" s="32" t="s">
        <v>13</v>
      </c>
      <c r="E411">
        <f t="shared" si="47"/>
        <v>99</v>
      </c>
      <c r="F411" s="13">
        <f t="shared" si="48"/>
        <v>0.6556291390728477</v>
      </c>
    </row>
    <row r="412" ht="14.25">
      <c r="D412" s="32" t="s">
        <v>5</v>
      </c>
      <c r="E412">
        <f t="shared" si="47"/>
        <v>19</v>
      </c>
      <c r="F412" s="13">
        <f t="shared" si="48"/>
        <v>0.12582781456953643</v>
      </c>
    </row>
    <row r="413" ht="14.25">
      <c r="D413" s="32" t="s">
        <v>15</v>
      </c>
      <c r="E413">
        <f t="shared" si="47"/>
        <v>17</v>
      </c>
      <c r="F413" s="13">
        <f t="shared" si="48"/>
        <v>0.11258278145695365</v>
      </c>
    </row>
    <row r="414" ht="14.25"/>
    <row r="415" ht="14.25"/>
    <row r="416" ht="14.25">
      <c r="D416" t="s">
        <v>9</v>
      </c>
      <c r="E416" t="s">
        <v>90</v>
      </c>
      <c r="F416" t="s">
        <v>105</v>
      </c>
    </row>
    <row r="417" ht="14.25">
      <c r="D417">
        <v>0</v>
      </c>
      <c r="E417" s="15">
        <v>2000</v>
      </c>
      <c r="F417" s="15">
        <v>1</v>
      </c>
    </row>
    <row r="418" ht="14.25">
      <c r="E418" s="15">
        <v>2001</v>
      </c>
      <c r="F418" s="15">
        <v>1</v>
      </c>
    </row>
    <row r="419" ht="14.25">
      <c r="E419" s="15">
        <v>2002</v>
      </c>
      <c r="F419" s="15">
        <v>1</v>
      </c>
    </row>
    <row r="420" ht="14.25">
      <c r="E420" s="15">
        <v>2003</v>
      </c>
      <c r="F420" s="15">
        <v>1</v>
      </c>
    </row>
    <row r="421" ht="14.25">
      <c r="E421" s="15">
        <v>2005</v>
      </c>
      <c r="F421" s="15">
        <v>1</v>
      </c>
    </row>
    <row r="422" ht="14.25">
      <c r="E422" s="15">
        <v>2007</v>
      </c>
      <c r="F422" s="15">
        <v>1</v>
      </c>
      <c r="G422">
        <f>SUM(F417:F422)</f>
        <v>6</v>
      </c>
      <c r="H422" s="11">
        <f>G422/GETPIVOTDATA("Thema1",$D$416,"Zugriff",0)</f>
        <v>0.375</v>
      </c>
    </row>
    <row r="423" ht="14.25">
      <c r="E423" s="17">
        <v>2012</v>
      </c>
      <c r="F423" s="17">
        <v>1</v>
      </c>
      <c r="H423" s="11"/>
      <c r="L423" s="32" t="s">
        <v>11</v>
      </c>
      <c r="M423" s="32" t="s">
        <v>13</v>
      </c>
      <c r="N423" s="32" t="s">
        <v>5</v>
      </c>
      <c r="O423" s="32" t="s">
        <v>15</v>
      </c>
    </row>
    <row r="424" ht="14.25">
      <c r="E424" s="17">
        <v>2015</v>
      </c>
      <c r="F424" s="17">
        <v>1</v>
      </c>
      <c r="G424">
        <v>2</v>
      </c>
      <c r="H424" s="11">
        <f>G424/GETPIVOTDATA("Thema1",$D$416,"Zugriff",0)</f>
        <v>0.125</v>
      </c>
      <c r="K424" s="12" t="s">
        <v>48</v>
      </c>
      <c r="L424">
        <v>0</v>
      </c>
      <c r="M424">
        <v>9</v>
      </c>
      <c r="N424">
        <v>1</v>
      </c>
      <c r="O424">
        <v>0</v>
      </c>
    </row>
    <row r="425" ht="14.25">
      <c r="E425" s="19">
        <v>2021</v>
      </c>
      <c r="F425" s="19">
        <v>1</v>
      </c>
      <c r="H425" s="11"/>
      <c r="K425" s="12" t="s">
        <v>49</v>
      </c>
      <c r="L425">
        <v>6</v>
      </c>
      <c r="M425">
        <v>25</v>
      </c>
      <c r="N425">
        <v>5</v>
      </c>
      <c r="O425">
        <v>4</v>
      </c>
    </row>
    <row r="426" ht="14.25">
      <c r="E426" s="19">
        <v>2022</v>
      </c>
      <c r="F426" s="19">
        <v>2</v>
      </c>
      <c r="H426" s="11"/>
      <c r="K426" s="12" t="s">
        <v>50</v>
      </c>
      <c r="L426">
        <v>2</v>
      </c>
      <c r="M426">
        <v>28</v>
      </c>
      <c r="N426">
        <v>5</v>
      </c>
      <c r="O426">
        <v>8</v>
      </c>
    </row>
    <row r="427" ht="14.25">
      <c r="E427" s="19">
        <v>2023</v>
      </c>
      <c r="F427" s="19">
        <v>1</v>
      </c>
      <c r="H427" s="11"/>
      <c r="K427" s="12" t="s">
        <v>51</v>
      </c>
      <c r="L427">
        <v>8</v>
      </c>
      <c r="M427">
        <v>37</v>
      </c>
      <c r="N427">
        <v>8</v>
      </c>
      <c r="O427">
        <v>5</v>
      </c>
    </row>
    <row r="428" ht="14.25">
      <c r="E428" s="19">
        <v>2024</v>
      </c>
      <c r="F428" s="19">
        <v>3</v>
      </c>
      <c r="H428" s="11"/>
    </row>
    <row r="429" ht="14.25">
      <c r="E429" s="19">
        <v>2025</v>
      </c>
      <c r="F429" s="19">
        <v>1</v>
      </c>
      <c r="G429">
        <f>SUM(F425:F429)</f>
        <v>8</v>
      </c>
      <c r="H429" s="11">
        <f>G429/GETPIVOTDATA("Thema1",$D$416,"Zugriff",0)</f>
        <v>0.5</v>
      </c>
    </row>
    <row r="430" ht="14.25">
      <c r="D430" t="s">
        <v>219</v>
      </c>
      <c r="F430">
        <v>16</v>
      </c>
      <c r="H430" s="11"/>
    </row>
    <row r="431" ht="14.25">
      <c r="D431">
        <v>1</v>
      </c>
      <c r="E431">
        <v>1986</v>
      </c>
      <c r="F431">
        <v>1</v>
      </c>
      <c r="H431" s="11"/>
    </row>
    <row r="432" ht="14.25">
      <c r="E432">
        <v>1990</v>
      </c>
      <c r="F432">
        <v>2</v>
      </c>
      <c r="H432" s="11"/>
    </row>
    <row r="433" ht="14.25">
      <c r="E433">
        <v>1992</v>
      </c>
      <c r="F433">
        <v>1</v>
      </c>
      <c r="H433" s="11"/>
    </row>
    <row r="434" ht="14.25">
      <c r="E434">
        <v>1995</v>
      </c>
      <c r="F434">
        <v>1</v>
      </c>
      <c r="H434" s="11"/>
    </row>
    <row r="435" ht="14.25">
      <c r="E435">
        <v>1996</v>
      </c>
      <c r="F435">
        <v>1</v>
      </c>
      <c r="H435" s="11"/>
    </row>
    <row r="436" ht="14.25">
      <c r="E436">
        <v>1998</v>
      </c>
      <c r="F436">
        <v>1</v>
      </c>
      <c r="H436" s="11"/>
    </row>
    <row r="437" ht="14.25">
      <c r="E437">
        <v>1999</v>
      </c>
      <c r="F437">
        <v>2</v>
      </c>
      <c r="G437">
        <f>SUM(F431:F437)</f>
        <v>9</v>
      </c>
      <c r="H437" s="11">
        <f>G437/GETPIVOTDATA("Thema1",$D$416,"Zugriff",1)</f>
        <v>9.0909090909090912e-02</v>
      </c>
    </row>
    <row r="438" ht="14.25">
      <c r="E438" s="15">
        <v>2000</v>
      </c>
      <c r="F438" s="15">
        <v>2</v>
      </c>
      <c r="H438" s="11"/>
    </row>
    <row r="439" ht="14.25">
      <c r="E439" s="15">
        <v>2001</v>
      </c>
      <c r="F439" s="15">
        <v>4</v>
      </c>
      <c r="H439" s="11"/>
    </row>
    <row r="440" ht="14.25">
      <c r="E440" s="15">
        <v>2002</v>
      </c>
      <c r="F440" s="15">
        <v>2</v>
      </c>
      <c r="H440" s="11"/>
    </row>
    <row r="441" ht="14.25">
      <c r="E441" s="15">
        <v>2003</v>
      </c>
      <c r="F441" s="15">
        <v>5</v>
      </c>
      <c r="H441" s="11"/>
    </row>
    <row r="442" ht="14.25">
      <c r="E442" s="15">
        <v>2004</v>
      </c>
      <c r="F442" s="15">
        <v>4</v>
      </c>
      <c r="H442" s="11"/>
    </row>
    <row r="443" ht="14.25">
      <c r="E443" s="15">
        <v>2005</v>
      </c>
      <c r="F443" s="15">
        <v>2</v>
      </c>
      <c r="H443" s="11"/>
    </row>
    <row r="444" ht="14.25">
      <c r="E444" s="15">
        <v>2006</v>
      </c>
      <c r="F444" s="15">
        <v>1</v>
      </c>
      <c r="H444" s="11"/>
    </row>
    <row r="445" ht="14.25">
      <c r="E445" s="15">
        <v>2007</v>
      </c>
      <c r="F445" s="15">
        <v>2</v>
      </c>
      <c r="H445" s="11"/>
    </row>
    <row r="446" ht="14.25">
      <c r="E446" s="15">
        <v>2008</v>
      </c>
      <c r="F446" s="15">
        <v>2</v>
      </c>
      <c r="H446" s="11"/>
    </row>
    <row r="447" ht="14.25">
      <c r="E447" s="15">
        <v>2009</v>
      </c>
      <c r="F447" s="15">
        <v>1</v>
      </c>
      <c r="G447">
        <f>SUM(F438:F447)</f>
        <v>25</v>
      </c>
      <c r="H447" s="11">
        <f>G447/GETPIVOTDATA("Thema1",$D$416,"Zugriff",1)</f>
        <v>0.25252525252525254</v>
      </c>
    </row>
    <row r="448" ht="14.25">
      <c r="E448" s="17">
        <v>2010</v>
      </c>
      <c r="F448" s="17">
        <v>2</v>
      </c>
      <c r="H448" s="11"/>
    </row>
    <row r="449" ht="14.25">
      <c r="E449" s="17">
        <v>2011</v>
      </c>
      <c r="F449" s="17">
        <v>4</v>
      </c>
      <c r="H449" s="11"/>
    </row>
    <row r="450" ht="14.25">
      <c r="E450" s="17">
        <v>2012</v>
      </c>
      <c r="F450" s="17">
        <v>3</v>
      </c>
      <c r="H450" s="11"/>
    </row>
    <row r="451" ht="14.25">
      <c r="E451" s="17">
        <v>2013</v>
      </c>
      <c r="F451" s="17">
        <v>4</v>
      </c>
      <c r="H451" s="11"/>
    </row>
    <row r="452" ht="14.25">
      <c r="E452" s="17">
        <v>2015</v>
      </c>
      <c r="F452" s="17">
        <v>2</v>
      </c>
      <c r="H452" s="11"/>
    </row>
    <row r="453" ht="14.25">
      <c r="E453" s="17">
        <v>2016</v>
      </c>
      <c r="F453" s="17">
        <v>2</v>
      </c>
      <c r="H453" s="11"/>
    </row>
    <row r="454" ht="14.25">
      <c r="E454" s="17">
        <v>2017</v>
      </c>
      <c r="F454" s="17">
        <v>2</v>
      </c>
      <c r="H454" s="11"/>
    </row>
    <row r="455" ht="14.25">
      <c r="E455" s="17">
        <v>2018</v>
      </c>
      <c r="F455" s="17">
        <v>4</v>
      </c>
      <c r="H455" s="11"/>
    </row>
    <row r="456" ht="14.25">
      <c r="E456" s="17">
        <v>2019</v>
      </c>
      <c r="F456" s="17">
        <v>5</v>
      </c>
      <c r="G456">
        <f>SUM(F448:F456)</f>
        <v>28</v>
      </c>
      <c r="H456" s="11">
        <f>G456/GETPIVOTDATA("Thema1",$D$416,"Zugriff",1)</f>
        <v>0.28282828282828282</v>
      </c>
    </row>
    <row r="457" ht="14.25">
      <c r="E457" s="19">
        <v>2020</v>
      </c>
      <c r="F457" s="19">
        <v>4</v>
      </c>
      <c r="H457" s="11"/>
    </row>
    <row r="458" ht="14.25">
      <c r="E458" s="19">
        <v>2021</v>
      </c>
      <c r="F458" s="19">
        <v>2</v>
      </c>
      <c r="H458" s="11"/>
    </row>
    <row r="459" ht="14.25">
      <c r="E459" s="19">
        <v>2022</v>
      </c>
      <c r="F459" s="19">
        <v>4</v>
      </c>
      <c r="H459" s="11"/>
    </row>
    <row r="460" ht="14.25">
      <c r="E460" s="19">
        <v>2023</v>
      </c>
      <c r="F460" s="19">
        <v>7</v>
      </c>
      <c r="H460" s="11"/>
    </row>
    <row r="461" ht="14.25">
      <c r="E461" s="19">
        <v>2024</v>
      </c>
      <c r="F461" s="19">
        <v>11</v>
      </c>
      <c r="H461" s="11"/>
    </row>
    <row r="462" ht="14.25">
      <c r="E462" s="19">
        <v>2025</v>
      </c>
      <c r="F462" s="19">
        <v>9</v>
      </c>
      <c r="G462">
        <f>SUM(F457:F462)</f>
        <v>37</v>
      </c>
      <c r="H462" s="11">
        <f>G462/GETPIVOTDATA("Thema1",$D$416,"Zugriff",1)</f>
        <v>0.37373737373737376</v>
      </c>
    </row>
    <row r="463" ht="14.25">
      <c r="D463" t="s">
        <v>220</v>
      </c>
      <c r="F463">
        <v>99</v>
      </c>
      <c r="H463" s="11"/>
    </row>
    <row r="464" ht="14.25">
      <c r="D464">
        <v>2</v>
      </c>
      <c r="E464">
        <v>1987</v>
      </c>
      <c r="F464">
        <v>1</v>
      </c>
      <c r="G464">
        <v>1</v>
      </c>
      <c r="H464" s="11">
        <f>G464/GETPIVOTDATA("Thema1",$D$416,"Zugriff",2)</f>
        <v>5.2631578947368418e-02</v>
      </c>
    </row>
    <row r="465" ht="14.25">
      <c r="E465" s="15">
        <v>2001</v>
      </c>
      <c r="F465" s="15">
        <v>1</v>
      </c>
      <c r="H465" s="11"/>
    </row>
    <row r="466" ht="14.25">
      <c r="E466" s="15">
        <v>2002</v>
      </c>
      <c r="F466" s="15">
        <v>2</v>
      </c>
      <c r="H466" s="11"/>
    </row>
    <row r="467" ht="14.25">
      <c r="E467" s="15">
        <v>2003</v>
      </c>
      <c r="F467" s="15">
        <v>2</v>
      </c>
      <c r="G467">
        <v>5</v>
      </c>
      <c r="H467" s="11">
        <f>G467/GETPIVOTDATA("Thema1",$D$416,"Zugriff",2)</f>
        <v>0.26315789473684209</v>
      </c>
    </row>
    <row r="468" ht="14.25">
      <c r="E468" s="17">
        <v>2011</v>
      </c>
      <c r="F468" s="17">
        <v>1</v>
      </c>
      <c r="H468" s="11"/>
    </row>
    <row r="469" ht="14.25">
      <c r="E469" s="17">
        <v>2015</v>
      </c>
      <c r="F469" s="17">
        <v>1</v>
      </c>
      <c r="H469" s="11"/>
    </row>
    <row r="470" ht="14.25">
      <c r="E470" s="17">
        <v>2016</v>
      </c>
      <c r="F470" s="17">
        <v>1</v>
      </c>
      <c r="H470" s="11"/>
    </row>
    <row r="471" ht="14.25">
      <c r="E471" s="17">
        <v>2017</v>
      </c>
      <c r="F471" s="17">
        <v>1</v>
      </c>
      <c r="H471" s="11"/>
    </row>
    <row r="472" ht="14.25">
      <c r="E472" s="17">
        <v>2018</v>
      </c>
      <c r="F472" s="17">
        <v>1</v>
      </c>
      <c r="G472">
        <v>5</v>
      </c>
      <c r="H472" s="11">
        <f>G472/GETPIVOTDATA("Thema1",$D$416,"Zugriff",2)</f>
        <v>0.26315789473684209</v>
      </c>
    </row>
    <row r="473" ht="14.25">
      <c r="E473" s="19">
        <v>2020</v>
      </c>
      <c r="F473" s="19">
        <v>1</v>
      </c>
      <c r="H473" s="11"/>
    </row>
    <row r="474" ht="14.25">
      <c r="E474" s="19">
        <v>2021</v>
      </c>
      <c r="F474" s="19">
        <v>1</v>
      </c>
      <c r="H474" s="11"/>
    </row>
    <row r="475" ht="14.25">
      <c r="E475" s="19">
        <v>2024</v>
      </c>
      <c r="F475" s="19">
        <v>4</v>
      </c>
      <c r="H475" s="11"/>
    </row>
    <row r="476" ht="14.25">
      <c r="E476" s="19">
        <v>2025</v>
      </c>
      <c r="F476" s="19">
        <v>2</v>
      </c>
      <c r="G476">
        <f>SUM(F473:F476)</f>
        <v>8</v>
      </c>
      <c r="H476" s="11">
        <f>G476/GETPIVOTDATA("Thema1",$D$416,"Zugriff",2)</f>
        <v>0.42105263157894735</v>
      </c>
    </row>
    <row r="477" ht="14.25">
      <c r="D477" t="s">
        <v>221</v>
      </c>
      <c r="F477">
        <v>19</v>
      </c>
      <c r="H477" s="11"/>
    </row>
    <row r="478" ht="14.25">
      <c r="D478">
        <v>3</v>
      </c>
      <c r="E478" s="15">
        <v>2001</v>
      </c>
      <c r="F478" s="15">
        <v>1</v>
      </c>
      <c r="H478" s="11"/>
    </row>
    <row r="479" ht="14.25">
      <c r="E479" s="15">
        <v>2005</v>
      </c>
      <c r="F479" s="15">
        <v>1</v>
      </c>
      <c r="H479" s="11"/>
    </row>
    <row r="480" ht="14.25">
      <c r="E480" s="15">
        <v>2007</v>
      </c>
      <c r="F480" s="15">
        <v>2</v>
      </c>
      <c r="G480">
        <v>4</v>
      </c>
      <c r="H480" s="11">
        <f>G480/GETPIVOTDATA("Thema1",$D$416,"Zugriff",3)</f>
        <v>0.23529411764705882</v>
      </c>
    </row>
    <row r="481" ht="14.25">
      <c r="E481" s="17">
        <v>2010</v>
      </c>
      <c r="F481" s="17">
        <v>1</v>
      </c>
      <c r="H481" s="11"/>
    </row>
    <row r="482" ht="14.25">
      <c r="E482" s="17">
        <v>2011</v>
      </c>
      <c r="F482" s="17">
        <v>1</v>
      </c>
      <c r="H482" s="11"/>
    </row>
    <row r="483" ht="14.25">
      <c r="E483" s="17">
        <v>2012</v>
      </c>
      <c r="F483" s="17">
        <v>1</v>
      </c>
      <c r="H483" s="11"/>
    </row>
    <row r="484" ht="14.25">
      <c r="E484" s="17">
        <v>2013</v>
      </c>
      <c r="F484" s="17">
        <v>3</v>
      </c>
      <c r="H484" s="11"/>
    </row>
    <row r="485" ht="14.25">
      <c r="E485" s="17">
        <v>2016</v>
      </c>
      <c r="F485" s="17">
        <v>1</v>
      </c>
      <c r="H485" s="11"/>
    </row>
    <row r="486" ht="14.25">
      <c r="E486" s="17">
        <v>2019</v>
      </c>
      <c r="F486" s="17">
        <v>1</v>
      </c>
      <c r="G486">
        <v>8</v>
      </c>
      <c r="H486" s="11">
        <f>G486/GETPIVOTDATA("Thema1",$D$416,"Zugriff",3)</f>
        <v>0.47058823529411764</v>
      </c>
    </row>
    <row r="487" ht="14.25">
      <c r="E487" s="19">
        <v>2020</v>
      </c>
      <c r="F487" s="19">
        <v>1</v>
      </c>
      <c r="H487" s="11"/>
    </row>
    <row r="488" ht="14.25">
      <c r="E488" s="19">
        <v>2021</v>
      </c>
      <c r="F488" s="19">
        <v>1</v>
      </c>
      <c r="H488" s="11"/>
    </row>
    <row r="489" ht="14.25">
      <c r="E489" s="19">
        <v>2025</v>
      </c>
      <c r="F489" s="19">
        <v>3</v>
      </c>
      <c r="G489">
        <v>5</v>
      </c>
      <c r="H489" s="11">
        <f>G489/GETPIVOTDATA("Thema1",$D$416,"Zugriff",3)</f>
        <v>0.29411764705882354</v>
      </c>
    </row>
    <row r="490" ht="14.25">
      <c r="D490" t="s">
        <v>222</v>
      </c>
      <c r="F490">
        <v>17</v>
      </c>
      <c r="H490" s="11"/>
    </row>
    <row r="491" ht="14.25">
      <c r="D491" t="s">
        <v>4</v>
      </c>
      <c r="F491">
        <v>151</v>
      </c>
    </row>
    <row r="494" ht="14.25">
      <c r="D494" t="s">
        <v>19</v>
      </c>
      <c r="E494" t="s">
        <v>105</v>
      </c>
    </row>
    <row r="495" ht="14.25">
      <c r="D495" s="10" t="s">
        <v>199</v>
      </c>
      <c r="E495">
        <v>4</v>
      </c>
      <c r="I495" t="s">
        <v>199</v>
      </c>
      <c r="J495" t="s">
        <v>39</v>
      </c>
      <c r="K495" t="s">
        <v>40</v>
      </c>
      <c r="L495" t="s">
        <v>41</v>
      </c>
      <c r="M495" t="s">
        <v>42</v>
      </c>
      <c r="N495" t="s">
        <v>43</v>
      </c>
      <c r="O495" t="s">
        <v>44</v>
      </c>
      <c r="P495" t="s">
        <v>45</v>
      </c>
      <c r="Q495" t="s">
        <v>46</v>
      </c>
    </row>
    <row r="496" ht="14.25">
      <c r="D496" s="30">
        <v>0</v>
      </c>
      <c r="E496">
        <v>1</v>
      </c>
      <c r="G496">
        <v>0</v>
      </c>
      <c r="H496" s="32" t="s">
        <v>11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5</v>
      </c>
      <c r="O496">
        <v>8</v>
      </c>
      <c r="P496">
        <v>1</v>
      </c>
      <c r="Q496">
        <v>0</v>
      </c>
    </row>
    <row r="497" ht="14.25">
      <c r="D497" s="30">
        <v>1</v>
      </c>
      <c r="E497">
        <v>2</v>
      </c>
      <c r="G497">
        <v>1</v>
      </c>
      <c r="H497" s="32" t="s">
        <v>13</v>
      </c>
      <c r="I497">
        <v>2</v>
      </c>
      <c r="J497">
        <v>1</v>
      </c>
      <c r="K497">
        <v>10</v>
      </c>
      <c r="L497">
        <v>13</v>
      </c>
      <c r="M497">
        <v>1</v>
      </c>
      <c r="N497">
        <v>6</v>
      </c>
      <c r="O497">
        <v>42</v>
      </c>
      <c r="P497">
        <v>16</v>
      </c>
      <c r="Q497">
        <v>5</v>
      </c>
      <c r="R497" s="12"/>
    </row>
    <row r="498" ht="14.25">
      <c r="D498" s="30">
        <v>2</v>
      </c>
      <c r="E498">
        <v>1</v>
      </c>
      <c r="G498">
        <v>2</v>
      </c>
      <c r="H498" s="32" t="s">
        <v>5</v>
      </c>
      <c r="I498">
        <v>1</v>
      </c>
      <c r="J498">
        <v>0</v>
      </c>
      <c r="K498">
        <v>3</v>
      </c>
      <c r="L498">
        <v>2</v>
      </c>
      <c r="M498">
        <v>0</v>
      </c>
      <c r="N498">
        <v>1</v>
      </c>
      <c r="O498">
        <v>9</v>
      </c>
      <c r="P498">
        <v>0</v>
      </c>
      <c r="Q498">
        <v>3</v>
      </c>
      <c r="R498" s="12"/>
    </row>
    <row r="499" ht="38.25">
      <c r="D499" s="10" t="s">
        <v>39</v>
      </c>
      <c r="E499">
        <v>4</v>
      </c>
      <c r="G499">
        <v>3</v>
      </c>
      <c r="H499" s="32" t="s">
        <v>15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</v>
      </c>
      <c r="O499">
        <v>15</v>
      </c>
      <c r="P499">
        <v>0</v>
      </c>
      <c r="Q499">
        <v>0</v>
      </c>
      <c r="R499" s="12"/>
    </row>
    <row r="500" ht="14.25">
      <c r="D500" s="30">
        <v>1</v>
      </c>
      <c r="E500">
        <v>4</v>
      </c>
      <c r="J500" s="12"/>
      <c r="K500" s="12"/>
      <c r="L500" s="12"/>
      <c r="M500" s="12"/>
      <c r="N500" s="12"/>
      <c r="O500" s="12"/>
      <c r="P500" s="12"/>
      <c r="Q500" s="12"/>
    </row>
    <row r="501" ht="14.25">
      <c r="D501" s="10" t="s">
        <v>40</v>
      </c>
      <c r="E501">
        <v>14</v>
      </c>
    </row>
    <row r="502" ht="14.25">
      <c r="D502" s="30">
        <v>0</v>
      </c>
      <c r="E502">
        <v>1</v>
      </c>
    </row>
    <row r="503" ht="14.25">
      <c r="D503" s="30">
        <v>1</v>
      </c>
      <c r="E503">
        <v>10</v>
      </c>
    </row>
    <row r="504" ht="14.25">
      <c r="D504" s="30">
        <v>2</v>
      </c>
      <c r="E504">
        <v>3</v>
      </c>
    </row>
    <row r="505" ht="14.25">
      <c r="D505" s="10" t="s">
        <v>41</v>
      </c>
      <c r="E505">
        <v>15</v>
      </c>
    </row>
    <row r="506" ht="14.25">
      <c r="D506" s="30">
        <v>1</v>
      </c>
      <c r="E506">
        <v>13</v>
      </c>
    </row>
    <row r="507" ht="14.25">
      <c r="D507" s="30">
        <v>2</v>
      </c>
      <c r="E507">
        <v>2</v>
      </c>
    </row>
    <row r="508" ht="14.25">
      <c r="D508" s="10" t="s">
        <v>42</v>
      </c>
      <c r="E508">
        <v>1</v>
      </c>
    </row>
    <row r="509" ht="14.25">
      <c r="D509" s="30">
        <v>1</v>
      </c>
      <c r="E509">
        <v>1</v>
      </c>
    </row>
    <row r="510" ht="14.25">
      <c r="D510" s="10" t="s">
        <v>43</v>
      </c>
      <c r="E510">
        <v>14</v>
      </c>
    </row>
    <row r="511" ht="14.25">
      <c r="D511" s="30">
        <v>0</v>
      </c>
      <c r="E511">
        <v>5</v>
      </c>
    </row>
    <row r="512" ht="14.25">
      <c r="D512" s="30">
        <v>1</v>
      </c>
      <c r="E512">
        <v>6</v>
      </c>
    </row>
    <row r="513" ht="14.25">
      <c r="D513" s="30">
        <v>2</v>
      </c>
      <c r="E513">
        <v>1</v>
      </c>
    </row>
    <row r="514" ht="14.25">
      <c r="D514" s="30">
        <v>3</v>
      </c>
      <c r="E514">
        <v>2</v>
      </c>
    </row>
    <row r="515" ht="14.25">
      <c r="D515" s="10" t="s">
        <v>44</v>
      </c>
      <c r="E515">
        <v>74</v>
      </c>
    </row>
    <row r="516" ht="14.25">
      <c r="D516" s="30">
        <v>0</v>
      </c>
      <c r="E516">
        <v>8</v>
      </c>
    </row>
    <row r="517" ht="14.25">
      <c r="D517" s="30">
        <v>1</v>
      </c>
      <c r="E517">
        <v>42</v>
      </c>
    </row>
    <row r="518" ht="14.25">
      <c r="D518" s="30">
        <v>2</v>
      </c>
      <c r="E518">
        <v>9</v>
      </c>
    </row>
    <row r="519" ht="14.25">
      <c r="D519" s="30">
        <v>3</v>
      </c>
      <c r="E519">
        <v>15</v>
      </c>
    </row>
    <row r="520" ht="14.25">
      <c r="D520" s="10" t="s">
        <v>45</v>
      </c>
      <c r="E520">
        <v>17</v>
      </c>
    </row>
    <row r="521" ht="14.25">
      <c r="D521" s="30">
        <v>0</v>
      </c>
      <c r="E521">
        <v>1</v>
      </c>
    </row>
    <row r="522" ht="14.25">
      <c r="D522" s="30">
        <v>1</v>
      </c>
      <c r="E522">
        <v>16</v>
      </c>
    </row>
    <row r="523" ht="14.25">
      <c r="D523" s="10" t="s">
        <v>46</v>
      </c>
      <c r="E523">
        <v>8</v>
      </c>
    </row>
    <row r="524" ht="14.25">
      <c r="D524" s="30">
        <v>1</v>
      </c>
      <c r="E524">
        <v>5</v>
      </c>
    </row>
    <row r="525" ht="14.25">
      <c r="D525" s="30">
        <v>2</v>
      </c>
      <c r="E525">
        <v>3</v>
      </c>
    </row>
    <row r="526" ht="14.25">
      <c r="D526" s="10" t="s">
        <v>4</v>
      </c>
      <c r="E526">
        <v>151</v>
      </c>
    </row>
    <row r="528" ht="14.25">
      <c r="C528" t="s">
        <v>52</v>
      </c>
      <c r="D528" t="s">
        <v>63</v>
      </c>
    </row>
    <row r="529" ht="14.25">
      <c r="D529" t="s">
        <v>19</v>
      </c>
      <c r="E529" t="s">
        <v>105</v>
      </c>
    </row>
    <row r="530" ht="14.25">
      <c r="D530" s="10">
        <v>0</v>
      </c>
      <c r="E530">
        <v>86</v>
      </c>
      <c r="F530" s="11">
        <f t="shared" ref="F530:F532" si="49">E530/$E$533</f>
        <v>0.56953642384105962</v>
      </c>
    </row>
    <row r="531" ht="14.25">
      <c r="D531" s="10">
        <v>1</v>
      </c>
      <c r="E531">
        <v>11</v>
      </c>
      <c r="F531" s="13">
        <f t="shared" si="49"/>
        <v>7.2847682119205295e-02</v>
      </c>
    </row>
    <row r="532" ht="14.25">
      <c r="D532" s="10">
        <v>2</v>
      </c>
      <c r="E532">
        <v>54</v>
      </c>
      <c r="F532" s="13">
        <f t="shared" si="49"/>
        <v>0.35761589403973509</v>
      </c>
    </row>
    <row r="533" ht="14.25">
      <c r="D533" s="10" t="s">
        <v>4</v>
      </c>
      <c r="E533">
        <v>151</v>
      </c>
    </row>
    <row r="534" ht="14.25"/>
    <row r="535" ht="14.25">
      <c r="D535" s="32" t="s">
        <v>64</v>
      </c>
      <c r="E535">
        <f t="shared" ref="E535:E537" si="50">E530</f>
        <v>86</v>
      </c>
      <c r="F535" s="11">
        <f t="shared" ref="F535:F598" si="51">E535/151</f>
        <v>0.56953642384105962</v>
      </c>
    </row>
    <row r="536" ht="14.25">
      <c r="D536" s="32" t="s">
        <v>65</v>
      </c>
      <c r="E536">
        <f t="shared" si="50"/>
        <v>11</v>
      </c>
      <c r="F536" s="11">
        <f t="shared" si="51"/>
        <v>7.2847682119205295e-02</v>
      </c>
    </row>
    <row r="537" ht="14.25">
      <c r="D537" s="32" t="s">
        <v>5</v>
      </c>
      <c r="E537">
        <f t="shared" si="50"/>
        <v>54</v>
      </c>
      <c r="F537" s="11">
        <f t="shared" si="51"/>
        <v>0.35761589403973509</v>
      </c>
    </row>
    <row r="538" ht="14.25"/>
    <row r="539" ht="14.25"/>
    <row r="540" ht="14.25">
      <c r="D540" t="s">
        <v>19</v>
      </c>
      <c r="E540" t="s">
        <v>105</v>
      </c>
    </row>
    <row r="541" ht="14.25">
      <c r="D541" s="10">
        <v>0</v>
      </c>
      <c r="E541">
        <v>86</v>
      </c>
    </row>
    <row r="542" ht="14.25">
      <c r="D542" s="30">
        <v>1990</v>
      </c>
      <c r="E542">
        <v>1</v>
      </c>
    </row>
    <row r="543" ht="14.25">
      <c r="D543" s="30">
        <v>1995</v>
      </c>
      <c r="E543">
        <v>1</v>
      </c>
    </row>
    <row r="544" ht="14.25">
      <c r="D544" s="30">
        <v>1998</v>
      </c>
      <c r="E544">
        <v>1</v>
      </c>
    </row>
    <row r="545" ht="25.5">
      <c r="D545" s="30">
        <v>1999</v>
      </c>
      <c r="E545">
        <v>1</v>
      </c>
      <c r="F545">
        <v>4</v>
      </c>
      <c r="J545" s="32" t="s">
        <v>64</v>
      </c>
      <c r="K545" s="32" t="s">
        <v>65</v>
      </c>
      <c r="L545" s="32" t="s">
        <v>5</v>
      </c>
    </row>
    <row r="546" ht="14.25">
      <c r="D546" s="33">
        <v>2000</v>
      </c>
      <c r="E546" s="15">
        <v>1</v>
      </c>
      <c r="I546" s="12" t="s">
        <v>48</v>
      </c>
      <c r="J546">
        <f>F545</f>
        <v>4</v>
      </c>
      <c r="K546">
        <v>0</v>
      </c>
      <c r="L546">
        <v>6</v>
      </c>
    </row>
    <row r="547" ht="14.25">
      <c r="D547" s="33">
        <v>2001</v>
      </c>
      <c r="E547" s="15">
        <v>5</v>
      </c>
      <c r="I547" s="12" t="s">
        <v>49</v>
      </c>
      <c r="J547">
        <v>19</v>
      </c>
      <c r="K547">
        <v>4</v>
      </c>
      <c r="L547">
        <v>17</v>
      </c>
    </row>
    <row r="548" ht="14.25">
      <c r="D548" s="33">
        <v>2002</v>
      </c>
      <c r="E548" s="15">
        <v>3</v>
      </c>
      <c r="I548" s="12" t="s">
        <v>50</v>
      </c>
      <c r="J548">
        <v>26</v>
      </c>
      <c r="K548">
        <v>3</v>
      </c>
      <c r="L548">
        <v>14</v>
      </c>
    </row>
    <row r="549" ht="14.25">
      <c r="D549" s="33">
        <v>2003</v>
      </c>
      <c r="E549" s="15">
        <v>4</v>
      </c>
      <c r="I549" s="12" t="s">
        <v>51</v>
      </c>
      <c r="J549">
        <v>37</v>
      </c>
      <c r="K549">
        <v>4</v>
      </c>
      <c r="L549">
        <v>17</v>
      </c>
    </row>
    <row r="550" ht="14.25">
      <c r="D550" s="33">
        <v>2005</v>
      </c>
      <c r="E550" s="15">
        <v>2</v>
      </c>
    </row>
    <row r="551" ht="14.25">
      <c r="D551" s="33">
        <v>2007</v>
      </c>
      <c r="E551" s="15">
        <v>3</v>
      </c>
    </row>
    <row r="552" ht="14.25">
      <c r="D552" s="33">
        <v>2008</v>
      </c>
      <c r="E552" s="15">
        <v>1</v>
      </c>
      <c r="F552">
        <v>19</v>
      </c>
    </row>
    <row r="553" ht="14.25">
      <c r="D553" s="28">
        <v>2010</v>
      </c>
      <c r="E553" s="17">
        <v>1</v>
      </c>
    </row>
    <row r="554" ht="14.25">
      <c r="D554" s="28">
        <v>2011</v>
      </c>
      <c r="E554" s="17">
        <v>3</v>
      </c>
    </row>
    <row r="555" ht="14.25">
      <c r="D555" s="28">
        <v>2012</v>
      </c>
      <c r="E555" s="17">
        <v>4</v>
      </c>
    </row>
    <row r="556" ht="14.25">
      <c r="D556" s="28">
        <v>2013</v>
      </c>
      <c r="E556" s="17">
        <v>5</v>
      </c>
    </row>
    <row r="557" ht="14.25">
      <c r="D557" s="28">
        <v>2015</v>
      </c>
      <c r="E557" s="17">
        <v>3</v>
      </c>
    </row>
    <row r="558" ht="14.25">
      <c r="D558" s="28">
        <v>2016</v>
      </c>
      <c r="E558" s="17">
        <v>3</v>
      </c>
    </row>
    <row r="559" ht="14.25">
      <c r="D559" s="28">
        <v>2017</v>
      </c>
      <c r="E559" s="17">
        <v>3</v>
      </c>
    </row>
    <row r="560" ht="14.25">
      <c r="D560" s="28">
        <v>2019</v>
      </c>
      <c r="E560" s="17">
        <v>4</v>
      </c>
      <c r="F560">
        <v>26</v>
      </c>
    </row>
    <row r="561" ht="14.25">
      <c r="D561" s="29">
        <v>2020</v>
      </c>
      <c r="E561" s="19">
        <v>4</v>
      </c>
    </row>
    <row r="562" ht="14.25">
      <c r="D562" s="29">
        <v>2021</v>
      </c>
      <c r="E562" s="19">
        <v>3</v>
      </c>
    </row>
    <row r="563" ht="14.25">
      <c r="D563" s="29">
        <v>2022</v>
      </c>
      <c r="E563" s="19">
        <v>4</v>
      </c>
    </row>
    <row r="564" ht="14.25">
      <c r="D564" s="29">
        <v>2023</v>
      </c>
      <c r="E564" s="19">
        <v>4</v>
      </c>
    </row>
    <row r="565" ht="14.25">
      <c r="D565" s="29">
        <v>2024</v>
      </c>
      <c r="E565" s="19">
        <v>12</v>
      </c>
    </row>
    <row r="566" ht="14.25">
      <c r="D566" s="29">
        <v>2025</v>
      </c>
      <c r="E566" s="19">
        <v>10</v>
      </c>
      <c r="F566">
        <v>37</v>
      </c>
    </row>
    <row r="567" ht="14.25">
      <c r="D567" s="10">
        <v>1</v>
      </c>
      <c r="E567">
        <v>11</v>
      </c>
    </row>
    <row r="568" ht="14.25">
      <c r="D568" s="33">
        <v>2003</v>
      </c>
      <c r="E568" s="15">
        <v>1</v>
      </c>
    </row>
    <row r="569" ht="14.25">
      <c r="D569" s="33">
        <v>2004</v>
      </c>
      <c r="E569" s="15">
        <v>1</v>
      </c>
    </row>
    <row r="570" ht="14.25">
      <c r="D570" s="33">
        <v>2005</v>
      </c>
      <c r="E570" s="15">
        <v>1</v>
      </c>
    </row>
    <row r="571" ht="14.25">
      <c r="D571" s="33">
        <v>2007</v>
      </c>
      <c r="E571" s="15">
        <v>1</v>
      </c>
      <c r="F571">
        <v>4</v>
      </c>
    </row>
    <row r="572" ht="14.25">
      <c r="D572" s="28">
        <v>2011</v>
      </c>
      <c r="E572" s="17">
        <v>2</v>
      </c>
    </row>
    <row r="573" ht="14.25">
      <c r="D573" s="28">
        <v>2012</v>
      </c>
      <c r="E573" s="17">
        <v>1</v>
      </c>
      <c r="F573">
        <v>3</v>
      </c>
    </row>
    <row r="574" ht="14.25">
      <c r="D574" s="29">
        <v>2020</v>
      </c>
      <c r="E574" s="19">
        <v>1</v>
      </c>
    </row>
    <row r="575" ht="14.25">
      <c r="D575" s="29">
        <v>2021</v>
      </c>
      <c r="E575" s="19">
        <v>1</v>
      </c>
    </row>
    <row r="576" ht="14.25">
      <c r="D576" s="29">
        <v>2023</v>
      </c>
      <c r="E576" s="19">
        <v>1</v>
      </c>
    </row>
    <row r="577" ht="14.25">
      <c r="D577" s="29">
        <v>2025</v>
      </c>
      <c r="E577" s="19">
        <v>1</v>
      </c>
      <c r="F577">
        <v>4</v>
      </c>
    </row>
    <row r="578" ht="14.25">
      <c r="D578" s="10">
        <v>2</v>
      </c>
      <c r="E578">
        <v>54</v>
      </c>
    </row>
    <row r="579" ht="14.25">
      <c r="D579" s="30">
        <v>1986</v>
      </c>
      <c r="E579">
        <v>1</v>
      </c>
    </row>
    <row r="580" ht="14.25">
      <c r="D580" s="30">
        <v>1987</v>
      </c>
      <c r="E580">
        <v>1</v>
      </c>
    </row>
    <row r="581" ht="14.25">
      <c r="D581" s="30">
        <v>1990</v>
      </c>
      <c r="E581">
        <v>1</v>
      </c>
    </row>
    <row r="582" ht="14.25">
      <c r="D582" s="30">
        <v>1992</v>
      </c>
      <c r="E582">
        <v>1</v>
      </c>
    </row>
    <row r="583" ht="14.25">
      <c r="D583" s="30">
        <v>1996</v>
      </c>
      <c r="E583">
        <v>1</v>
      </c>
    </row>
    <row r="584" ht="14.25">
      <c r="D584" s="30">
        <v>1999</v>
      </c>
      <c r="E584">
        <v>1</v>
      </c>
      <c r="F584">
        <v>6</v>
      </c>
    </row>
    <row r="585" ht="14.25">
      <c r="D585" s="33">
        <v>2000</v>
      </c>
      <c r="E585" s="15">
        <v>2</v>
      </c>
    </row>
    <row r="586" ht="14.25">
      <c r="D586" s="33">
        <v>2001</v>
      </c>
      <c r="E586" s="15">
        <v>2</v>
      </c>
    </row>
    <row r="587" ht="14.25">
      <c r="D587" s="33">
        <v>2002</v>
      </c>
      <c r="E587" s="15">
        <v>2</v>
      </c>
    </row>
    <row r="588" ht="14.25">
      <c r="D588" s="33">
        <v>2003</v>
      </c>
      <c r="E588" s="15">
        <v>3</v>
      </c>
    </row>
    <row r="589" ht="14.25">
      <c r="D589" s="33">
        <v>2004</v>
      </c>
      <c r="E589" s="15">
        <v>3</v>
      </c>
    </row>
    <row r="590" ht="14.25">
      <c r="D590" s="33">
        <v>2005</v>
      </c>
      <c r="E590" s="15">
        <v>1</v>
      </c>
    </row>
    <row r="591" ht="14.25">
      <c r="D591" s="33">
        <v>2006</v>
      </c>
      <c r="E591" s="15">
        <v>1</v>
      </c>
    </row>
    <row r="592" ht="14.25">
      <c r="D592" s="33">
        <v>2007</v>
      </c>
      <c r="E592" s="15">
        <v>1</v>
      </c>
    </row>
    <row r="593" ht="14.25">
      <c r="D593" s="33">
        <v>2008</v>
      </c>
      <c r="E593" s="15">
        <v>1</v>
      </c>
    </row>
    <row r="594" ht="14.25">
      <c r="D594" s="33">
        <v>2009</v>
      </c>
      <c r="E594" s="15">
        <v>1</v>
      </c>
      <c r="F594">
        <v>17</v>
      </c>
    </row>
    <row r="595" ht="14.25">
      <c r="D595" s="28">
        <v>2010</v>
      </c>
      <c r="E595" s="17">
        <v>2</v>
      </c>
    </row>
    <row r="596" ht="14.25">
      <c r="D596" s="28">
        <v>2011</v>
      </c>
      <c r="E596" s="17">
        <v>1</v>
      </c>
    </row>
    <row r="597" ht="14.25">
      <c r="D597" s="28">
        <v>2013</v>
      </c>
      <c r="E597" s="17">
        <v>2</v>
      </c>
    </row>
    <row r="598" ht="14.25">
      <c r="D598" s="28">
        <v>2015</v>
      </c>
      <c r="E598" s="17">
        <v>1</v>
      </c>
    </row>
    <row r="599" ht="14.25">
      <c r="D599" s="28">
        <v>2016</v>
      </c>
      <c r="E599" s="17">
        <v>1</v>
      </c>
    </row>
    <row r="600" ht="14.25">
      <c r="D600" s="28">
        <v>2018</v>
      </c>
      <c r="E600" s="17">
        <v>5</v>
      </c>
    </row>
    <row r="601" ht="14.25">
      <c r="D601" s="28">
        <v>2019</v>
      </c>
      <c r="E601" s="17">
        <v>2</v>
      </c>
      <c r="F601">
        <v>14</v>
      </c>
    </row>
    <row r="602" ht="14.25">
      <c r="D602" s="29">
        <v>2020</v>
      </c>
      <c r="E602" s="19">
        <v>1</v>
      </c>
    </row>
    <row r="603" ht="14.25">
      <c r="D603" s="29">
        <v>2021</v>
      </c>
      <c r="E603" s="19">
        <v>1</v>
      </c>
    </row>
    <row r="604" ht="14.25">
      <c r="D604" s="29">
        <v>2022</v>
      </c>
      <c r="E604" s="19">
        <v>2</v>
      </c>
    </row>
    <row r="605" ht="14.25">
      <c r="D605" s="29">
        <v>2023</v>
      </c>
      <c r="E605" s="19">
        <v>3</v>
      </c>
    </row>
    <row r="606" ht="14.25">
      <c r="D606" s="29">
        <v>2024</v>
      </c>
      <c r="E606" s="19">
        <v>6</v>
      </c>
    </row>
    <row r="607" ht="14.25">
      <c r="D607" s="29">
        <v>2025</v>
      </c>
      <c r="E607" s="19">
        <v>4</v>
      </c>
      <c r="F607">
        <v>17</v>
      </c>
    </row>
    <row r="608" ht="14.25">
      <c r="D608" s="10" t="s">
        <v>4</v>
      </c>
      <c r="E608">
        <v>151</v>
      </c>
    </row>
    <row r="610" ht="14.25">
      <c r="C610" t="s">
        <v>62</v>
      </c>
      <c r="D610" t="s">
        <v>80</v>
      </c>
    </row>
    <row r="612" ht="14.25">
      <c r="D612" t="s">
        <v>19</v>
      </c>
      <c r="E612" t="s">
        <v>105</v>
      </c>
    </row>
    <row r="613" ht="14.25">
      <c r="D613" s="10">
        <v>0</v>
      </c>
      <c r="E613">
        <v>132</v>
      </c>
    </row>
    <row r="614" ht="14.25">
      <c r="D614" s="10">
        <v>1</v>
      </c>
      <c r="E614">
        <v>8</v>
      </c>
    </row>
    <row r="615" ht="14.25">
      <c r="D615" s="10">
        <v>2</v>
      </c>
      <c r="E615">
        <v>11</v>
      </c>
    </row>
    <row r="616" ht="14.25">
      <c r="D616" s="10" t="s">
        <v>4</v>
      </c>
      <c r="E616">
        <v>151</v>
      </c>
    </row>
    <row r="617" ht="14.25"/>
    <row r="618" ht="14.25">
      <c r="D618" s="32" t="s">
        <v>81</v>
      </c>
      <c r="E618">
        <f>132</f>
        <v>132</v>
      </c>
      <c r="F618" s="11">
        <f t="shared" ref="F599:F620" si="52">E618/151</f>
        <v>0.8741721854304636</v>
      </c>
    </row>
    <row r="619" ht="25.5">
      <c r="D619" s="32" t="s">
        <v>82</v>
      </c>
      <c r="E619">
        <v>8</v>
      </c>
      <c r="F619" s="11">
        <f t="shared" si="52"/>
        <v>5.2980132450331126e-02</v>
      </c>
    </row>
    <row r="620" ht="14.25">
      <c r="D620" s="32" t="s">
        <v>5</v>
      </c>
      <c r="E620">
        <v>11</v>
      </c>
      <c r="F620" s="11">
        <f t="shared" si="52"/>
        <v>7.2847682119205295e-02</v>
      </c>
    </row>
    <row r="621" ht="14.25"/>
    <row r="622" ht="14.25"/>
    <row r="623" ht="14.25">
      <c r="C623">
        <v>12</v>
      </c>
      <c r="D623" t="s">
        <v>223</v>
      </c>
    </row>
    <row r="624" ht="14.25"/>
    <row r="625" ht="14.25" customHeight="1">
      <c r="D625" t="s">
        <v>38</v>
      </c>
      <c r="E625" t="s">
        <v>223</v>
      </c>
      <c r="F625" t="s">
        <v>224</v>
      </c>
      <c r="G625" t="s">
        <v>225</v>
      </c>
      <c r="H625" t="s">
        <v>90</v>
      </c>
    </row>
    <row r="626" ht="14.25" customHeight="1">
      <c r="D626" t="s">
        <v>199</v>
      </c>
      <c r="E626">
        <v>0</v>
      </c>
      <c r="F626" t="s">
        <v>226</v>
      </c>
      <c r="G626" t="s">
        <v>227</v>
      </c>
      <c r="H626">
        <v>2025</v>
      </c>
      <c r="K626" t="s">
        <v>228</v>
      </c>
      <c r="L626" s="34">
        <f>AVERAGE(E626:E776)</f>
        <v>35.271739130434781</v>
      </c>
    </row>
    <row r="627" ht="14.25" customHeight="1">
      <c r="E627">
        <v>1</v>
      </c>
      <c r="F627" t="s">
        <v>229</v>
      </c>
      <c r="G627" t="s">
        <v>230</v>
      </c>
      <c r="H627">
        <v>2024</v>
      </c>
    </row>
    <row r="628" ht="14.25" customHeight="1">
      <c r="E628">
        <v>5</v>
      </c>
      <c r="F628" t="s">
        <v>231</v>
      </c>
      <c r="G628" t="s">
        <v>232</v>
      </c>
      <c r="H628">
        <v>2024</v>
      </c>
    </row>
    <row r="629" ht="14.25" customHeight="1">
      <c r="E629" s="19">
        <v>211</v>
      </c>
      <c r="F629" s="19" t="s">
        <v>233</v>
      </c>
      <c r="G629" s="19" t="s">
        <v>234</v>
      </c>
      <c r="H629" s="19">
        <v>2024</v>
      </c>
    </row>
    <row r="630" ht="14.25" customHeight="1">
      <c r="D630" t="s">
        <v>39</v>
      </c>
      <c r="E630">
        <v>7</v>
      </c>
      <c r="F630" t="s">
        <v>235</v>
      </c>
      <c r="G630" t="s">
        <v>236</v>
      </c>
      <c r="H630">
        <v>2024</v>
      </c>
      <c r="K630" t="s">
        <v>198</v>
      </c>
      <c r="L630" s="12" t="s">
        <v>223</v>
      </c>
      <c r="M630" s="12" t="s">
        <v>224</v>
      </c>
      <c r="N630" s="12" t="s">
        <v>225</v>
      </c>
      <c r="O630" s="12" t="s">
        <v>90</v>
      </c>
    </row>
    <row r="631" ht="14.25" customHeight="1">
      <c r="E631">
        <v>27</v>
      </c>
      <c r="F631" t="s">
        <v>237</v>
      </c>
      <c r="G631" t="s">
        <v>238</v>
      </c>
      <c r="H631">
        <v>2023</v>
      </c>
      <c r="K631" s="12" t="s">
        <v>199</v>
      </c>
      <c r="L631" s="19">
        <v>211</v>
      </c>
      <c r="M631" s="19" t="s">
        <v>233</v>
      </c>
      <c r="N631" s="19" t="s">
        <v>234</v>
      </c>
      <c r="O631" s="19">
        <v>2024</v>
      </c>
    </row>
    <row r="632" ht="14.25" customHeight="1">
      <c r="E632" s="19">
        <v>146</v>
      </c>
      <c r="F632" s="19" t="s">
        <v>239</v>
      </c>
      <c r="G632" s="19" t="s">
        <v>240</v>
      </c>
      <c r="H632" s="19">
        <v>2019</v>
      </c>
      <c r="K632" s="12" t="s">
        <v>39</v>
      </c>
      <c r="L632" s="19">
        <v>146</v>
      </c>
      <c r="M632" s="19" t="s">
        <v>239</v>
      </c>
      <c r="N632" s="19" t="s">
        <v>240</v>
      </c>
      <c r="O632" s="19">
        <v>2019</v>
      </c>
    </row>
    <row r="633" ht="14.25" customHeight="1">
      <c r="E633" s="19">
        <v>397</v>
      </c>
      <c r="F633" s="19" t="s">
        <v>241</v>
      </c>
      <c r="G633" s="19" t="s">
        <v>242</v>
      </c>
      <c r="H633" s="19">
        <v>2020</v>
      </c>
      <c r="K633" s="12" t="s">
        <v>39</v>
      </c>
      <c r="L633" s="19">
        <v>397</v>
      </c>
      <c r="M633" s="19" t="s">
        <v>241</v>
      </c>
      <c r="N633" s="19" t="s">
        <v>242</v>
      </c>
      <c r="O633" s="19">
        <v>2020</v>
      </c>
    </row>
    <row r="634" ht="14.25" customHeight="1">
      <c r="D634" t="s">
        <v>40</v>
      </c>
      <c r="E634">
        <v>0</v>
      </c>
      <c r="F634" t="s">
        <v>243</v>
      </c>
      <c r="G634" t="s">
        <v>244</v>
      </c>
      <c r="H634">
        <v>2023</v>
      </c>
      <c r="K634" s="12" t="s">
        <v>40</v>
      </c>
      <c r="L634" s="19">
        <v>117</v>
      </c>
      <c r="M634" s="19" t="s">
        <v>245</v>
      </c>
      <c r="N634" s="19" t="s">
        <v>246</v>
      </c>
      <c r="O634" s="19">
        <v>2005</v>
      </c>
    </row>
    <row r="635" ht="14.25" customHeight="1">
      <c r="F635" t="s">
        <v>247</v>
      </c>
      <c r="G635" t="s">
        <v>248</v>
      </c>
      <c r="H635">
        <v>2023</v>
      </c>
      <c r="K635" s="12" t="s">
        <v>41</v>
      </c>
      <c r="L635" s="19">
        <v>46</v>
      </c>
      <c r="M635" s="19" t="s">
        <v>249</v>
      </c>
      <c r="N635" s="19" t="s">
        <v>250</v>
      </c>
      <c r="O635" s="19">
        <v>2003</v>
      </c>
    </row>
    <row r="636" ht="14.25" customHeight="1">
      <c r="F636" t="s">
        <v>251</v>
      </c>
      <c r="G636" t="s">
        <v>252</v>
      </c>
      <c r="H636">
        <v>2024</v>
      </c>
      <c r="K636" s="12" t="s">
        <v>43</v>
      </c>
      <c r="L636" s="19">
        <v>41</v>
      </c>
      <c r="M636" s="19" t="s">
        <v>253</v>
      </c>
      <c r="N636" s="19" t="s">
        <v>254</v>
      </c>
      <c r="O636" s="19">
        <v>2016</v>
      </c>
    </row>
    <row r="637" ht="14.25" customHeight="1">
      <c r="E637">
        <v>1</v>
      </c>
      <c r="F637" t="s">
        <v>255</v>
      </c>
      <c r="G637" t="s">
        <v>256</v>
      </c>
      <c r="H637">
        <v>2024</v>
      </c>
      <c r="K637" s="12" t="s">
        <v>43</v>
      </c>
      <c r="L637" s="19">
        <v>51</v>
      </c>
      <c r="M637" s="19" t="s">
        <v>257</v>
      </c>
      <c r="N637" s="19" t="s">
        <v>258</v>
      </c>
      <c r="O637" s="19">
        <v>2003</v>
      </c>
    </row>
    <row r="638" ht="14.25" customHeight="1">
      <c r="F638" t="s">
        <v>259</v>
      </c>
      <c r="G638" t="s">
        <v>260</v>
      </c>
      <c r="H638">
        <v>2024</v>
      </c>
      <c r="K638" s="12" t="s">
        <v>44</v>
      </c>
      <c r="L638" s="19">
        <v>162</v>
      </c>
      <c r="M638" s="19" t="s">
        <v>261</v>
      </c>
      <c r="N638" s="19" t="s">
        <v>262</v>
      </c>
      <c r="O638" s="19">
        <v>2004</v>
      </c>
    </row>
    <row r="639" ht="14.25" customHeight="1">
      <c r="F639" t="s">
        <v>263</v>
      </c>
      <c r="G639" t="s">
        <v>264</v>
      </c>
      <c r="H639">
        <v>2008</v>
      </c>
      <c r="K639" s="12" t="s">
        <v>44</v>
      </c>
      <c r="L639" s="19">
        <v>172</v>
      </c>
      <c r="M639" s="19" t="s">
        <v>265</v>
      </c>
      <c r="N639" s="19" t="s">
        <v>266</v>
      </c>
      <c r="O639" s="19">
        <v>2007</v>
      </c>
    </row>
    <row r="640" ht="14.25" customHeight="1">
      <c r="E640">
        <v>5</v>
      </c>
      <c r="F640" t="s">
        <v>267</v>
      </c>
      <c r="G640" t="s">
        <v>268</v>
      </c>
      <c r="H640">
        <v>2020</v>
      </c>
      <c r="K640" s="12" t="s">
        <v>44</v>
      </c>
      <c r="L640" s="19">
        <v>327</v>
      </c>
      <c r="M640" s="19" t="s">
        <v>269</v>
      </c>
      <c r="N640" s="19" t="s">
        <v>270</v>
      </c>
      <c r="O640" s="19">
        <v>2001</v>
      </c>
    </row>
    <row r="641" ht="14.25" customHeight="1">
      <c r="E641">
        <v>6</v>
      </c>
      <c r="F641" t="s">
        <v>271</v>
      </c>
      <c r="G641" t="s">
        <v>272</v>
      </c>
      <c r="H641">
        <v>2007</v>
      </c>
      <c r="K641" s="12" t="s">
        <v>45</v>
      </c>
      <c r="L641" s="19">
        <v>53</v>
      </c>
      <c r="M641" s="19" t="s">
        <v>273</v>
      </c>
      <c r="N641" s="19" t="s">
        <v>274</v>
      </c>
      <c r="O641" s="19">
        <v>2019</v>
      </c>
    </row>
    <row r="642" ht="14.25" customHeight="1">
      <c r="E642">
        <v>11</v>
      </c>
      <c r="F642" t="s">
        <v>275</v>
      </c>
      <c r="G642" t="s">
        <v>276</v>
      </c>
      <c r="H642">
        <v>2002</v>
      </c>
      <c r="K642" s="12" t="s">
        <v>45</v>
      </c>
      <c r="L642" s="19">
        <v>205</v>
      </c>
      <c r="M642" s="19" t="s">
        <v>277</v>
      </c>
      <c r="N642" s="19" t="s">
        <v>278</v>
      </c>
      <c r="O642" s="19">
        <v>1992</v>
      </c>
    </row>
    <row r="643" ht="14.25" customHeight="1">
      <c r="E643">
        <v>15</v>
      </c>
      <c r="F643" t="s">
        <v>279</v>
      </c>
      <c r="G643" t="s">
        <v>280</v>
      </c>
      <c r="H643">
        <v>2011</v>
      </c>
      <c r="K643" s="12" t="s">
        <v>46</v>
      </c>
      <c r="L643" s="19">
        <v>139</v>
      </c>
      <c r="M643" s="19" t="s">
        <v>281</v>
      </c>
      <c r="N643" s="19" t="s">
        <v>282</v>
      </c>
      <c r="O643" s="19">
        <v>2020</v>
      </c>
    </row>
    <row r="644" ht="14.25" customHeight="1">
      <c r="E644">
        <v>16</v>
      </c>
      <c r="F644" t="s">
        <v>283</v>
      </c>
      <c r="G644" t="s">
        <v>284</v>
      </c>
      <c r="H644">
        <v>2013</v>
      </c>
    </row>
    <row r="645" ht="14.25" customHeight="1">
      <c r="E645">
        <v>19</v>
      </c>
      <c r="F645" t="s">
        <v>285</v>
      </c>
      <c r="G645" t="s">
        <v>286</v>
      </c>
      <c r="H645">
        <v>2013</v>
      </c>
    </row>
    <row r="646" ht="14.25" customHeight="1">
      <c r="E646">
        <v>20</v>
      </c>
      <c r="F646" t="s">
        <v>287</v>
      </c>
      <c r="G646" t="s">
        <v>288</v>
      </c>
      <c r="H646">
        <v>2003</v>
      </c>
    </row>
    <row r="647" ht="14.25" customHeight="1">
      <c r="E647" s="19">
        <v>117</v>
      </c>
      <c r="F647" s="19" t="s">
        <v>245</v>
      </c>
      <c r="G647" s="19" t="s">
        <v>246</v>
      </c>
      <c r="H647" s="19">
        <v>2005</v>
      </c>
    </row>
    <row r="648" ht="14.25" customHeight="1">
      <c r="D648" t="s">
        <v>41</v>
      </c>
      <c r="E648">
        <v>0</v>
      </c>
      <c r="F648" t="s">
        <v>289</v>
      </c>
      <c r="G648" t="s">
        <v>290</v>
      </c>
      <c r="H648">
        <v>2019</v>
      </c>
    </row>
    <row r="649" ht="14.25" customHeight="1">
      <c r="F649" t="s">
        <v>291</v>
      </c>
      <c r="G649" t="s">
        <v>292</v>
      </c>
      <c r="H649">
        <v>2025</v>
      </c>
    </row>
    <row r="650" ht="14.25" customHeight="1">
      <c r="E650">
        <v>1</v>
      </c>
      <c r="F650" t="s">
        <v>293</v>
      </c>
      <c r="G650" t="s">
        <v>294</v>
      </c>
      <c r="H650">
        <v>2024</v>
      </c>
    </row>
    <row r="651" ht="14.25" customHeight="1">
      <c r="F651" t="s">
        <v>295</v>
      </c>
      <c r="G651" t="s">
        <v>296</v>
      </c>
      <c r="H651">
        <v>2024</v>
      </c>
    </row>
    <row r="652" ht="14.25" customHeight="1">
      <c r="E652">
        <v>2</v>
      </c>
      <c r="F652" t="s">
        <v>297</v>
      </c>
      <c r="G652" t="s">
        <v>298</v>
      </c>
      <c r="H652">
        <v>2024</v>
      </c>
    </row>
    <row r="653" ht="14.25" customHeight="1">
      <c r="E653">
        <v>3</v>
      </c>
      <c r="F653" t="s">
        <v>299</v>
      </c>
      <c r="G653" t="s">
        <v>300</v>
      </c>
      <c r="H653">
        <v>2023</v>
      </c>
    </row>
    <row r="654" ht="14.25" customHeight="1">
      <c r="E654">
        <v>5</v>
      </c>
      <c r="F654" t="s">
        <v>301</v>
      </c>
      <c r="G654" t="s">
        <v>302</v>
      </c>
      <c r="H654">
        <v>2022</v>
      </c>
    </row>
    <row r="655" ht="14.25" customHeight="1">
      <c r="E655">
        <v>7</v>
      </c>
      <c r="F655" t="s">
        <v>303</v>
      </c>
      <c r="G655" t="s">
        <v>304</v>
      </c>
      <c r="H655">
        <v>2011</v>
      </c>
    </row>
    <row r="656" ht="14.25">
      <c r="E656">
        <v>8</v>
      </c>
      <c r="F656" t="s">
        <v>305</v>
      </c>
      <c r="G656" t="s">
        <v>306</v>
      </c>
      <c r="H656">
        <v>2000</v>
      </c>
    </row>
    <row r="657" ht="14.25">
      <c r="E657">
        <v>9</v>
      </c>
      <c r="F657" t="s">
        <v>307</v>
      </c>
      <c r="G657" t="s">
        <v>308</v>
      </c>
      <c r="H657">
        <v>2020</v>
      </c>
    </row>
    <row r="658" ht="14.25">
      <c r="E658">
        <v>13</v>
      </c>
      <c r="F658" t="s">
        <v>309</v>
      </c>
      <c r="G658" t="s">
        <v>310</v>
      </c>
      <c r="H658">
        <v>2007</v>
      </c>
    </row>
    <row r="659" ht="14.25">
      <c r="E659">
        <v>15</v>
      </c>
      <c r="F659" t="s">
        <v>311</v>
      </c>
      <c r="G659" t="s">
        <v>312</v>
      </c>
      <c r="H659">
        <v>2012</v>
      </c>
    </row>
    <row r="660" ht="14.25">
      <c r="E660">
        <v>16</v>
      </c>
      <c r="F660" t="s">
        <v>313</v>
      </c>
      <c r="G660" t="s">
        <v>314</v>
      </c>
      <c r="H660">
        <v>2005</v>
      </c>
    </row>
    <row r="661" ht="14.25">
      <c r="F661" t="s">
        <v>315</v>
      </c>
      <c r="G661" t="s">
        <v>316</v>
      </c>
      <c r="H661">
        <v>2004</v>
      </c>
    </row>
    <row r="662" ht="14.25">
      <c r="E662" s="19">
        <v>46</v>
      </c>
      <c r="F662" s="19" t="s">
        <v>249</v>
      </c>
      <c r="G662" s="19" t="s">
        <v>250</v>
      </c>
      <c r="H662" s="19">
        <v>2003</v>
      </c>
    </row>
    <row r="663" ht="14.25">
      <c r="D663" t="s">
        <v>42</v>
      </c>
      <c r="E663">
        <v>1</v>
      </c>
      <c r="F663" t="s">
        <v>317</v>
      </c>
      <c r="G663" t="s">
        <v>318</v>
      </c>
      <c r="H663">
        <v>2024</v>
      </c>
    </row>
    <row r="664" ht="14.25">
      <c r="D664" t="s">
        <v>43</v>
      </c>
      <c r="E664">
        <v>1</v>
      </c>
      <c r="F664" t="s">
        <v>319</v>
      </c>
      <c r="G664" t="s">
        <v>320</v>
      </c>
      <c r="H664">
        <v>2023</v>
      </c>
    </row>
    <row r="665" ht="14.25">
      <c r="F665" t="s">
        <v>321</v>
      </c>
      <c r="G665" t="s">
        <v>322</v>
      </c>
      <c r="H665">
        <v>2025</v>
      </c>
    </row>
    <row r="666" ht="14.25">
      <c r="E666">
        <v>2</v>
      </c>
      <c r="F666" t="s">
        <v>323</v>
      </c>
      <c r="G666" t="s">
        <v>324</v>
      </c>
      <c r="H666">
        <v>2013</v>
      </c>
    </row>
    <row r="667" ht="14.25">
      <c r="F667" t="s">
        <v>325</v>
      </c>
      <c r="G667" t="s">
        <v>326</v>
      </c>
      <c r="H667">
        <v>2020</v>
      </c>
    </row>
    <row r="668" ht="14.25">
      <c r="E668">
        <v>3</v>
      </c>
      <c r="F668" t="s">
        <v>327</v>
      </c>
      <c r="G668" t="s">
        <v>328</v>
      </c>
      <c r="H668">
        <v>2021</v>
      </c>
    </row>
    <row r="669" ht="14.25">
      <c r="E669">
        <v>4</v>
      </c>
      <c r="F669" t="s">
        <v>329</v>
      </c>
      <c r="G669" t="s">
        <v>326</v>
      </c>
      <c r="H669">
        <v>2019</v>
      </c>
    </row>
    <row r="670" ht="14.25">
      <c r="E670">
        <v>5</v>
      </c>
      <c r="F670" t="s">
        <v>330</v>
      </c>
      <c r="G670" t="s">
        <v>331</v>
      </c>
      <c r="H670">
        <v>2002</v>
      </c>
    </row>
    <row r="671" ht="14.25">
      <c r="E671">
        <v>7</v>
      </c>
      <c r="F671" t="s">
        <v>332</v>
      </c>
      <c r="G671" t="s">
        <v>333</v>
      </c>
      <c r="H671">
        <v>1990</v>
      </c>
    </row>
    <row r="672" ht="14.25">
      <c r="E672">
        <v>10</v>
      </c>
      <c r="F672" t="s">
        <v>334</v>
      </c>
      <c r="G672" t="s">
        <v>335</v>
      </c>
      <c r="H672">
        <v>2001</v>
      </c>
    </row>
    <row r="673" ht="14.25">
      <c r="E673">
        <v>14</v>
      </c>
      <c r="F673" t="s">
        <v>336</v>
      </c>
      <c r="G673" t="s">
        <v>337</v>
      </c>
      <c r="H673">
        <v>1990</v>
      </c>
    </row>
    <row r="674" ht="14.25">
      <c r="E674">
        <v>18</v>
      </c>
      <c r="F674" t="s">
        <v>338</v>
      </c>
      <c r="G674" t="s">
        <v>339</v>
      </c>
      <c r="H674">
        <v>2015</v>
      </c>
    </row>
    <row r="675" ht="14.25">
      <c r="E675">
        <v>26</v>
      </c>
      <c r="F675" t="s">
        <v>340</v>
      </c>
      <c r="G675" t="s">
        <v>341</v>
      </c>
      <c r="H675">
        <v>2000</v>
      </c>
    </row>
    <row r="676" ht="14.25">
      <c r="E676" s="19">
        <v>41</v>
      </c>
      <c r="F676" s="19" t="s">
        <v>253</v>
      </c>
      <c r="G676" s="19" t="s">
        <v>254</v>
      </c>
      <c r="H676" s="19">
        <v>2016</v>
      </c>
    </row>
    <row r="677" ht="14.25">
      <c r="E677" s="19">
        <v>51</v>
      </c>
      <c r="F677" s="19" t="s">
        <v>257</v>
      </c>
      <c r="G677" s="19" t="s">
        <v>258</v>
      </c>
      <c r="H677" s="19">
        <v>2003</v>
      </c>
    </row>
    <row r="678" ht="14.25">
      <c r="D678" t="s">
        <v>44</v>
      </c>
      <c r="E678">
        <v>0</v>
      </c>
      <c r="F678" t="s">
        <v>342</v>
      </c>
      <c r="G678" t="s">
        <v>337</v>
      </c>
      <c r="H678">
        <v>1999</v>
      </c>
    </row>
    <row r="679" ht="14.25">
      <c r="F679" t="s">
        <v>343</v>
      </c>
      <c r="G679" t="s">
        <v>344</v>
      </c>
      <c r="H679">
        <v>2018</v>
      </c>
    </row>
    <row r="680" ht="14.25">
      <c r="F680" t="s">
        <v>345</v>
      </c>
      <c r="G680" t="s">
        <v>346</v>
      </c>
      <c r="H680">
        <v>2025</v>
      </c>
    </row>
    <row r="681" ht="14.25">
      <c r="F681" t="s">
        <v>347</v>
      </c>
      <c r="G681" t="s">
        <v>348</v>
      </c>
      <c r="H681">
        <v>2022</v>
      </c>
    </row>
    <row r="682" ht="14.25">
      <c r="F682" t="s">
        <v>349</v>
      </c>
      <c r="G682" t="s">
        <v>350</v>
      </c>
      <c r="H682">
        <v>2025</v>
      </c>
    </row>
    <row r="683" ht="14.25">
      <c r="F683" t="s">
        <v>351</v>
      </c>
      <c r="G683" t="s">
        <v>352</v>
      </c>
      <c r="H683">
        <v>2023</v>
      </c>
    </row>
    <row r="684" ht="14.25">
      <c r="F684" t="s">
        <v>353</v>
      </c>
      <c r="G684" t="s">
        <v>354</v>
      </c>
      <c r="H684">
        <v>2025</v>
      </c>
    </row>
    <row r="685" ht="14.25">
      <c r="F685" t="s">
        <v>355</v>
      </c>
      <c r="G685" t="s">
        <v>356</v>
      </c>
      <c r="H685">
        <v>2024</v>
      </c>
    </row>
    <row r="686" ht="14.25">
      <c r="F686" t="s">
        <v>357</v>
      </c>
      <c r="G686" t="s">
        <v>358</v>
      </c>
      <c r="H686">
        <v>2024</v>
      </c>
    </row>
    <row r="687" ht="14.25">
      <c r="F687" t="s">
        <v>359</v>
      </c>
      <c r="G687" t="s">
        <v>360</v>
      </c>
      <c r="H687">
        <v>2025</v>
      </c>
    </row>
    <row r="688" ht="14.25">
      <c r="F688" t="s">
        <v>361</v>
      </c>
      <c r="G688" t="s">
        <v>362</v>
      </c>
      <c r="H688">
        <v>2023</v>
      </c>
    </row>
    <row r="689" ht="14.25">
      <c r="F689" t="s">
        <v>363</v>
      </c>
      <c r="G689" t="s">
        <v>364</v>
      </c>
      <c r="H689">
        <v>2025</v>
      </c>
    </row>
    <row r="690" ht="14.25">
      <c r="F690" t="s">
        <v>365</v>
      </c>
      <c r="G690" t="s">
        <v>366</v>
      </c>
      <c r="H690">
        <v>2025</v>
      </c>
    </row>
    <row r="691" ht="14.25">
      <c r="F691" t="s">
        <v>367</v>
      </c>
      <c r="G691" t="s">
        <v>368</v>
      </c>
      <c r="H691">
        <v>2025</v>
      </c>
    </row>
    <row r="692" ht="14.25">
      <c r="E692">
        <v>1</v>
      </c>
      <c r="F692" t="s">
        <v>369</v>
      </c>
      <c r="G692" t="s">
        <v>370</v>
      </c>
      <c r="H692">
        <v>2022</v>
      </c>
    </row>
    <row r="693" ht="14.25">
      <c r="F693" t="s">
        <v>371</v>
      </c>
      <c r="G693" t="s">
        <v>372</v>
      </c>
      <c r="H693">
        <v>2024</v>
      </c>
    </row>
    <row r="694" ht="14.25">
      <c r="F694" t="s">
        <v>373</v>
      </c>
      <c r="G694" t="s">
        <v>374</v>
      </c>
      <c r="H694">
        <v>2005</v>
      </c>
    </row>
    <row r="695" ht="14.25">
      <c r="F695" t="s">
        <v>375</v>
      </c>
      <c r="G695" t="s">
        <v>376</v>
      </c>
      <c r="H695">
        <v>2016</v>
      </c>
    </row>
    <row r="696" ht="14.25">
      <c r="F696" t="s">
        <v>377</v>
      </c>
      <c r="G696" t="s">
        <v>378</v>
      </c>
      <c r="H696">
        <v>2013</v>
      </c>
    </row>
    <row r="697" ht="14.25">
      <c r="F697" t="s">
        <v>379</v>
      </c>
      <c r="G697" t="s">
        <v>380</v>
      </c>
      <c r="H697">
        <v>2025</v>
      </c>
    </row>
    <row r="698" ht="14.25">
      <c r="E698">
        <v>2</v>
      </c>
      <c r="F698" t="s">
        <v>381</v>
      </c>
      <c r="G698" t="s">
        <v>382</v>
      </c>
      <c r="H698">
        <v>2016</v>
      </c>
    </row>
    <row r="699" ht="14.25">
      <c r="F699" t="s">
        <v>383</v>
      </c>
      <c r="G699" t="s">
        <v>384</v>
      </c>
      <c r="H699">
        <v>2021</v>
      </c>
    </row>
    <row r="700" ht="14.25">
      <c r="F700" t="s">
        <v>385</v>
      </c>
      <c r="G700" t="s">
        <v>386</v>
      </c>
      <c r="H700">
        <v>2022</v>
      </c>
    </row>
    <row r="701" ht="14.25">
      <c r="F701" t="s">
        <v>387</v>
      </c>
      <c r="G701" t="s">
        <v>388</v>
      </c>
      <c r="H701">
        <v>2024</v>
      </c>
    </row>
    <row r="702" ht="14.25">
      <c r="E702">
        <v>3</v>
      </c>
      <c r="F702" t="s">
        <v>389</v>
      </c>
      <c r="G702" t="s">
        <v>390</v>
      </c>
      <c r="H702">
        <v>2018</v>
      </c>
    </row>
    <row r="703" ht="14.25">
      <c r="F703" t="s">
        <v>391</v>
      </c>
      <c r="G703" t="s">
        <v>392</v>
      </c>
      <c r="H703">
        <v>2003</v>
      </c>
    </row>
    <row r="704" ht="14.25">
      <c r="F704" t="s">
        <v>393</v>
      </c>
      <c r="G704" t="s">
        <v>394</v>
      </c>
      <c r="H704">
        <v>2002</v>
      </c>
    </row>
    <row r="705" ht="14.25">
      <c r="E705">
        <v>4</v>
      </c>
      <c r="F705" t="s">
        <v>395</v>
      </c>
      <c r="G705" t="s">
        <v>396</v>
      </c>
      <c r="H705">
        <v>2015</v>
      </c>
    </row>
    <row r="706" ht="14.25">
      <c r="F706" t="s">
        <v>397</v>
      </c>
      <c r="G706" t="s">
        <v>398</v>
      </c>
      <c r="H706">
        <v>2024</v>
      </c>
    </row>
    <row r="707" ht="14.25">
      <c r="F707" t="s">
        <v>399</v>
      </c>
      <c r="G707" t="s">
        <v>400</v>
      </c>
      <c r="H707">
        <v>2015</v>
      </c>
    </row>
    <row r="708" ht="14.25">
      <c r="F708" t="s">
        <v>401</v>
      </c>
      <c r="G708" t="s">
        <v>402</v>
      </c>
      <c r="H708">
        <v>2017</v>
      </c>
    </row>
    <row r="709" ht="14.25">
      <c r="F709" t="s">
        <v>403</v>
      </c>
      <c r="G709" t="s">
        <v>404</v>
      </c>
      <c r="H709">
        <v>2021</v>
      </c>
    </row>
    <row r="710" ht="14.25">
      <c r="E710">
        <v>6</v>
      </c>
      <c r="F710" t="s">
        <v>405</v>
      </c>
      <c r="G710" t="s">
        <v>406</v>
      </c>
      <c r="H710">
        <v>2018</v>
      </c>
    </row>
    <row r="711" ht="14.25">
      <c r="F711" t="s">
        <v>407</v>
      </c>
      <c r="G711" t="s">
        <v>408</v>
      </c>
      <c r="H711">
        <v>2019</v>
      </c>
    </row>
    <row r="712" ht="14.25">
      <c r="E712">
        <v>7</v>
      </c>
      <c r="F712" t="s">
        <v>409</v>
      </c>
      <c r="G712" t="s">
        <v>410</v>
      </c>
      <c r="H712">
        <v>2010</v>
      </c>
    </row>
    <row r="713" ht="14.25">
      <c r="E713">
        <v>9</v>
      </c>
      <c r="F713" t="s">
        <v>411</v>
      </c>
      <c r="G713" t="s">
        <v>412</v>
      </c>
      <c r="H713">
        <v>2018</v>
      </c>
    </row>
    <row r="714" ht="14.25">
      <c r="F714" t="s">
        <v>413</v>
      </c>
      <c r="G714" t="s">
        <v>414</v>
      </c>
      <c r="H714">
        <v>2007</v>
      </c>
    </row>
    <row r="715" ht="14.25">
      <c r="E715">
        <v>11</v>
      </c>
      <c r="F715" t="s">
        <v>415</v>
      </c>
      <c r="G715" t="s">
        <v>416</v>
      </c>
      <c r="H715">
        <v>2003</v>
      </c>
    </row>
    <row r="716" ht="14.25">
      <c r="F716" t="s">
        <v>417</v>
      </c>
      <c r="G716" t="s">
        <v>418</v>
      </c>
      <c r="H716">
        <v>2016</v>
      </c>
    </row>
    <row r="717" ht="14.25">
      <c r="F717" t="s">
        <v>419</v>
      </c>
      <c r="G717" t="s">
        <v>420</v>
      </c>
      <c r="H717">
        <v>2001</v>
      </c>
    </row>
    <row r="718" ht="14.25">
      <c r="F718" t="s">
        <v>421</v>
      </c>
      <c r="G718" t="s">
        <v>422</v>
      </c>
      <c r="H718">
        <v>2010</v>
      </c>
    </row>
    <row r="719" ht="14.25">
      <c r="E719">
        <v>12</v>
      </c>
      <c r="F719" t="s">
        <v>423</v>
      </c>
      <c r="G719" t="s">
        <v>284</v>
      </c>
      <c r="H719">
        <v>2011</v>
      </c>
    </row>
    <row r="720" ht="14.25">
      <c r="E720">
        <v>13</v>
      </c>
      <c r="F720" t="s">
        <v>424</v>
      </c>
      <c r="G720" t="s">
        <v>425</v>
      </c>
      <c r="H720">
        <v>1999</v>
      </c>
    </row>
    <row r="721" ht="14.25">
      <c r="F721" t="s">
        <v>426</v>
      </c>
      <c r="G721" t="s">
        <v>427</v>
      </c>
      <c r="H721">
        <v>2020</v>
      </c>
    </row>
    <row r="722" ht="14.25">
      <c r="E722">
        <v>14</v>
      </c>
      <c r="F722" t="s">
        <v>428</v>
      </c>
      <c r="G722" t="s">
        <v>429</v>
      </c>
      <c r="H722">
        <v>2017</v>
      </c>
    </row>
    <row r="723" ht="14.25">
      <c r="E723">
        <v>17</v>
      </c>
      <c r="F723" t="s">
        <v>430</v>
      </c>
      <c r="G723" t="s">
        <v>431</v>
      </c>
      <c r="H723">
        <v>2011</v>
      </c>
    </row>
    <row r="724" ht="14.25">
      <c r="F724" t="s">
        <v>432</v>
      </c>
      <c r="G724" t="s">
        <v>433</v>
      </c>
      <c r="H724">
        <v>2015</v>
      </c>
    </row>
    <row r="725" ht="14.25">
      <c r="F725" t="s">
        <v>434</v>
      </c>
      <c r="G725" t="s">
        <v>435</v>
      </c>
      <c r="H725">
        <v>2012</v>
      </c>
    </row>
    <row r="726" ht="14.25">
      <c r="F726" t="s">
        <v>436</v>
      </c>
      <c r="G726" t="s">
        <v>437</v>
      </c>
      <c r="H726">
        <v>2017</v>
      </c>
    </row>
    <row r="727" ht="14.25">
      <c r="E727">
        <v>18</v>
      </c>
      <c r="F727" t="s">
        <v>438</v>
      </c>
      <c r="G727" t="s">
        <v>439</v>
      </c>
      <c r="H727">
        <v>2008</v>
      </c>
    </row>
    <row r="728" ht="14.25">
      <c r="E728">
        <v>20</v>
      </c>
      <c r="F728" t="s">
        <v>440</v>
      </c>
      <c r="G728" t="s">
        <v>441</v>
      </c>
      <c r="H728">
        <v>2002</v>
      </c>
    </row>
    <row r="729" ht="14.25">
      <c r="E729">
        <v>21</v>
      </c>
      <c r="F729" t="s">
        <v>442</v>
      </c>
      <c r="G729" t="s">
        <v>443</v>
      </c>
      <c r="H729">
        <v>1986</v>
      </c>
    </row>
    <row r="730" ht="14.25">
      <c r="F730" t="s">
        <v>444</v>
      </c>
      <c r="G730" t="s">
        <v>445</v>
      </c>
      <c r="H730">
        <v>2001</v>
      </c>
    </row>
    <row r="731" ht="14.25">
      <c r="E731">
        <v>25</v>
      </c>
      <c r="F731" t="s">
        <v>446</v>
      </c>
      <c r="G731" t="s">
        <v>333</v>
      </c>
      <c r="H731">
        <v>1987</v>
      </c>
    </row>
    <row r="732" ht="14.25">
      <c r="F732" t="s">
        <v>447</v>
      </c>
      <c r="G732" t="s">
        <v>448</v>
      </c>
      <c r="H732">
        <v>2012</v>
      </c>
    </row>
    <row r="733" ht="14.25">
      <c r="F733" t="s">
        <v>449</v>
      </c>
      <c r="G733" t="s">
        <v>450</v>
      </c>
      <c r="H733">
        <v>2011</v>
      </c>
    </row>
    <row r="734" ht="14.25">
      <c r="E734">
        <v>26</v>
      </c>
      <c r="F734" t="s">
        <v>451</v>
      </c>
      <c r="G734" t="s">
        <v>452</v>
      </c>
      <c r="H734">
        <v>2010</v>
      </c>
    </row>
    <row r="735" ht="14.25">
      <c r="F735" t="s">
        <v>453</v>
      </c>
      <c r="G735" t="s">
        <v>454</v>
      </c>
      <c r="H735">
        <v>1996</v>
      </c>
    </row>
    <row r="736" ht="14.25">
      <c r="E736">
        <v>30</v>
      </c>
      <c r="F736" t="s">
        <v>455</v>
      </c>
      <c r="G736" t="s">
        <v>456</v>
      </c>
      <c r="H736">
        <v>2003</v>
      </c>
    </row>
    <row r="737" ht="14.25">
      <c r="F737" t="s">
        <v>457</v>
      </c>
      <c r="G737" t="s">
        <v>458</v>
      </c>
      <c r="H737">
        <v>2021</v>
      </c>
    </row>
    <row r="738" ht="14.25">
      <c r="E738">
        <v>32</v>
      </c>
      <c r="F738" t="s">
        <v>459</v>
      </c>
      <c r="G738" t="s">
        <v>460</v>
      </c>
      <c r="H738">
        <v>2013</v>
      </c>
    </row>
    <row r="739" ht="14.25">
      <c r="E739">
        <v>35</v>
      </c>
      <c r="F739" t="s">
        <v>461</v>
      </c>
      <c r="G739" t="s">
        <v>462</v>
      </c>
      <c r="H739">
        <v>2009</v>
      </c>
    </row>
    <row r="740" ht="14.25">
      <c r="E740">
        <v>36</v>
      </c>
      <c r="F740" t="s">
        <v>463</v>
      </c>
      <c r="G740" t="s">
        <v>464</v>
      </c>
      <c r="H740">
        <v>2019</v>
      </c>
    </row>
    <row r="741" ht="14.25">
      <c r="E741">
        <v>39</v>
      </c>
      <c r="F741" t="s">
        <v>465</v>
      </c>
      <c r="G741" t="s">
        <v>466</v>
      </c>
      <c r="H741">
        <v>2012</v>
      </c>
    </row>
    <row r="742" ht="14.25">
      <c r="E742">
        <v>44</v>
      </c>
      <c r="F742" t="s">
        <v>467</v>
      </c>
      <c r="G742" t="s">
        <v>468</v>
      </c>
      <c r="H742">
        <v>1998</v>
      </c>
    </row>
    <row r="743" ht="14.25">
      <c r="E743">
        <v>56</v>
      </c>
      <c r="F743" t="s">
        <v>469</v>
      </c>
      <c r="G743" t="s">
        <v>470</v>
      </c>
      <c r="H743">
        <v>2002</v>
      </c>
    </row>
    <row r="744" ht="14.25">
      <c r="F744" t="s">
        <v>471</v>
      </c>
      <c r="G744" t="s">
        <v>472</v>
      </c>
      <c r="H744">
        <v>2012</v>
      </c>
    </row>
    <row r="745" ht="14.25">
      <c r="F745" t="s">
        <v>473</v>
      </c>
      <c r="G745" t="s">
        <v>266</v>
      </c>
      <c r="H745">
        <v>2007</v>
      </c>
    </row>
    <row r="746" ht="14.25">
      <c r="E746">
        <v>72</v>
      </c>
      <c r="F746" t="s">
        <v>474</v>
      </c>
      <c r="G746" t="s">
        <v>475</v>
      </c>
      <c r="H746">
        <v>2001</v>
      </c>
    </row>
    <row r="747" ht="14.25">
      <c r="E747">
        <v>76</v>
      </c>
      <c r="F747" t="s">
        <v>476</v>
      </c>
      <c r="G747" t="s">
        <v>477</v>
      </c>
      <c r="H747">
        <v>2004</v>
      </c>
    </row>
    <row r="748" ht="14.25">
      <c r="E748">
        <v>95</v>
      </c>
      <c r="F748" t="s">
        <v>478</v>
      </c>
      <c r="G748" t="s">
        <v>479</v>
      </c>
      <c r="H748">
        <v>2001</v>
      </c>
    </row>
    <row r="749" ht="14.25">
      <c r="E749" s="19">
        <v>162</v>
      </c>
      <c r="F749" s="19" t="s">
        <v>261</v>
      </c>
      <c r="G749" s="19" t="s">
        <v>262</v>
      </c>
      <c r="H749" s="19">
        <v>2004</v>
      </c>
    </row>
    <row r="750" ht="14.25">
      <c r="E750" s="19">
        <v>172</v>
      </c>
      <c r="F750" s="19" t="s">
        <v>265</v>
      </c>
      <c r="G750" s="19" t="s">
        <v>266</v>
      </c>
      <c r="H750" s="19">
        <v>2007</v>
      </c>
    </row>
    <row r="751" ht="14.25">
      <c r="E751" s="19">
        <v>327</v>
      </c>
      <c r="F751" s="19" t="s">
        <v>269</v>
      </c>
      <c r="G751" s="19" t="s">
        <v>270</v>
      </c>
      <c r="H751" s="19">
        <v>2001</v>
      </c>
    </row>
    <row r="752" ht="14.25">
      <c r="D752" t="s">
        <v>45</v>
      </c>
      <c r="E752">
        <v>0</v>
      </c>
      <c r="F752" t="s">
        <v>480</v>
      </c>
      <c r="G752" t="s">
        <v>481</v>
      </c>
      <c r="H752">
        <v>2025</v>
      </c>
    </row>
    <row r="753" ht="14.25">
      <c r="E753">
        <v>1</v>
      </c>
      <c r="F753" t="s">
        <v>482</v>
      </c>
      <c r="G753" t="s">
        <v>483</v>
      </c>
      <c r="H753">
        <v>1995</v>
      </c>
    </row>
    <row r="754" ht="14.25">
      <c r="E754">
        <v>3</v>
      </c>
      <c r="F754" t="s">
        <v>484</v>
      </c>
      <c r="G754" t="s">
        <v>485</v>
      </c>
      <c r="H754">
        <v>2004</v>
      </c>
    </row>
    <row r="755" ht="14.25">
      <c r="F755" t="s">
        <v>486</v>
      </c>
      <c r="G755" t="s">
        <v>487</v>
      </c>
      <c r="H755">
        <v>2005</v>
      </c>
    </row>
    <row r="756" ht="14.25">
      <c r="E756">
        <v>8</v>
      </c>
      <c r="F756" t="s">
        <v>488</v>
      </c>
      <c r="G756" t="s">
        <v>489</v>
      </c>
      <c r="H756">
        <v>2003</v>
      </c>
    </row>
    <row r="757" ht="14.25">
      <c r="F757" t="s">
        <v>490</v>
      </c>
      <c r="G757" t="s">
        <v>491</v>
      </c>
      <c r="H757">
        <v>2000</v>
      </c>
    </row>
    <row r="758" ht="14.25">
      <c r="F758" t="s">
        <v>492</v>
      </c>
      <c r="G758" t="s">
        <v>493</v>
      </c>
      <c r="H758">
        <v>2022</v>
      </c>
    </row>
    <row r="759" ht="14.25">
      <c r="E759">
        <v>9</v>
      </c>
      <c r="F759" t="s">
        <v>494</v>
      </c>
      <c r="G759" t="s">
        <v>495</v>
      </c>
      <c r="H759">
        <v>2013</v>
      </c>
    </row>
    <row r="760" ht="14.25">
      <c r="E760">
        <v>10</v>
      </c>
      <c r="F760" t="s">
        <v>496</v>
      </c>
      <c r="G760" t="s">
        <v>497</v>
      </c>
      <c r="H760">
        <v>2023</v>
      </c>
    </row>
    <row r="761" ht="14.25">
      <c r="F761" t="s">
        <v>498</v>
      </c>
      <c r="G761" t="s">
        <v>499</v>
      </c>
      <c r="H761">
        <v>2011</v>
      </c>
    </row>
    <row r="762" ht="14.25">
      <c r="E762">
        <v>17</v>
      </c>
      <c r="F762" t="s">
        <v>500</v>
      </c>
      <c r="G762" t="s">
        <v>501</v>
      </c>
      <c r="H762">
        <v>2013</v>
      </c>
    </row>
    <row r="763" ht="14.25">
      <c r="E763">
        <v>18</v>
      </c>
      <c r="F763" t="s">
        <v>502</v>
      </c>
      <c r="G763" t="s">
        <v>503</v>
      </c>
      <c r="H763">
        <v>2003</v>
      </c>
    </row>
    <row r="764" ht="14.25">
      <c r="E764">
        <v>24</v>
      </c>
      <c r="F764" t="s">
        <v>504</v>
      </c>
      <c r="G764" t="s">
        <v>505</v>
      </c>
      <c r="H764">
        <v>2022</v>
      </c>
    </row>
    <row r="765" ht="14.25">
      <c r="E765">
        <v>26</v>
      </c>
      <c r="F765" t="s">
        <v>506</v>
      </c>
      <c r="G765" t="s">
        <v>507</v>
      </c>
      <c r="H765">
        <v>2001</v>
      </c>
    </row>
    <row r="766" ht="14.25">
      <c r="E766">
        <v>29</v>
      </c>
      <c r="F766" t="s">
        <v>508</v>
      </c>
      <c r="G766" t="s">
        <v>509</v>
      </c>
      <c r="H766">
        <v>2006</v>
      </c>
    </row>
    <row r="767" ht="14.25">
      <c r="E767" s="19">
        <v>53</v>
      </c>
      <c r="F767" s="19" t="s">
        <v>273</v>
      </c>
      <c r="G767" s="19" t="s">
        <v>274</v>
      </c>
      <c r="H767" s="19">
        <v>2019</v>
      </c>
    </row>
    <row r="768" ht="14.25">
      <c r="E768" s="19">
        <v>205</v>
      </c>
      <c r="F768" s="19" t="s">
        <v>277</v>
      </c>
      <c r="G768" s="19" t="s">
        <v>278</v>
      </c>
      <c r="H768" s="19">
        <v>1992</v>
      </c>
    </row>
    <row r="769" ht="14.25">
      <c r="D769" t="s">
        <v>46</v>
      </c>
      <c r="E769">
        <v>0</v>
      </c>
      <c r="F769" t="s">
        <v>510</v>
      </c>
      <c r="G769" t="s">
        <v>511</v>
      </c>
      <c r="H769">
        <v>2025</v>
      </c>
    </row>
    <row r="770" ht="14.25">
      <c r="F770" t="s">
        <v>512</v>
      </c>
      <c r="G770" t="s">
        <v>513</v>
      </c>
      <c r="H770">
        <v>2025</v>
      </c>
    </row>
    <row r="771" ht="14.25">
      <c r="F771" t="s">
        <v>514</v>
      </c>
      <c r="G771" t="s">
        <v>515</v>
      </c>
      <c r="H771">
        <v>2024</v>
      </c>
    </row>
    <row r="772" ht="14.25">
      <c r="F772" t="s">
        <v>516</v>
      </c>
      <c r="G772" t="s">
        <v>517</v>
      </c>
      <c r="H772">
        <v>2025</v>
      </c>
    </row>
    <row r="773" ht="14.25">
      <c r="E773">
        <v>1</v>
      </c>
      <c r="F773" t="s">
        <v>518</v>
      </c>
      <c r="G773" t="s">
        <v>519</v>
      </c>
      <c r="H773">
        <v>2024</v>
      </c>
    </row>
    <row r="774" ht="14.25">
      <c r="E774">
        <v>2</v>
      </c>
      <c r="F774" t="s">
        <v>520</v>
      </c>
      <c r="G774" t="s">
        <v>521</v>
      </c>
      <c r="H774">
        <v>2021</v>
      </c>
    </row>
    <row r="775" ht="14.25">
      <c r="E775">
        <v>3</v>
      </c>
      <c r="F775" t="s">
        <v>522</v>
      </c>
      <c r="G775" t="s">
        <v>523</v>
      </c>
      <c r="H775">
        <v>2018</v>
      </c>
    </row>
    <row r="776" ht="14.25">
      <c r="E776" s="19">
        <v>139</v>
      </c>
      <c r="F776" s="19" t="s">
        <v>281</v>
      </c>
      <c r="G776" s="19" t="s">
        <v>282</v>
      </c>
      <c r="H776" s="19">
        <v>2020</v>
      </c>
    </row>
    <row r="777" ht="14.25">
      <c r="D777" t="s">
        <v>4</v>
      </c>
    </row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  <row r="1001" ht="14.25"/>
    <row r="1002" ht="14.25"/>
    <row r="1003" ht="14.25"/>
    <row r="1004" ht="14.25"/>
    <row r="1005" ht="14.25"/>
    <row r="1006" ht="14.25"/>
    <row r="1007" ht="14.25"/>
    <row r="1008" ht="14.25"/>
    <row r="1009" ht="14.25"/>
    <row r="1010" ht="14.25"/>
    <row r="1011" ht="14.25"/>
    <row r="1012" ht="14.25"/>
    <row r="1013" ht="14.25"/>
    <row r="1014" ht="14.25"/>
    <row r="1015" ht="14.25"/>
    <row r="1016" ht="14.25"/>
    <row r="1017" ht="14.25"/>
    <row r="1018" ht="14.25"/>
    <row r="1019" ht="14.25"/>
    <row r="1020" ht="14.25"/>
    <row r="1021" ht="14.25"/>
    <row r="1022" ht="14.25"/>
    <row r="1023" ht="14.25"/>
    <row r="1024" ht="14.25"/>
    <row r="1025" ht="14.25"/>
    <row r="1026" ht="14.25"/>
    <row r="1027" ht="14.25"/>
    <row r="1028" ht="14.25"/>
    <row r="1029" ht="14.25"/>
    <row r="1030" ht="14.25"/>
    <row r="1031" ht="14.25"/>
    <row r="1032" ht="14.25"/>
    <row r="1033" ht="14.25"/>
    <row r="1034" ht="14.25"/>
    <row r="1035" ht="14.25"/>
    <row r="1036" ht="14.25"/>
    <row r="1037" ht="14.25"/>
    <row r="1038" ht="14.25"/>
    <row r="1039" ht="14.25"/>
    <row r="1040" ht="14.25"/>
    <row r="1041" ht="14.25"/>
    <row r="1042" ht="14.25"/>
    <row r="1043" ht="14.25"/>
    <row r="1044" ht="14.25"/>
    <row r="1045" ht="14.25"/>
    <row r="1046" ht="14.25"/>
    <row r="1047" ht="14.25"/>
    <row r="1048" ht="14.25"/>
    <row r="1049" ht="14.25"/>
    <row r="1050" ht="14.25"/>
    <row r="1051" ht="14.25"/>
    <row r="1052" ht="14.25"/>
    <row r="1053" ht="14.25"/>
    <row r="1054" ht="14.25"/>
    <row r="1055" ht="14.25"/>
    <row r="1056" ht="14.25"/>
    <row r="1057" ht="14.25"/>
    <row r="1058" ht="14.25"/>
    <row r="1059" ht="14.25"/>
    <row r="1060" ht="14.25"/>
    <row r="1061" ht="14.25"/>
    <row r="1062" ht="14.25"/>
    <row r="1063" ht="14.25"/>
    <row r="1064" ht="14.25"/>
    <row r="1065" ht="14.25"/>
    <row r="1066" ht="14.25"/>
    <row r="1067" ht="14.25"/>
    <row r="1068" ht="14.25"/>
    <row r="1069" ht="14.25"/>
    <row r="1070" ht="14.25"/>
    <row r="1071" ht="14.25"/>
    <row r="1072" ht="14.25"/>
    <row r="1073" ht="14.25"/>
    <row r="1074" ht="14.25"/>
    <row r="1075" ht="14.25"/>
    <row r="1076" ht="14.25"/>
    <row r="1077" ht="14.25"/>
    <row r="1078" ht="14.25"/>
    <row r="1079" ht="14.25"/>
    <row r="1080" ht="14.25"/>
    <row r="1081" ht="14.25"/>
    <row r="1082" ht="14.25"/>
    <row r="1083" ht="14.25"/>
    <row r="1084" ht="14.25"/>
    <row r="1085" ht="14.25"/>
    <row r="1086" ht="14.25"/>
    <row r="1087" ht="14.25"/>
    <row r="1088" ht="14.25"/>
    <row r="1089" ht="14.25"/>
    <row r="1090" ht="14.25"/>
    <row r="1091" ht="14.25"/>
    <row r="1092" ht="14.25"/>
    <row r="1093" ht="14.25"/>
    <row r="1094" ht="14.25"/>
    <row r="1095" ht="14.25"/>
    <row r="1096" ht="14.25"/>
    <row r="1097" ht="14.25"/>
    <row r="1098" ht="14.25"/>
    <row r="1099" ht="14.25"/>
    <row r="1100" ht="14.25"/>
    <row r="1101" ht="14.25"/>
    <row r="1102" ht="14.25"/>
    <row r="1103" ht="14.25"/>
    <row r="1104" ht="14.25"/>
    <row r="1105" ht="14.25"/>
    <row r="1106" ht="14.25"/>
    <row r="1107" ht="14.25"/>
    <row r="1108" ht="14.25"/>
    <row r="1109" ht="14.25"/>
    <row r="1110" ht="14.25"/>
    <row r="1111" ht="14.25"/>
    <row r="1112" ht="14.25"/>
    <row r="1113" ht="14.25"/>
    <row r="1114" ht="14.25"/>
    <row r="1115" ht="14.25"/>
    <row r="1116" ht="14.25"/>
    <row r="1117" ht="14.25"/>
    <row r="1118" ht="14.25"/>
    <row r="1119" ht="14.25"/>
    <row r="1120" ht="14.25"/>
    <row r="1121" ht="14.25"/>
    <row r="1122" ht="14.25"/>
    <row r="1123" ht="14.25"/>
    <row r="1124" ht="14.25"/>
    <row r="1125" ht="14.25"/>
    <row r="1126" ht="14.25"/>
    <row r="1127" ht="14.25"/>
    <row r="1128" ht="14.25"/>
    <row r="1129" ht="14.25"/>
    <row r="1130" ht="14.25"/>
    <row r="1131" ht="14.25"/>
    <row r="1132" ht="14.25"/>
    <row r="1133" ht="14.25"/>
    <row r="1134" ht="14.25"/>
    <row r="1135" ht="14.25"/>
    <row r="1136" ht="14.25"/>
    <row r="1137" ht="14.25"/>
    <row r="1138" ht="14.25"/>
    <row r="1139" ht="14.25"/>
    <row r="1140" ht="14.25"/>
    <row r="1141" ht="14.25"/>
    <row r="1142" ht="14.25"/>
    <row r="1143" ht="14.25"/>
    <row r="1144" ht="14.25"/>
    <row r="1145" ht="14.25"/>
    <row r="1146" ht="14.25"/>
    <row r="1147" ht="14.25"/>
    <row r="1148" ht="14.25"/>
    <row r="1149" ht="14.25"/>
    <row r="1150" ht="14.25"/>
    <row r="1151" ht="14.25"/>
    <row r="1152" ht="14.25"/>
    <row r="1153" ht="14.25"/>
    <row r="1154" ht="14.25"/>
    <row r="1155" ht="14.25"/>
    <row r="1156" ht="14.25"/>
    <row r="1157" ht="14.25"/>
    <row r="1158" ht="14.25"/>
    <row r="1159" ht="14.25"/>
    <row r="1160" ht="14.25"/>
    <row r="1161" ht="14.25"/>
    <row r="1162" ht="14.25"/>
    <row r="1163" ht="14.25"/>
    <row r="1164" ht="14.25"/>
    <row r="1165" ht="14.25"/>
    <row r="1166" ht="14.25"/>
    <row r="1167" ht="14.25"/>
    <row r="1168" ht="14.25"/>
    <row r="1169" ht="14.25"/>
    <row r="1170" ht="14.25"/>
    <row r="1171" ht="14.25"/>
    <row r="1172" ht="14.25"/>
    <row r="1173" ht="14.25"/>
    <row r="1174" ht="14.25"/>
    <row r="1175" ht="14.25"/>
    <row r="1176" ht="14.25"/>
    <row r="1177" ht="14.25"/>
    <row r="1178" ht="14.25"/>
    <row r="1179" ht="14.25"/>
    <row r="1180" ht="14.25"/>
  </sheetData>
  <sortState ref="E5:R493" columnSort="0">
    <sortCondition sortBy="value" descending="0" ref="E5:E493"/>
  </sortState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topLeftCell="G1" zoomScale="100" workbookViewId="0">
      <pane ySplit="1" topLeftCell="A2" activePane="bottomLeft" state="frozen"/>
      <selection activeCell="A1" activeCellId="0" sqref="A1"/>
    </sheetView>
  </sheetViews>
  <sheetFormatPr defaultColWidth="16.333300000000001" defaultRowHeight="14.25"/>
  <cols>
    <col customWidth="1" min="1" max="1" style="35" width="7.8281200000000002"/>
    <col customWidth="1" min="2" max="2" style="35" width="19.140625"/>
    <col customWidth="1" min="3" max="3" style="35" width="39.7109375"/>
    <col bestFit="1" customWidth="1" min="4" max="4" style="35" width="7.140625"/>
    <col customWidth="1" min="5" max="5" style="35" width="16.351600000000001"/>
    <col customWidth="1" min="6" max="6" style="35" width="35.8515625"/>
    <col customWidth="1" min="7" max="8" style="35" width="16.351600000000001"/>
    <col customWidth="1" min="9" max="9" style="36" width="16.351600000000001"/>
    <col customWidth="1" min="10" max="10" style="36" width="15.7109375"/>
    <col customWidth="1" min="11" max="15" style="36" width="16.351600000000001"/>
    <col customWidth="1" min="16" max="16384" style="35" width="16.351600000000001"/>
  </cols>
  <sheetData>
    <row r="1" ht="12.35">
      <c r="A1" s="37" t="s">
        <v>524</v>
      </c>
      <c r="B1" s="37" t="s">
        <v>225</v>
      </c>
      <c r="C1" s="37" t="s">
        <v>224</v>
      </c>
      <c r="D1" s="37" t="s">
        <v>90</v>
      </c>
      <c r="E1" s="37" t="s">
        <v>97</v>
      </c>
      <c r="F1" s="37" t="s">
        <v>525</v>
      </c>
      <c r="G1" s="37" t="s">
        <v>526</v>
      </c>
      <c r="H1" s="37" t="s">
        <v>38</v>
      </c>
      <c r="I1" s="38" t="s">
        <v>67</v>
      </c>
      <c r="J1" s="38" t="s">
        <v>35</v>
      </c>
      <c r="K1" s="38" t="s">
        <v>53</v>
      </c>
      <c r="L1" s="38" t="s">
        <v>9</v>
      </c>
      <c r="M1" s="38" t="s">
        <v>63</v>
      </c>
      <c r="N1" s="38" t="s">
        <v>80</v>
      </c>
      <c r="O1" s="39" t="s">
        <v>223</v>
      </c>
    </row>
    <row r="2" ht="12.35">
      <c r="A2" s="35">
        <v>1</v>
      </c>
      <c r="B2" s="40" t="s">
        <v>254</v>
      </c>
      <c r="C2" s="40" t="s">
        <v>253</v>
      </c>
      <c r="D2" s="35">
        <v>2016</v>
      </c>
      <c r="E2" s="40" t="s">
        <v>101</v>
      </c>
      <c r="F2" s="40" t="s">
        <v>109</v>
      </c>
      <c r="G2" s="40" t="s">
        <v>527</v>
      </c>
      <c r="H2" s="35" t="s">
        <v>43</v>
      </c>
      <c r="I2" s="41" t="s">
        <v>10</v>
      </c>
      <c r="J2" s="41" t="s">
        <v>12</v>
      </c>
      <c r="K2" s="36">
        <v>1</v>
      </c>
      <c r="L2" s="42">
        <v>3</v>
      </c>
      <c r="M2" s="36">
        <v>0</v>
      </c>
      <c r="N2" s="36">
        <v>0</v>
      </c>
      <c r="O2" s="36">
        <v>41</v>
      </c>
    </row>
    <row r="3" ht="12.35">
      <c r="A3" s="35">
        <v>2</v>
      </c>
      <c r="B3" s="40" t="s">
        <v>412</v>
      </c>
      <c r="C3" s="40" t="s">
        <v>411</v>
      </c>
      <c r="D3" s="35">
        <v>2018</v>
      </c>
      <c r="E3" s="40" t="s">
        <v>101</v>
      </c>
      <c r="F3" s="40" t="s">
        <v>109</v>
      </c>
      <c r="G3" s="40" t="s">
        <v>528</v>
      </c>
      <c r="H3" s="35" t="s">
        <v>44</v>
      </c>
      <c r="I3" s="41" t="s">
        <v>10</v>
      </c>
      <c r="J3" s="41" t="s">
        <v>12</v>
      </c>
      <c r="K3" s="36">
        <v>1</v>
      </c>
      <c r="L3" s="36">
        <v>2</v>
      </c>
      <c r="M3" s="36">
        <v>2</v>
      </c>
      <c r="N3" s="36">
        <v>2</v>
      </c>
      <c r="O3" s="36">
        <v>9</v>
      </c>
    </row>
    <row r="4" ht="12.35">
      <c r="A4" s="35">
        <v>3</v>
      </c>
      <c r="B4" s="40" t="s">
        <v>398</v>
      </c>
      <c r="C4" s="40" t="s">
        <v>397</v>
      </c>
      <c r="D4" s="35">
        <v>2024</v>
      </c>
      <c r="E4" s="40" t="s">
        <v>101</v>
      </c>
      <c r="F4" s="40" t="s">
        <v>126</v>
      </c>
      <c r="G4" s="40" t="s">
        <v>529</v>
      </c>
      <c r="H4" s="35" t="s">
        <v>44</v>
      </c>
      <c r="I4" s="41" t="s">
        <v>10</v>
      </c>
      <c r="J4" s="41" t="s">
        <v>12</v>
      </c>
      <c r="K4" s="36">
        <v>1</v>
      </c>
      <c r="L4" s="36">
        <v>0</v>
      </c>
      <c r="M4" s="36">
        <v>0</v>
      </c>
      <c r="N4" s="36">
        <v>0</v>
      </c>
      <c r="O4" s="36">
        <v>4</v>
      </c>
    </row>
    <row r="5" ht="12.35">
      <c r="A5" s="35">
        <v>4</v>
      </c>
      <c r="B5" s="40" t="s">
        <v>388</v>
      </c>
      <c r="C5" s="40" t="s">
        <v>387</v>
      </c>
      <c r="D5" s="35">
        <v>2024</v>
      </c>
      <c r="E5" s="40" t="s">
        <v>101</v>
      </c>
      <c r="F5" s="40" t="s">
        <v>161</v>
      </c>
      <c r="G5" s="40" t="s">
        <v>530</v>
      </c>
      <c r="H5" s="35" t="s">
        <v>44</v>
      </c>
      <c r="I5" s="41" t="s">
        <v>10</v>
      </c>
      <c r="J5" s="41" t="s">
        <v>12</v>
      </c>
      <c r="K5" s="36">
        <v>1</v>
      </c>
      <c r="L5" s="36">
        <v>1</v>
      </c>
      <c r="M5" s="36">
        <v>0</v>
      </c>
      <c r="N5" s="36">
        <v>0</v>
      </c>
      <c r="O5" s="36">
        <v>2</v>
      </c>
    </row>
    <row r="6" ht="12.35">
      <c r="A6" s="35">
        <v>5</v>
      </c>
      <c r="B6" s="40" t="s">
        <v>302</v>
      </c>
      <c r="C6" s="40" t="s">
        <v>301</v>
      </c>
      <c r="D6" s="35">
        <v>2022</v>
      </c>
      <c r="E6" s="40" t="s">
        <v>101</v>
      </c>
      <c r="F6" s="40" t="s">
        <v>136</v>
      </c>
      <c r="G6" s="40" t="s">
        <v>531</v>
      </c>
      <c r="H6" s="35" t="s">
        <v>41</v>
      </c>
      <c r="I6" s="41" t="s">
        <v>10</v>
      </c>
      <c r="J6" s="41" t="s">
        <v>10</v>
      </c>
      <c r="K6" s="36">
        <v>1</v>
      </c>
      <c r="L6" s="36">
        <v>1</v>
      </c>
      <c r="M6" s="36">
        <v>2</v>
      </c>
      <c r="N6" s="36">
        <v>0</v>
      </c>
      <c r="O6" s="36">
        <v>5</v>
      </c>
    </row>
    <row r="7" ht="12.35">
      <c r="A7" s="35">
        <v>6</v>
      </c>
      <c r="B7" s="40" t="s">
        <v>266</v>
      </c>
      <c r="C7" s="40" t="s">
        <v>265</v>
      </c>
      <c r="D7" s="35">
        <v>2007</v>
      </c>
      <c r="E7" s="40" t="s">
        <v>101</v>
      </c>
      <c r="F7" s="40" t="s">
        <v>121</v>
      </c>
      <c r="G7" s="40" t="s">
        <v>532</v>
      </c>
      <c r="H7" s="35" t="s">
        <v>44</v>
      </c>
      <c r="I7" s="41" t="s">
        <v>10</v>
      </c>
      <c r="J7" s="41" t="s">
        <v>12</v>
      </c>
      <c r="K7" s="36">
        <v>1</v>
      </c>
      <c r="L7" s="42">
        <v>3</v>
      </c>
      <c r="M7" s="36">
        <v>0</v>
      </c>
      <c r="N7" s="36">
        <v>0</v>
      </c>
      <c r="O7" s="36">
        <v>172</v>
      </c>
    </row>
    <row r="8" ht="12.35">
      <c r="A8" s="35">
        <v>7</v>
      </c>
      <c r="B8" s="40" t="s">
        <v>308</v>
      </c>
      <c r="C8" s="40" t="s">
        <v>307</v>
      </c>
      <c r="D8" s="35">
        <v>2020</v>
      </c>
      <c r="E8" s="40" t="s">
        <v>101</v>
      </c>
      <c r="F8" s="40" t="s">
        <v>126</v>
      </c>
      <c r="G8" s="40" t="s">
        <v>531</v>
      </c>
      <c r="H8" s="35" t="s">
        <v>41</v>
      </c>
      <c r="I8" s="41" t="s">
        <v>10</v>
      </c>
      <c r="J8" s="41" t="s">
        <v>10</v>
      </c>
      <c r="K8" s="36">
        <v>1</v>
      </c>
      <c r="L8" s="36">
        <v>2</v>
      </c>
      <c r="M8" s="36">
        <v>1</v>
      </c>
      <c r="N8" s="36">
        <v>2</v>
      </c>
      <c r="O8" s="36">
        <v>9</v>
      </c>
    </row>
    <row r="9" ht="12.35">
      <c r="A9" s="35">
        <v>8</v>
      </c>
      <c r="B9" s="40" t="s">
        <v>466</v>
      </c>
      <c r="C9" s="40" t="s">
        <v>465</v>
      </c>
      <c r="D9" s="35">
        <v>2012</v>
      </c>
      <c r="E9" s="40" t="s">
        <v>101</v>
      </c>
      <c r="F9" s="40" t="s">
        <v>106</v>
      </c>
      <c r="G9" s="40" t="s">
        <v>530</v>
      </c>
      <c r="H9" s="35" t="s">
        <v>44</v>
      </c>
      <c r="I9" s="41" t="s">
        <v>10</v>
      </c>
      <c r="J9" s="41" t="s">
        <v>12</v>
      </c>
      <c r="K9" s="36">
        <v>1</v>
      </c>
      <c r="L9" s="42">
        <v>3</v>
      </c>
      <c r="M9" s="36">
        <v>0</v>
      </c>
      <c r="N9" s="36">
        <v>0</v>
      </c>
      <c r="O9" s="36">
        <v>39</v>
      </c>
    </row>
    <row r="10" ht="12.35">
      <c r="A10" s="35">
        <v>9</v>
      </c>
      <c r="B10" s="40" t="s">
        <v>433</v>
      </c>
      <c r="C10" s="40" t="s">
        <v>432</v>
      </c>
      <c r="D10" s="35">
        <v>2015</v>
      </c>
      <c r="E10" s="40" t="s">
        <v>101</v>
      </c>
      <c r="F10" s="40" t="s">
        <v>109</v>
      </c>
      <c r="G10" s="40" t="s">
        <v>528</v>
      </c>
      <c r="H10" s="35" t="s">
        <v>44</v>
      </c>
      <c r="I10" s="41" t="s">
        <v>10</v>
      </c>
      <c r="J10" s="41" t="s">
        <v>12</v>
      </c>
      <c r="K10" s="36">
        <v>1</v>
      </c>
      <c r="L10" s="36">
        <v>0</v>
      </c>
      <c r="M10" s="36">
        <v>0</v>
      </c>
      <c r="N10" s="36">
        <v>0</v>
      </c>
      <c r="O10" s="36">
        <v>17</v>
      </c>
    </row>
    <row r="11" ht="12.35">
      <c r="A11" s="35">
        <v>10</v>
      </c>
      <c r="B11" s="40" t="s">
        <v>472</v>
      </c>
      <c r="C11" s="40" t="s">
        <v>471</v>
      </c>
      <c r="D11" s="35">
        <v>2012</v>
      </c>
      <c r="E11" s="40" t="s">
        <v>101</v>
      </c>
      <c r="F11" s="40" t="s">
        <v>106</v>
      </c>
      <c r="G11" s="40" t="s">
        <v>533</v>
      </c>
      <c r="H11" s="35" t="s">
        <v>44</v>
      </c>
      <c r="I11" s="41" t="s">
        <v>10</v>
      </c>
      <c r="J11" s="41" t="s">
        <v>12</v>
      </c>
      <c r="K11" s="36">
        <v>1</v>
      </c>
      <c r="L11" s="36">
        <v>0</v>
      </c>
      <c r="M11" s="36">
        <v>1</v>
      </c>
      <c r="N11" s="36">
        <v>0</v>
      </c>
      <c r="O11" s="36">
        <v>56</v>
      </c>
    </row>
    <row r="12" ht="12.35">
      <c r="A12" s="35">
        <v>11</v>
      </c>
      <c r="B12" s="40" t="s">
        <v>339</v>
      </c>
      <c r="C12" s="40" t="s">
        <v>338</v>
      </c>
      <c r="D12" s="35">
        <v>2015</v>
      </c>
      <c r="E12" s="40" t="s">
        <v>101</v>
      </c>
      <c r="F12" s="40" t="s">
        <v>109</v>
      </c>
      <c r="G12" s="40" t="s">
        <v>527</v>
      </c>
      <c r="H12" s="35" t="s">
        <v>43</v>
      </c>
      <c r="I12" s="41" t="s">
        <v>10</v>
      </c>
      <c r="J12" s="41" t="s">
        <v>12</v>
      </c>
      <c r="K12" s="36">
        <v>1</v>
      </c>
      <c r="L12" s="36">
        <v>2</v>
      </c>
      <c r="M12" s="36">
        <v>2</v>
      </c>
      <c r="N12" s="36">
        <v>1</v>
      </c>
      <c r="O12" s="36">
        <v>18</v>
      </c>
    </row>
    <row r="13" ht="12.35">
      <c r="A13" s="35">
        <v>12</v>
      </c>
      <c r="B13" s="40" t="s">
        <v>422</v>
      </c>
      <c r="C13" s="40" t="s">
        <v>421</v>
      </c>
      <c r="D13" s="35">
        <v>2010</v>
      </c>
      <c r="E13" s="40" t="s">
        <v>101</v>
      </c>
      <c r="F13" s="40" t="s">
        <v>134</v>
      </c>
      <c r="G13" s="40" t="s">
        <v>528</v>
      </c>
      <c r="H13" s="35" t="s">
        <v>44</v>
      </c>
      <c r="I13" s="41" t="s">
        <v>10</v>
      </c>
      <c r="J13" s="41" t="s">
        <v>12</v>
      </c>
      <c r="K13" s="36">
        <v>1</v>
      </c>
      <c r="L13" s="42">
        <v>3</v>
      </c>
      <c r="M13" s="36">
        <v>0</v>
      </c>
      <c r="N13" s="36">
        <v>0</v>
      </c>
      <c r="O13" s="36">
        <v>11</v>
      </c>
    </row>
    <row r="14" ht="12.35">
      <c r="A14" s="35">
        <v>13</v>
      </c>
      <c r="B14" s="40" t="s">
        <v>246</v>
      </c>
      <c r="C14" s="40" t="s">
        <v>245</v>
      </c>
      <c r="D14" s="35">
        <v>2005</v>
      </c>
      <c r="E14" s="40" t="s">
        <v>101</v>
      </c>
      <c r="F14" s="40" t="s">
        <v>106</v>
      </c>
      <c r="G14" s="40" t="s">
        <v>534</v>
      </c>
      <c r="H14" s="35" t="s">
        <v>40</v>
      </c>
      <c r="I14" s="41" t="s">
        <v>10</v>
      </c>
      <c r="J14" s="41" t="s">
        <v>12</v>
      </c>
      <c r="K14" s="36">
        <v>1</v>
      </c>
      <c r="L14" s="36">
        <v>0</v>
      </c>
      <c r="M14" s="36">
        <v>0</v>
      </c>
      <c r="N14" s="36">
        <v>0</v>
      </c>
      <c r="O14" s="36">
        <v>117</v>
      </c>
    </row>
    <row r="15" ht="12.35">
      <c r="A15" s="35">
        <v>14</v>
      </c>
      <c r="B15" s="40" t="s">
        <v>280</v>
      </c>
      <c r="C15" s="40" t="s">
        <v>279</v>
      </c>
      <c r="D15" s="35">
        <v>2011</v>
      </c>
      <c r="E15" s="40" t="s">
        <v>101</v>
      </c>
      <c r="F15" s="40" t="s">
        <v>106</v>
      </c>
      <c r="G15" s="40" t="s">
        <v>535</v>
      </c>
      <c r="H15" s="35" t="s">
        <v>40</v>
      </c>
      <c r="I15" s="41" t="s">
        <v>10</v>
      </c>
      <c r="J15" s="41" t="s">
        <v>12</v>
      </c>
      <c r="K15" s="36">
        <v>1</v>
      </c>
      <c r="L15" s="36">
        <v>2</v>
      </c>
      <c r="M15" s="36">
        <v>2</v>
      </c>
      <c r="N15" s="36">
        <v>2</v>
      </c>
      <c r="O15" s="36">
        <v>15</v>
      </c>
    </row>
    <row r="16" ht="12.35">
      <c r="A16" s="35">
        <v>15</v>
      </c>
      <c r="B16" s="40" t="s">
        <v>396</v>
      </c>
      <c r="C16" s="40" t="s">
        <v>395</v>
      </c>
      <c r="D16" s="35">
        <v>2015</v>
      </c>
      <c r="E16" s="40" t="s">
        <v>101</v>
      </c>
      <c r="F16" s="40" t="s">
        <v>109</v>
      </c>
      <c r="G16" s="40" t="s">
        <v>528</v>
      </c>
      <c r="H16" s="35" t="s">
        <v>44</v>
      </c>
      <c r="I16" s="41" t="s">
        <v>10</v>
      </c>
      <c r="J16" s="41" t="s">
        <v>12</v>
      </c>
      <c r="K16" s="36">
        <v>1</v>
      </c>
      <c r="L16" s="36">
        <v>1</v>
      </c>
      <c r="M16" s="36">
        <v>0</v>
      </c>
      <c r="N16" s="36">
        <v>0</v>
      </c>
      <c r="O16" s="36">
        <v>4</v>
      </c>
    </row>
    <row r="17" ht="12.35">
      <c r="A17" s="35">
        <v>16</v>
      </c>
      <c r="B17" s="40" t="s">
        <v>499</v>
      </c>
      <c r="C17" s="40" t="s">
        <v>498</v>
      </c>
      <c r="D17" s="35">
        <v>2011</v>
      </c>
      <c r="E17" s="40" t="s">
        <v>101</v>
      </c>
      <c r="F17" s="40" t="s">
        <v>109</v>
      </c>
      <c r="G17" s="40" t="s">
        <v>536</v>
      </c>
      <c r="H17" s="35" t="s">
        <v>45</v>
      </c>
      <c r="I17" s="41" t="s">
        <v>10</v>
      </c>
      <c r="J17" s="41" t="s">
        <v>12</v>
      </c>
      <c r="K17" s="36">
        <v>1</v>
      </c>
      <c r="L17" s="36">
        <v>1</v>
      </c>
      <c r="M17" s="36">
        <v>0</v>
      </c>
      <c r="N17" s="36">
        <v>0</v>
      </c>
      <c r="O17" s="36">
        <v>10</v>
      </c>
    </row>
    <row r="18" ht="12.35">
      <c r="A18" s="35">
        <v>17</v>
      </c>
      <c r="B18" s="40" t="s">
        <v>344</v>
      </c>
      <c r="C18" s="40" t="s">
        <v>343</v>
      </c>
      <c r="D18" s="35">
        <v>2018</v>
      </c>
      <c r="E18" s="40" t="s">
        <v>99</v>
      </c>
      <c r="F18" s="40" t="s">
        <v>537</v>
      </c>
      <c r="G18" s="40" t="s">
        <v>533</v>
      </c>
      <c r="H18" s="35" t="s">
        <v>44</v>
      </c>
      <c r="I18" s="41" t="s">
        <v>10</v>
      </c>
      <c r="J18" s="41" t="s">
        <v>12</v>
      </c>
      <c r="K18" s="36">
        <v>1</v>
      </c>
      <c r="L18" s="36">
        <v>1</v>
      </c>
      <c r="M18" s="36">
        <v>2</v>
      </c>
      <c r="N18" s="36">
        <v>0</v>
      </c>
      <c r="O18" s="36">
        <v>0</v>
      </c>
    </row>
    <row r="19" ht="12.35">
      <c r="A19" s="35">
        <v>18</v>
      </c>
      <c r="B19" s="40" t="s">
        <v>266</v>
      </c>
      <c r="C19" s="40" t="s">
        <v>473</v>
      </c>
      <c r="D19" s="35">
        <v>2007</v>
      </c>
      <c r="E19" s="40" t="s">
        <v>101</v>
      </c>
      <c r="F19" s="40" t="s">
        <v>106</v>
      </c>
      <c r="G19" s="40" t="s">
        <v>532</v>
      </c>
      <c r="H19" s="35" t="s">
        <v>44</v>
      </c>
      <c r="I19" s="41" t="s">
        <v>10</v>
      </c>
      <c r="J19" s="41" t="s">
        <v>12</v>
      </c>
      <c r="K19" s="36">
        <v>1</v>
      </c>
      <c r="L19" s="42">
        <v>3</v>
      </c>
      <c r="M19" s="36">
        <v>0</v>
      </c>
      <c r="N19" s="36">
        <v>0</v>
      </c>
      <c r="O19" s="36">
        <v>56</v>
      </c>
    </row>
    <row r="20" ht="12.35">
      <c r="A20" s="35">
        <v>19</v>
      </c>
      <c r="B20" s="40" t="s">
        <v>392</v>
      </c>
      <c r="C20" s="40" t="s">
        <v>391</v>
      </c>
      <c r="D20" s="35">
        <v>2003</v>
      </c>
      <c r="E20" s="40" t="s">
        <v>101</v>
      </c>
      <c r="F20" s="40" t="s">
        <v>144</v>
      </c>
      <c r="G20" s="40" t="s">
        <v>528</v>
      </c>
      <c r="H20" s="35" t="s">
        <v>44</v>
      </c>
      <c r="I20" s="41" t="s">
        <v>10</v>
      </c>
      <c r="J20" s="41" t="s">
        <v>12</v>
      </c>
      <c r="K20" s="36">
        <v>1</v>
      </c>
      <c r="L20" s="36">
        <v>2</v>
      </c>
      <c r="M20" s="36">
        <v>2</v>
      </c>
      <c r="N20" s="36">
        <v>2</v>
      </c>
      <c r="O20" s="36">
        <v>3</v>
      </c>
    </row>
    <row r="21" ht="12.35">
      <c r="A21" s="35">
        <v>20</v>
      </c>
      <c r="B21" s="40" t="s">
        <v>479</v>
      </c>
      <c r="C21" s="40" t="s">
        <v>478</v>
      </c>
      <c r="D21" s="35">
        <v>2001</v>
      </c>
      <c r="E21" s="40" t="s">
        <v>101</v>
      </c>
      <c r="F21" s="40" t="s">
        <v>113</v>
      </c>
      <c r="G21" s="40" t="s">
        <v>538</v>
      </c>
      <c r="H21" s="35" t="s">
        <v>44</v>
      </c>
      <c r="I21" s="41" t="s">
        <v>10</v>
      </c>
      <c r="J21" s="41" t="s">
        <v>12</v>
      </c>
      <c r="K21" s="36">
        <v>1</v>
      </c>
      <c r="L21" s="36">
        <v>1</v>
      </c>
      <c r="M21" s="36">
        <v>0</v>
      </c>
      <c r="N21" s="36">
        <v>0</v>
      </c>
      <c r="O21" s="36">
        <v>95</v>
      </c>
    </row>
    <row r="22" ht="12.35">
      <c r="A22" s="35">
        <v>21</v>
      </c>
      <c r="B22" s="40" t="s">
        <v>258</v>
      </c>
      <c r="C22" s="40" t="s">
        <v>257</v>
      </c>
      <c r="D22" s="35">
        <v>2003</v>
      </c>
      <c r="E22" s="40" t="s">
        <v>101</v>
      </c>
      <c r="F22" s="40" t="s">
        <v>113</v>
      </c>
      <c r="G22" s="40" t="s">
        <v>527</v>
      </c>
      <c r="H22" s="35" t="s">
        <v>43</v>
      </c>
      <c r="I22" s="41" t="s">
        <v>10</v>
      </c>
      <c r="J22" s="41" t="s">
        <v>12</v>
      </c>
      <c r="K22" s="36">
        <v>1</v>
      </c>
      <c r="L22" s="36">
        <v>1</v>
      </c>
      <c r="M22" s="36">
        <v>0</v>
      </c>
      <c r="N22" s="36">
        <v>0</v>
      </c>
      <c r="O22" s="36">
        <v>51</v>
      </c>
    </row>
    <row r="23" ht="12.35">
      <c r="A23" s="35">
        <v>22</v>
      </c>
      <c r="B23" s="40" t="s">
        <v>475</v>
      </c>
      <c r="C23" s="40" t="s">
        <v>474</v>
      </c>
      <c r="D23" s="35">
        <v>2001</v>
      </c>
      <c r="E23" s="40" t="s">
        <v>101</v>
      </c>
      <c r="F23" s="40" t="s">
        <v>113</v>
      </c>
      <c r="G23" s="40" t="s">
        <v>538</v>
      </c>
      <c r="H23" s="35" t="s">
        <v>44</v>
      </c>
      <c r="I23" s="41" t="s">
        <v>10</v>
      </c>
      <c r="J23" s="41" t="s">
        <v>12</v>
      </c>
      <c r="K23" s="36">
        <v>1</v>
      </c>
      <c r="L23" s="36">
        <v>1</v>
      </c>
      <c r="M23" s="36">
        <v>0</v>
      </c>
      <c r="N23" s="36">
        <v>0</v>
      </c>
      <c r="O23" s="36">
        <v>72</v>
      </c>
    </row>
    <row r="24" ht="12.35">
      <c r="A24" s="35">
        <v>23</v>
      </c>
      <c r="B24" s="40" t="s">
        <v>331</v>
      </c>
      <c r="C24" s="40" t="s">
        <v>330</v>
      </c>
      <c r="D24" s="35">
        <v>2002</v>
      </c>
      <c r="E24" s="40" t="s">
        <v>101</v>
      </c>
      <c r="F24" s="40" t="s">
        <v>113</v>
      </c>
      <c r="G24" s="40" t="s">
        <v>527</v>
      </c>
      <c r="H24" s="35" t="s">
        <v>43</v>
      </c>
      <c r="I24" s="41" t="s">
        <v>10</v>
      </c>
      <c r="J24" s="41" t="s">
        <v>12</v>
      </c>
      <c r="K24" s="36">
        <v>1</v>
      </c>
      <c r="L24" s="36">
        <v>0</v>
      </c>
      <c r="M24" s="36">
        <v>0</v>
      </c>
      <c r="N24" s="36">
        <v>0</v>
      </c>
      <c r="O24" s="36">
        <v>5</v>
      </c>
    </row>
    <row r="25" ht="12.35">
      <c r="A25" s="35">
        <v>24</v>
      </c>
      <c r="B25" s="40" t="s">
        <v>394</v>
      </c>
      <c r="C25" s="40" t="s">
        <v>393</v>
      </c>
      <c r="D25" s="35">
        <v>2002</v>
      </c>
      <c r="E25" s="40" t="s">
        <v>101</v>
      </c>
      <c r="F25" s="40" t="s">
        <v>113</v>
      </c>
      <c r="G25" s="40" t="s">
        <v>528</v>
      </c>
      <c r="H25" s="35" t="s">
        <v>44</v>
      </c>
      <c r="I25" s="41" t="s">
        <v>10</v>
      </c>
      <c r="J25" s="41" t="s">
        <v>12</v>
      </c>
      <c r="K25" s="36">
        <v>1</v>
      </c>
      <c r="L25" s="36">
        <v>2</v>
      </c>
      <c r="M25" s="36">
        <v>2</v>
      </c>
      <c r="N25" s="36">
        <v>0</v>
      </c>
      <c r="O25" s="36">
        <v>3</v>
      </c>
    </row>
    <row r="26" ht="12.35">
      <c r="A26" s="35">
        <v>25</v>
      </c>
      <c r="B26" s="40" t="s">
        <v>335</v>
      </c>
      <c r="C26" s="40" t="s">
        <v>334</v>
      </c>
      <c r="D26" s="35">
        <v>2001</v>
      </c>
      <c r="E26" s="40" t="s">
        <v>101</v>
      </c>
      <c r="F26" s="40" t="s">
        <v>113</v>
      </c>
      <c r="G26" s="40" t="s">
        <v>527</v>
      </c>
      <c r="H26" s="35" t="s">
        <v>43</v>
      </c>
      <c r="I26" s="41" t="s">
        <v>10</v>
      </c>
      <c r="J26" s="41" t="s">
        <v>12</v>
      </c>
      <c r="K26" s="36">
        <v>1</v>
      </c>
      <c r="L26" s="36">
        <v>0</v>
      </c>
      <c r="M26" s="36">
        <v>0</v>
      </c>
      <c r="N26" s="36">
        <v>0</v>
      </c>
      <c r="O26" s="36">
        <v>10</v>
      </c>
    </row>
    <row r="27" ht="12.35">
      <c r="A27" s="35">
        <v>26</v>
      </c>
      <c r="B27" s="40" t="s">
        <v>420</v>
      </c>
      <c r="C27" s="40" t="s">
        <v>419</v>
      </c>
      <c r="D27" s="35">
        <v>2001</v>
      </c>
      <c r="E27" s="40" t="s">
        <v>101</v>
      </c>
      <c r="F27" s="40" t="s">
        <v>113</v>
      </c>
      <c r="G27" s="40" t="s">
        <v>538</v>
      </c>
      <c r="H27" s="35" t="s">
        <v>44</v>
      </c>
      <c r="I27" s="41" t="s">
        <v>10</v>
      </c>
      <c r="J27" s="41" t="s">
        <v>12</v>
      </c>
      <c r="K27" s="36">
        <v>1</v>
      </c>
      <c r="L27" s="36">
        <v>2</v>
      </c>
      <c r="M27" s="36">
        <v>2</v>
      </c>
      <c r="N27" s="36">
        <v>2</v>
      </c>
      <c r="O27" s="36">
        <v>11</v>
      </c>
    </row>
    <row r="28" ht="12.35">
      <c r="A28" s="35">
        <v>27</v>
      </c>
      <c r="B28" s="40" t="s">
        <v>406</v>
      </c>
      <c r="C28" s="40" t="s">
        <v>405</v>
      </c>
      <c r="D28" s="35">
        <v>2018</v>
      </c>
      <c r="E28" s="40" t="s">
        <v>101</v>
      </c>
      <c r="F28" s="40" t="s">
        <v>109</v>
      </c>
      <c r="G28" s="40" t="s">
        <v>539</v>
      </c>
      <c r="H28" s="35" t="s">
        <v>44</v>
      </c>
      <c r="I28" s="41" t="s">
        <v>10</v>
      </c>
      <c r="J28" s="41" t="s">
        <v>12</v>
      </c>
      <c r="K28" s="36">
        <v>1</v>
      </c>
      <c r="L28" s="36">
        <v>1</v>
      </c>
      <c r="M28" s="36">
        <v>2</v>
      </c>
      <c r="N28" s="36">
        <v>0</v>
      </c>
      <c r="O28" s="36">
        <v>6</v>
      </c>
    </row>
    <row r="29" ht="12.35">
      <c r="A29" s="35">
        <v>28</v>
      </c>
      <c r="B29" s="40" t="s">
        <v>507</v>
      </c>
      <c r="C29" s="40" t="s">
        <v>506</v>
      </c>
      <c r="D29" s="35">
        <v>2001</v>
      </c>
      <c r="E29" s="40" t="s">
        <v>101</v>
      </c>
      <c r="F29" s="40" t="s">
        <v>159</v>
      </c>
      <c r="G29" s="40" t="s">
        <v>540</v>
      </c>
      <c r="H29" s="35" t="s">
        <v>45</v>
      </c>
      <c r="I29" s="41" t="s">
        <v>10</v>
      </c>
      <c r="J29" s="41" t="s">
        <v>12</v>
      </c>
      <c r="K29" s="36">
        <v>1</v>
      </c>
      <c r="L29" s="36">
        <v>1</v>
      </c>
      <c r="M29" s="36">
        <v>0</v>
      </c>
      <c r="N29" s="36">
        <v>0</v>
      </c>
      <c r="O29" s="36">
        <v>26</v>
      </c>
    </row>
    <row r="30" ht="12.35">
      <c r="A30" s="35">
        <v>29</v>
      </c>
      <c r="B30" s="40" t="s">
        <v>414</v>
      </c>
      <c r="C30" s="40" t="s">
        <v>413</v>
      </c>
      <c r="D30" s="35">
        <v>2007</v>
      </c>
      <c r="E30" s="40" t="s">
        <v>101</v>
      </c>
      <c r="F30" s="40" t="s">
        <v>146</v>
      </c>
      <c r="G30" s="40" t="s">
        <v>533</v>
      </c>
      <c r="H30" s="35" t="s">
        <v>44</v>
      </c>
      <c r="I30" s="41" t="s">
        <v>10</v>
      </c>
      <c r="J30" s="41" t="s">
        <v>12</v>
      </c>
      <c r="K30" s="36">
        <v>1</v>
      </c>
      <c r="L30" s="36">
        <v>0</v>
      </c>
      <c r="M30" s="36">
        <v>2</v>
      </c>
      <c r="N30" s="36">
        <v>0</v>
      </c>
      <c r="O30" s="36">
        <v>9</v>
      </c>
    </row>
    <row r="31" ht="12.35">
      <c r="A31" s="35">
        <v>30</v>
      </c>
      <c r="B31" s="40" t="s">
        <v>348</v>
      </c>
      <c r="C31" s="40" t="s">
        <v>347</v>
      </c>
      <c r="D31" s="35">
        <v>2022</v>
      </c>
      <c r="E31" s="40" t="s">
        <v>100</v>
      </c>
      <c r="F31" s="40" t="s">
        <v>147</v>
      </c>
      <c r="G31" s="40" t="s">
        <v>539</v>
      </c>
      <c r="H31" s="35" t="s">
        <v>44</v>
      </c>
      <c r="I31" s="41" t="s">
        <v>10</v>
      </c>
      <c r="J31" s="41" t="s">
        <v>12</v>
      </c>
      <c r="K31" s="36">
        <v>1</v>
      </c>
      <c r="L31" s="36">
        <v>0</v>
      </c>
      <c r="M31" s="36">
        <v>2</v>
      </c>
      <c r="N31" s="36">
        <v>0</v>
      </c>
      <c r="O31" s="36">
        <v>0</v>
      </c>
    </row>
    <row r="32" ht="12.35">
      <c r="A32" s="35">
        <v>31</v>
      </c>
      <c r="B32" s="40" t="s">
        <v>390</v>
      </c>
      <c r="C32" s="40" t="s">
        <v>389</v>
      </c>
      <c r="D32" s="35">
        <v>2018</v>
      </c>
      <c r="E32" s="40" t="s">
        <v>100</v>
      </c>
      <c r="F32" s="40" t="s">
        <v>194</v>
      </c>
      <c r="G32" s="40" t="s">
        <v>538</v>
      </c>
      <c r="H32" s="35" t="s">
        <v>44</v>
      </c>
      <c r="I32" s="41" t="s">
        <v>10</v>
      </c>
      <c r="J32" s="41" t="s">
        <v>12</v>
      </c>
      <c r="K32" s="36">
        <v>1</v>
      </c>
      <c r="L32" s="36">
        <v>1</v>
      </c>
      <c r="M32" s="36">
        <v>2</v>
      </c>
      <c r="N32" s="36">
        <v>1</v>
      </c>
      <c r="O32" s="36">
        <v>3</v>
      </c>
    </row>
    <row r="33" ht="12.35">
      <c r="A33" s="35">
        <v>32</v>
      </c>
      <c r="B33" s="40" t="s">
        <v>362</v>
      </c>
      <c r="C33" s="40" t="s">
        <v>361</v>
      </c>
      <c r="D33" s="35">
        <v>2023</v>
      </c>
      <c r="E33" s="40" t="s">
        <v>100</v>
      </c>
      <c r="F33" s="40" t="s">
        <v>186</v>
      </c>
      <c r="G33" s="40" t="s">
        <v>528</v>
      </c>
      <c r="H33" s="35" t="s">
        <v>44</v>
      </c>
      <c r="I33" s="41" t="s">
        <v>10</v>
      </c>
      <c r="J33" s="41" t="s">
        <v>12</v>
      </c>
      <c r="K33" s="36">
        <v>1</v>
      </c>
      <c r="L33" s="36">
        <v>1</v>
      </c>
      <c r="M33" s="36">
        <v>2</v>
      </c>
      <c r="N33" s="36">
        <v>0</v>
      </c>
      <c r="O33" s="36">
        <v>0</v>
      </c>
    </row>
    <row r="34" ht="12.35">
      <c r="A34" s="35">
        <v>33</v>
      </c>
      <c r="B34" s="40" t="s">
        <v>460</v>
      </c>
      <c r="C34" s="40" t="s">
        <v>459</v>
      </c>
      <c r="D34" s="35">
        <v>2013</v>
      </c>
      <c r="E34" s="40" t="s">
        <v>100</v>
      </c>
      <c r="F34" s="40" t="s">
        <v>171</v>
      </c>
      <c r="G34" s="40" t="s">
        <v>530</v>
      </c>
      <c r="H34" s="35" t="s">
        <v>44</v>
      </c>
      <c r="I34" s="41" t="s">
        <v>10</v>
      </c>
      <c r="J34" s="41" t="s">
        <v>12</v>
      </c>
      <c r="K34" s="36">
        <v>1</v>
      </c>
      <c r="L34" s="42">
        <v>3</v>
      </c>
      <c r="M34" s="36">
        <v>0</v>
      </c>
      <c r="N34" s="36">
        <v>0</v>
      </c>
      <c r="O34" s="36">
        <v>32</v>
      </c>
    </row>
    <row r="35" ht="12.35">
      <c r="A35" s="35">
        <v>34</v>
      </c>
      <c r="B35" s="40" t="s">
        <v>384</v>
      </c>
      <c r="C35" s="40" t="s">
        <v>383</v>
      </c>
      <c r="D35" s="35">
        <v>2021</v>
      </c>
      <c r="E35" s="40" t="s">
        <v>100</v>
      </c>
      <c r="F35" s="40" t="s">
        <v>107</v>
      </c>
      <c r="G35" s="40" t="s">
        <v>529</v>
      </c>
      <c r="H35" s="35" t="s">
        <v>44</v>
      </c>
      <c r="I35" s="41" t="s">
        <v>10</v>
      </c>
      <c r="J35" s="41" t="s">
        <v>12</v>
      </c>
      <c r="K35" s="36">
        <v>1</v>
      </c>
      <c r="L35" s="36">
        <v>3</v>
      </c>
      <c r="M35" s="36">
        <v>0</v>
      </c>
      <c r="N35" s="36">
        <v>0</v>
      </c>
      <c r="O35" s="36">
        <v>2</v>
      </c>
    </row>
    <row r="36" ht="12.35">
      <c r="A36" s="35">
        <v>35</v>
      </c>
      <c r="B36" s="40" t="s">
        <v>501</v>
      </c>
      <c r="C36" s="40" t="s">
        <v>500</v>
      </c>
      <c r="D36" s="35">
        <v>2013</v>
      </c>
      <c r="E36" s="40" t="s">
        <v>100</v>
      </c>
      <c r="F36" s="40" t="s">
        <v>143</v>
      </c>
      <c r="G36" s="40" t="s">
        <v>540</v>
      </c>
      <c r="H36" s="35" t="s">
        <v>45</v>
      </c>
      <c r="I36" s="41" t="s">
        <v>10</v>
      </c>
      <c r="J36" s="41" t="s">
        <v>12</v>
      </c>
      <c r="K36" s="36">
        <v>1</v>
      </c>
      <c r="L36" s="36">
        <v>1</v>
      </c>
      <c r="M36" s="36">
        <v>0</v>
      </c>
      <c r="N36" s="36">
        <v>0</v>
      </c>
      <c r="O36" s="36">
        <v>17</v>
      </c>
    </row>
    <row r="37" ht="12.35">
      <c r="A37" s="35">
        <v>36</v>
      </c>
      <c r="B37" s="40" t="s">
        <v>468</v>
      </c>
      <c r="C37" s="40" t="s">
        <v>467</v>
      </c>
      <c r="D37" s="35">
        <v>1998</v>
      </c>
      <c r="E37" s="40" t="s">
        <v>100</v>
      </c>
      <c r="F37" s="40" t="s">
        <v>127</v>
      </c>
      <c r="G37" s="40" t="s">
        <v>533</v>
      </c>
      <c r="H37" s="35" t="s">
        <v>44</v>
      </c>
      <c r="I37" s="41" t="s">
        <v>10</v>
      </c>
      <c r="J37" s="41" t="s">
        <v>12</v>
      </c>
      <c r="K37" s="36">
        <v>1</v>
      </c>
      <c r="L37" s="36">
        <v>1</v>
      </c>
      <c r="M37" s="36">
        <v>0</v>
      </c>
      <c r="N37" s="36">
        <v>0</v>
      </c>
      <c r="O37" s="36">
        <v>44</v>
      </c>
    </row>
    <row r="38" ht="12.35">
      <c r="A38" s="35">
        <v>37</v>
      </c>
      <c r="B38" s="40" t="s">
        <v>452</v>
      </c>
      <c r="C38" s="40" t="s">
        <v>451</v>
      </c>
      <c r="D38" s="35">
        <v>2010</v>
      </c>
      <c r="E38" s="40" t="s">
        <v>100</v>
      </c>
      <c r="F38" s="40" t="s">
        <v>169</v>
      </c>
      <c r="G38" s="40" t="s">
        <v>539</v>
      </c>
      <c r="H38" s="35" t="s">
        <v>44</v>
      </c>
      <c r="I38" s="41" t="s">
        <v>10</v>
      </c>
      <c r="J38" s="41" t="s">
        <v>12</v>
      </c>
      <c r="K38" s="36">
        <v>1</v>
      </c>
      <c r="L38" s="36">
        <v>1</v>
      </c>
      <c r="M38" s="36">
        <v>2</v>
      </c>
      <c r="N38" s="36">
        <v>0</v>
      </c>
      <c r="O38" s="36">
        <v>26</v>
      </c>
    </row>
    <row r="39" ht="12.35">
      <c r="A39" s="35">
        <v>38</v>
      </c>
      <c r="B39" s="40" t="s">
        <v>276</v>
      </c>
      <c r="C39" s="40" t="s">
        <v>275</v>
      </c>
      <c r="D39" s="35">
        <v>2002</v>
      </c>
      <c r="E39" s="40" t="s">
        <v>100</v>
      </c>
      <c r="F39" s="40" t="s">
        <v>143</v>
      </c>
      <c r="G39" s="40" t="s">
        <v>541</v>
      </c>
      <c r="H39" s="35" t="s">
        <v>40</v>
      </c>
      <c r="I39" s="41" t="s">
        <v>10</v>
      </c>
      <c r="J39" s="41" t="s">
        <v>12</v>
      </c>
      <c r="K39" s="36">
        <v>1</v>
      </c>
      <c r="L39" s="36">
        <v>2</v>
      </c>
      <c r="M39" s="36">
        <v>0</v>
      </c>
      <c r="N39" s="36">
        <v>0</v>
      </c>
      <c r="O39" s="36">
        <v>11</v>
      </c>
    </row>
    <row r="40" ht="12.35">
      <c r="A40" s="35">
        <v>39</v>
      </c>
      <c r="B40" s="40" t="s">
        <v>410</v>
      </c>
      <c r="C40" s="40" t="s">
        <v>409</v>
      </c>
      <c r="D40" s="35">
        <v>2010</v>
      </c>
      <c r="E40" s="40" t="s">
        <v>100</v>
      </c>
      <c r="F40" s="40" t="s">
        <v>167</v>
      </c>
      <c r="G40" s="40" t="s">
        <v>528</v>
      </c>
      <c r="H40" s="35" t="s">
        <v>44</v>
      </c>
      <c r="I40" s="41" t="s">
        <v>10</v>
      </c>
      <c r="J40" s="41" t="s">
        <v>12</v>
      </c>
      <c r="K40" s="36">
        <v>1</v>
      </c>
      <c r="L40" s="36">
        <v>1</v>
      </c>
      <c r="M40" s="36">
        <v>2</v>
      </c>
      <c r="N40" s="36">
        <v>0</v>
      </c>
      <c r="O40" s="36">
        <v>7</v>
      </c>
    </row>
    <row r="41" ht="12.35">
      <c r="A41" s="35">
        <v>40</v>
      </c>
      <c r="B41" s="40" t="s">
        <v>441</v>
      </c>
      <c r="C41" s="40" t="s">
        <v>440</v>
      </c>
      <c r="D41" s="35">
        <v>2002</v>
      </c>
      <c r="E41" s="40" t="s">
        <v>100</v>
      </c>
      <c r="F41" s="40" t="s">
        <v>125</v>
      </c>
      <c r="G41" s="40" t="s">
        <v>538</v>
      </c>
      <c r="H41" s="35" t="s">
        <v>44</v>
      </c>
      <c r="I41" s="41" t="s">
        <v>10</v>
      </c>
      <c r="J41" s="41" t="s">
        <v>12</v>
      </c>
      <c r="K41" s="36">
        <v>1</v>
      </c>
      <c r="L41" s="36">
        <v>1</v>
      </c>
      <c r="M41" s="36">
        <v>0</v>
      </c>
      <c r="N41" s="36">
        <v>0</v>
      </c>
      <c r="O41" s="36">
        <v>20</v>
      </c>
    </row>
    <row r="42" ht="12.35">
      <c r="A42" s="35">
        <v>41</v>
      </c>
      <c r="B42" s="40" t="s">
        <v>386</v>
      </c>
      <c r="C42" s="40" t="s">
        <v>385</v>
      </c>
      <c r="D42" s="35">
        <v>2022</v>
      </c>
      <c r="E42" s="40" t="s">
        <v>100</v>
      </c>
      <c r="F42" s="40" t="s">
        <v>177</v>
      </c>
      <c r="G42" s="40" t="s">
        <v>538</v>
      </c>
      <c r="H42" s="35" t="s">
        <v>44</v>
      </c>
      <c r="I42" s="41" t="s">
        <v>10</v>
      </c>
      <c r="J42" s="41" t="s">
        <v>12</v>
      </c>
      <c r="K42" s="36">
        <v>1</v>
      </c>
      <c r="L42" s="36">
        <v>1</v>
      </c>
      <c r="M42" s="36">
        <v>0</v>
      </c>
      <c r="N42" s="36">
        <v>0</v>
      </c>
      <c r="O42" s="36">
        <v>2</v>
      </c>
    </row>
    <row r="43" ht="12.35">
      <c r="A43" s="35">
        <v>42</v>
      </c>
      <c r="B43" s="40" t="s">
        <v>318</v>
      </c>
      <c r="C43" s="40" t="s">
        <v>317</v>
      </c>
      <c r="D43" s="35">
        <v>2024</v>
      </c>
      <c r="E43" s="40" t="s">
        <v>100</v>
      </c>
      <c r="F43" s="40" t="s">
        <v>187</v>
      </c>
      <c r="G43" s="40" t="s">
        <v>42</v>
      </c>
      <c r="H43" s="35" t="s">
        <v>42</v>
      </c>
      <c r="I43" s="41" t="s">
        <v>10</v>
      </c>
      <c r="J43" s="41" t="s">
        <v>10</v>
      </c>
      <c r="K43" s="36">
        <v>1</v>
      </c>
      <c r="L43" s="36">
        <v>1</v>
      </c>
      <c r="M43" s="36">
        <v>0</v>
      </c>
      <c r="N43" s="36">
        <v>0</v>
      </c>
      <c r="O43" s="36">
        <v>1</v>
      </c>
    </row>
    <row r="44" ht="12.35">
      <c r="A44" s="35">
        <v>43</v>
      </c>
      <c r="B44" s="40" t="s">
        <v>274</v>
      </c>
      <c r="C44" s="40" t="s">
        <v>273</v>
      </c>
      <c r="D44" s="35">
        <v>2019</v>
      </c>
      <c r="E44" s="40" t="s">
        <v>100</v>
      </c>
      <c r="F44" s="40" t="s">
        <v>115</v>
      </c>
      <c r="G44" s="40" t="s">
        <v>542</v>
      </c>
      <c r="H44" s="35" t="s">
        <v>45</v>
      </c>
      <c r="I44" s="41" t="s">
        <v>10</v>
      </c>
      <c r="J44" s="41" t="s">
        <v>10</v>
      </c>
      <c r="K44" s="36">
        <v>1</v>
      </c>
      <c r="L44" s="36">
        <v>1</v>
      </c>
      <c r="M44" s="36">
        <v>0</v>
      </c>
      <c r="N44" s="36">
        <v>0</v>
      </c>
      <c r="O44" s="36">
        <v>53</v>
      </c>
    </row>
    <row r="45" ht="12.35">
      <c r="A45" s="35">
        <v>44</v>
      </c>
      <c r="B45" s="40" t="s">
        <v>458</v>
      </c>
      <c r="C45" s="40" t="s">
        <v>457</v>
      </c>
      <c r="D45" s="35">
        <v>2021</v>
      </c>
      <c r="E45" s="40" t="s">
        <v>100</v>
      </c>
      <c r="F45" s="40" t="s">
        <v>179</v>
      </c>
      <c r="G45" s="40" t="s">
        <v>529</v>
      </c>
      <c r="H45" s="35" t="s">
        <v>44</v>
      </c>
      <c r="I45" s="41" t="s">
        <v>10</v>
      </c>
      <c r="J45" s="41" t="s">
        <v>12</v>
      </c>
      <c r="K45" s="36">
        <v>1</v>
      </c>
      <c r="L45" s="36">
        <v>1</v>
      </c>
      <c r="M45" s="36">
        <v>0</v>
      </c>
      <c r="N45" s="36">
        <v>0</v>
      </c>
      <c r="O45" s="36">
        <v>30</v>
      </c>
    </row>
    <row r="46" ht="12.35">
      <c r="A46" s="35">
        <v>45</v>
      </c>
      <c r="B46" s="40" t="s">
        <v>439</v>
      </c>
      <c r="C46" s="40" t="s">
        <v>438</v>
      </c>
      <c r="D46" s="35">
        <v>2008</v>
      </c>
      <c r="E46" s="40" t="s">
        <v>100</v>
      </c>
      <c r="F46" s="40" t="s">
        <v>127</v>
      </c>
      <c r="G46" s="40" t="s">
        <v>530</v>
      </c>
      <c r="H46" s="35" t="s">
        <v>44</v>
      </c>
      <c r="I46" s="41" t="s">
        <v>10</v>
      </c>
      <c r="J46" s="41" t="s">
        <v>12</v>
      </c>
      <c r="K46" s="36">
        <v>1</v>
      </c>
      <c r="L46" s="36">
        <v>1</v>
      </c>
      <c r="M46" s="36">
        <v>2</v>
      </c>
      <c r="N46" s="36">
        <v>0</v>
      </c>
      <c r="O46" s="36">
        <v>18</v>
      </c>
    </row>
    <row r="47" ht="12.35">
      <c r="A47" s="35">
        <v>46</v>
      </c>
      <c r="B47" s="40" t="s">
        <v>443</v>
      </c>
      <c r="C47" s="40" t="s">
        <v>442</v>
      </c>
      <c r="D47" s="35">
        <v>1986</v>
      </c>
      <c r="E47" s="40" t="s">
        <v>101</v>
      </c>
      <c r="F47" s="40" t="s">
        <v>106</v>
      </c>
      <c r="G47" s="40" t="s">
        <v>543</v>
      </c>
      <c r="H47" s="35" t="s">
        <v>44</v>
      </c>
      <c r="I47" s="41" t="s">
        <v>10</v>
      </c>
      <c r="J47" s="41" t="s">
        <v>12</v>
      </c>
      <c r="K47" s="36">
        <v>1</v>
      </c>
      <c r="L47" s="36">
        <v>1</v>
      </c>
      <c r="M47" s="36">
        <v>2</v>
      </c>
      <c r="N47" s="36">
        <v>0</v>
      </c>
      <c r="O47" s="36">
        <v>21</v>
      </c>
    </row>
    <row r="48" ht="12.35">
      <c r="A48" s="35">
        <v>47</v>
      </c>
      <c r="B48" s="40" t="s">
        <v>333</v>
      </c>
      <c r="C48" s="40" t="s">
        <v>446</v>
      </c>
      <c r="D48" s="35">
        <v>1987</v>
      </c>
      <c r="E48" s="40" t="s">
        <v>101</v>
      </c>
      <c r="F48" s="40" t="s">
        <v>106</v>
      </c>
      <c r="G48" s="40" t="s">
        <v>543</v>
      </c>
      <c r="H48" s="35" t="s">
        <v>44</v>
      </c>
      <c r="I48" s="41" t="s">
        <v>10</v>
      </c>
      <c r="J48" s="41" t="s">
        <v>12</v>
      </c>
      <c r="K48" s="36">
        <v>1</v>
      </c>
      <c r="L48" s="36">
        <v>2</v>
      </c>
      <c r="M48" s="36">
        <v>2</v>
      </c>
      <c r="N48" s="36">
        <v>0</v>
      </c>
      <c r="O48" s="36">
        <v>25</v>
      </c>
    </row>
    <row r="49" ht="12.35">
      <c r="A49" s="35">
        <v>48</v>
      </c>
      <c r="B49" s="40" t="s">
        <v>326</v>
      </c>
      <c r="C49" s="40" t="s">
        <v>329</v>
      </c>
      <c r="D49" s="35">
        <v>2019</v>
      </c>
      <c r="E49" s="40" t="s">
        <v>100</v>
      </c>
      <c r="F49" s="40" t="s">
        <v>174</v>
      </c>
      <c r="G49" s="40" t="s">
        <v>527</v>
      </c>
      <c r="H49" s="35" t="s">
        <v>43</v>
      </c>
      <c r="I49" s="41" t="s">
        <v>10</v>
      </c>
      <c r="J49" s="41" t="s">
        <v>12</v>
      </c>
      <c r="K49" s="36">
        <v>1</v>
      </c>
      <c r="L49" s="36">
        <v>1</v>
      </c>
      <c r="M49" s="36">
        <v>2</v>
      </c>
      <c r="N49" s="36">
        <v>0</v>
      </c>
      <c r="O49" s="36">
        <v>4</v>
      </c>
    </row>
    <row r="50" ht="12.35">
      <c r="A50" s="35">
        <v>49</v>
      </c>
      <c r="B50" s="40" t="s">
        <v>326</v>
      </c>
      <c r="C50" s="40" t="s">
        <v>325</v>
      </c>
      <c r="D50" s="35">
        <v>2020</v>
      </c>
      <c r="E50" s="40" t="s">
        <v>100</v>
      </c>
      <c r="F50" s="40" t="s">
        <v>174</v>
      </c>
      <c r="G50" s="40" t="s">
        <v>527</v>
      </c>
      <c r="H50" s="35" t="s">
        <v>43</v>
      </c>
      <c r="I50" s="41" t="s">
        <v>10</v>
      </c>
      <c r="J50" s="41" t="s">
        <v>12</v>
      </c>
      <c r="K50" s="36">
        <v>1</v>
      </c>
      <c r="L50" s="36">
        <v>1</v>
      </c>
      <c r="M50" s="36">
        <v>0</v>
      </c>
      <c r="N50" s="36">
        <v>1</v>
      </c>
      <c r="O50" s="36">
        <v>2</v>
      </c>
    </row>
    <row r="51" ht="12.35">
      <c r="A51" s="35">
        <v>50</v>
      </c>
      <c r="B51" s="40" t="s">
        <v>485</v>
      </c>
      <c r="C51" s="40" t="s">
        <v>484</v>
      </c>
      <c r="D51" s="35">
        <v>2004</v>
      </c>
      <c r="E51" s="40" t="s">
        <v>100</v>
      </c>
      <c r="F51" s="40" t="s">
        <v>166</v>
      </c>
      <c r="G51" s="40" t="s">
        <v>540</v>
      </c>
      <c r="H51" s="35" t="s">
        <v>45</v>
      </c>
      <c r="I51" s="41" t="s">
        <v>10</v>
      </c>
      <c r="J51" s="41" t="s">
        <v>12</v>
      </c>
      <c r="K51" s="36">
        <v>1</v>
      </c>
      <c r="L51" s="36">
        <v>1</v>
      </c>
      <c r="M51" s="36">
        <v>2</v>
      </c>
      <c r="N51" s="36">
        <v>0</v>
      </c>
      <c r="O51" s="36">
        <v>3</v>
      </c>
    </row>
    <row r="52" ht="12.35">
      <c r="A52" s="35">
        <v>51</v>
      </c>
      <c r="B52" s="40" t="s">
        <v>284</v>
      </c>
      <c r="C52" s="40" t="s">
        <v>423</v>
      </c>
      <c r="D52" s="35">
        <v>2011</v>
      </c>
      <c r="E52" s="40" t="s">
        <v>101</v>
      </c>
      <c r="F52" s="40" t="s">
        <v>138</v>
      </c>
      <c r="G52" s="40" t="s">
        <v>538</v>
      </c>
      <c r="H52" s="35" t="s">
        <v>44</v>
      </c>
      <c r="I52" s="41" t="s">
        <v>10</v>
      </c>
      <c r="J52" s="41" t="s">
        <v>12</v>
      </c>
      <c r="K52" s="36">
        <v>1</v>
      </c>
      <c r="L52" s="42">
        <v>3</v>
      </c>
      <c r="M52" s="36">
        <v>0</v>
      </c>
      <c r="N52" s="36">
        <v>0</v>
      </c>
      <c r="O52" s="36">
        <v>12</v>
      </c>
    </row>
    <row r="53" ht="12.35">
      <c r="A53" s="35">
        <v>52</v>
      </c>
      <c r="B53" s="40" t="s">
        <v>418</v>
      </c>
      <c r="C53" s="40" t="s">
        <v>417</v>
      </c>
      <c r="D53" s="35">
        <v>2016</v>
      </c>
      <c r="E53" s="40" t="s">
        <v>100</v>
      </c>
      <c r="F53" s="40" t="s">
        <v>178</v>
      </c>
      <c r="G53" s="40" t="s">
        <v>538</v>
      </c>
      <c r="H53" s="35" t="s">
        <v>44</v>
      </c>
      <c r="I53" s="41" t="s">
        <v>10</v>
      </c>
      <c r="J53" s="41" t="s">
        <v>10</v>
      </c>
      <c r="K53" s="36">
        <v>1</v>
      </c>
      <c r="L53" s="36">
        <v>1</v>
      </c>
      <c r="M53" s="36">
        <v>0</v>
      </c>
      <c r="N53" s="36">
        <v>0</v>
      </c>
      <c r="O53" s="36">
        <v>11</v>
      </c>
    </row>
    <row r="54" ht="12.35">
      <c r="A54" s="35">
        <v>53</v>
      </c>
      <c r="B54" s="40" t="s">
        <v>382</v>
      </c>
      <c r="C54" s="40" t="s">
        <v>381</v>
      </c>
      <c r="D54" s="35">
        <v>2016</v>
      </c>
      <c r="E54" s="40" t="s">
        <v>100</v>
      </c>
      <c r="F54" s="40" t="s">
        <v>175</v>
      </c>
      <c r="G54" s="40" t="s">
        <v>533</v>
      </c>
      <c r="H54" s="35" t="s">
        <v>44</v>
      </c>
      <c r="I54" s="41" t="s">
        <v>10</v>
      </c>
      <c r="J54" s="41" t="s">
        <v>12</v>
      </c>
      <c r="K54" s="36">
        <v>1</v>
      </c>
      <c r="L54" s="36">
        <v>2</v>
      </c>
      <c r="M54" s="36">
        <v>2</v>
      </c>
      <c r="N54" s="36">
        <v>2</v>
      </c>
      <c r="O54" s="36">
        <v>2</v>
      </c>
    </row>
    <row r="55" ht="12.35">
      <c r="A55" s="35">
        <v>54</v>
      </c>
      <c r="B55" s="40" t="s">
        <v>270</v>
      </c>
      <c r="C55" s="40" t="s">
        <v>269</v>
      </c>
      <c r="D55" s="35">
        <v>2001</v>
      </c>
      <c r="E55" s="40" t="s">
        <v>100</v>
      </c>
      <c r="F55" s="40" t="s">
        <v>115</v>
      </c>
      <c r="G55" s="40" t="s">
        <v>539</v>
      </c>
      <c r="H55" s="35" t="s">
        <v>44</v>
      </c>
      <c r="I55" s="41" t="s">
        <v>10</v>
      </c>
      <c r="J55" s="41" t="s">
        <v>12</v>
      </c>
      <c r="K55" s="36">
        <v>2</v>
      </c>
      <c r="L55" s="36">
        <v>1</v>
      </c>
      <c r="M55" s="36">
        <v>2</v>
      </c>
      <c r="N55" s="36">
        <v>0</v>
      </c>
      <c r="O55" s="36">
        <v>327</v>
      </c>
    </row>
    <row r="56" ht="12.35">
      <c r="A56" s="35">
        <v>55</v>
      </c>
      <c r="B56" s="40" t="s">
        <v>427</v>
      </c>
      <c r="C56" s="40" t="s">
        <v>426</v>
      </c>
      <c r="D56" s="35">
        <v>2020</v>
      </c>
      <c r="E56" s="40" t="s">
        <v>101</v>
      </c>
      <c r="F56" s="40" t="s">
        <v>136</v>
      </c>
      <c r="G56" s="40" t="s">
        <v>539</v>
      </c>
      <c r="H56" s="35" t="s">
        <v>44</v>
      </c>
      <c r="I56" s="41" t="s">
        <v>10</v>
      </c>
      <c r="J56" s="41" t="s">
        <v>12</v>
      </c>
      <c r="K56" s="36">
        <v>1</v>
      </c>
      <c r="L56" s="42">
        <v>3</v>
      </c>
      <c r="M56" s="36">
        <v>0</v>
      </c>
      <c r="N56" s="36">
        <v>0</v>
      </c>
      <c r="O56" s="36">
        <v>13</v>
      </c>
    </row>
    <row r="57" ht="12.35">
      <c r="A57" s="35">
        <v>56</v>
      </c>
      <c r="B57" s="40" t="s">
        <v>314</v>
      </c>
      <c r="C57" s="40" t="s">
        <v>313</v>
      </c>
      <c r="D57" s="35">
        <v>2005</v>
      </c>
      <c r="E57" s="40" t="s">
        <v>100</v>
      </c>
      <c r="F57" s="40" t="s">
        <v>141</v>
      </c>
      <c r="G57" s="40" t="s">
        <v>544</v>
      </c>
      <c r="H57" s="35" t="s">
        <v>41</v>
      </c>
      <c r="I57" s="41" t="s">
        <v>10</v>
      </c>
      <c r="J57" s="41" t="s">
        <v>12</v>
      </c>
      <c r="K57" s="36">
        <v>1</v>
      </c>
      <c r="L57" s="36">
        <v>1</v>
      </c>
      <c r="M57" s="36">
        <v>1</v>
      </c>
      <c r="N57" s="36">
        <v>1</v>
      </c>
      <c r="O57" s="36">
        <v>16</v>
      </c>
    </row>
    <row r="58" ht="12.35">
      <c r="A58" s="35">
        <v>57</v>
      </c>
      <c r="B58" s="40" t="s">
        <v>333</v>
      </c>
      <c r="C58" s="40" t="s">
        <v>332</v>
      </c>
      <c r="D58" s="35">
        <v>1990</v>
      </c>
      <c r="E58" s="40" t="s">
        <v>101</v>
      </c>
      <c r="F58" s="40" t="s">
        <v>106</v>
      </c>
      <c r="G58" s="40" t="s">
        <v>527</v>
      </c>
      <c r="H58" s="35" t="s">
        <v>43</v>
      </c>
      <c r="I58" s="41" t="s">
        <v>10</v>
      </c>
      <c r="J58" s="41" t="s">
        <v>10</v>
      </c>
      <c r="K58" s="41" t="s">
        <v>61</v>
      </c>
      <c r="L58" s="36">
        <v>1</v>
      </c>
      <c r="M58" s="36">
        <v>0</v>
      </c>
      <c r="N58" s="36">
        <v>0</v>
      </c>
      <c r="O58" s="36">
        <v>7</v>
      </c>
    </row>
    <row r="59" ht="12.35">
      <c r="A59" s="35">
        <v>58</v>
      </c>
      <c r="B59" s="40" t="s">
        <v>288</v>
      </c>
      <c r="C59" s="40" t="s">
        <v>287</v>
      </c>
      <c r="D59" s="35">
        <v>2003</v>
      </c>
      <c r="E59" s="40" t="s">
        <v>101</v>
      </c>
      <c r="F59" s="40" t="s">
        <v>131</v>
      </c>
      <c r="G59" s="40" t="s">
        <v>545</v>
      </c>
      <c r="H59" s="35" t="s">
        <v>40</v>
      </c>
      <c r="I59" s="41" t="s">
        <v>10</v>
      </c>
      <c r="J59" s="41" t="s">
        <v>10</v>
      </c>
      <c r="K59" s="41" t="s">
        <v>61</v>
      </c>
      <c r="L59" s="36">
        <v>1</v>
      </c>
      <c r="M59" s="36">
        <v>0</v>
      </c>
      <c r="N59" s="36">
        <v>0</v>
      </c>
      <c r="O59" s="36">
        <v>20</v>
      </c>
    </row>
    <row r="60" ht="12.35">
      <c r="A60" s="35">
        <v>59</v>
      </c>
      <c r="B60" s="40" t="s">
        <v>378</v>
      </c>
      <c r="C60" s="40" t="s">
        <v>377</v>
      </c>
      <c r="D60" s="35">
        <v>2013</v>
      </c>
      <c r="E60" s="40" t="s">
        <v>100</v>
      </c>
      <c r="F60" s="40" t="s">
        <v>183</v>
      </c>
      <c r="G60" s="40" t="s">
        <v>532</v>
      </c>
      <c r="H60" s="35" t="s">
        <v>44</v>
      </c>
      <c r="I60" s="41" t="s">
        <v>10</v>
      </c>
      <c r="J60" s="41" t="s">
        <v>12</v>
      </c>
      <c r="K60" s="36">
        <v>1</v>
      </c>
      <c r="L60" s="42">
        <v>3</v>
      </c>
      <c r="M60" s="36">
        <v>0</v>
      </c>
      <c r="N60" s="36">
        <v>0</v>
      </c>
      <c r="O60" s="36">
        <v>1</v>
      </c>
    </row>
    <row r="61" ht="12.35">
      <c r="A61" s="35">
        <v>60</v>
      </c>
      <c r="B61" s="40" t="s">
        <v>262</v>
      </c>
      <c r="C61" s="40" t="s">
        <v>261</v>
      </c>
      <c r="D61" s="35">
        <v>2004</v>
      </c>
      <c r="E61" s="40" t="s">
        <v>100</v>
      </c>
      <c r="F61" s="40" t="s">
        <v>115</v>
      </c>
      <c r="G61" s="40" t="s">
        <v>539</v>
      </c>
      <c r="H61" s="35" t="s">
        <v>44</v>
      </c>
      <c r="I61" s="41" t="s">
        <v>10</v>
      </c>
      <c r="J61" s="41" t="s">
        <v>10</v>
      </c>
      <c r="K61" s="41" t="s">
        <v>61</v>
      </c>
      <c r="L61" s="36">
        <v>1</v>
      </c>
      <c r="M61" s="36">
        <v>2</v>
      </c>
      <c r="N61" s="36">
        <v>0</v>
      </c>
      <c r="O61" s="36">
        <v>162</v>
      </c>
    </row>
    <row r="62" ht="12.35">
      <c r="A62" s="35">
        <v>61</v>
      </c>
      <c r="B62" s="40" t="s">
        <v>445</v>
      </c>
      <c r="C62" s="40" t="s">
        <v>444</v>
      </c>
      <c r="D62" s="35">
        <v>2001</v>
      </c>
      <c r="E62" s="40" t="s">
        <v>100</v>
      </c>
      <c r="F62" s="40" t="s">
        <v>127</v>
      </c>
      <c r="G62" s="40" t="s">
        <v>539</v>
      </c>
      <c r="H62" s="35" t="s">
        <v>44</v>
      </c>
      <c r="I62" s="41" t="s">
        <v>10</v>
      </c>
      <c r="J62" s="41" t="s">
        <v>12</v>
      </c>
      <c r="K62" s="36">
        <v>1</v>
      </c>
      <c r="L62" s="36">
        <v>3</v>
      </c>
      <c r="M62" s="36">
        <v>0</v>
      </c>
      <c r="N62" s="36">
        <v>0</v>
      </c>
      <c r="O62" s="36">
        <v>21</v>
      </c>
    </row>
    <row r="63" ht="12.35">
      <c r="A63" s="35">
        <v>62</v>
      </c>
      <c r="B63" s="40" t="s">
        <v>256</v>
      </c>
      <c r="C63" s="40" t="s">
        <v>255</v>
      </c>
      <c r="D63" s="35">
        <v>2024</v>
      </c>
      <c r="E63" s="40" t="s">
        <v>101</v>
      </c>
      <c r="F63" s="40" t="s">
        <v>128</v>
      </c>
      <c r="G63" s="40" t="s">
        <v>546</v>
      </c>
      <c r="H63" s="35" t="s">
        <v>40</v>
      </c>
      <c r="I63" s="41" t="s">
        <v>12</v>
      </c>
      <c r="J63" s="41" t="s">
        <v>12</v>
      </c>
      <c r="K63" s="36">
        <v>1</v>
      </c>
      <c r="L63" s="36">
        <v>2</v>
      </c>
      <c r="M63" s="36">
        <v>2</v>
      </c>
      <c r="N63" s="36">
        <v>0</v>
      </c>
      <c r="O63" s="36">
        <v>1</v>
      </c>
    </row>
    <row r="64" ht="12.35">
      <c r="A64" s="35">
        <v>63</v>
      </c>
      <c r="B64" s="40" t="s">
        <v>523</v>
      </c>
      <c r="C64" s="40" t="s">
        <v>522</v>
      </c>
      <c r="D64" s="35">
        <v>2018</v>
      </c>
      <c r="E64" s="40" t="s">
        <v>100</v>
      </c>
      <c r="F64" s="40" t="s">
        <v>170</v>
      </c>
      <c r="G64" s="40" t="s">
        <v>547</v>
      </c>
      <c r="H64" s="35" t="s">
        <v>46</v>
      </c>
      <c r="I64" s="41" t="s">
        <v>10</v>
      </c>
      <c r="J64" s="41" t="s">
        <v>12</v>
      </c>
      <c r="K64" s="36">
        <v>1</v>
      </c>
      <c r="L64" s="36">
        <v>1</v>
      </c>
      <c r="M64" s="36">
        <v>2</v>
      </c>
      <c r="N64" s="36">
        <v>0</v>
      </c>
      <c r="O64" s="36">
        <v>3</v>
      </c>
    </row>
    <row r="65" ht="12.35">
      <c r="A65" s="35">
        <v>64</v>
      </c>
      <c r="B65" s="40" t="s">
        <v>278</v>
      </c>
      <c r="C65" s="40" t="s">
        <v>277</v>
      </c>
      <c r="D65" s="35">
        <v>1992</v>
      </c>
      <c r="E65" s="40" t="s">
        <v>100</v>
      </c>
      <c r="F65" s="40" t="s">
        <v>115</v>
      </c>
      <c r="G65" s="40" t="s">
        <v>548</v>
      </c>
      <c r="H65" s="35" t="s">
        <v>45</v>
      </c>
      <c r="I65" s="41" t="s">
        <v>10</v>
      </c>
      <c r="J65" s="41" t="s">
        <v>10</v>
      </c>
      <c r="K65" s="41" t="s">
        <v>61</v>
      </c>
      <c r="L65" s="36">
        <v>1</v>
      </c>
      <c r="M65" s="36">
        <v>2</v>
      </c>
      <c r="N65" s="36">
        <v>0</v>
      </c>
      <c r="O65" s="36">
        <v>205</v>
      </c>
    </row>
    <row r="66" ht="12.35">
      <c r="A66" s="35">
        <v>65</v>
      </c>
      <c r="B66" s="40" t="s">
        <v>294</v>
      </c>
      <c r="C66" s="40" t="s">
        <v>293</v>
      </c>
      <c r="D66" s="35">
        <v>2024</v>
      </c>
      <c r="E66" s="40" t="s">
        <v>100</v>
      </c>
      <c r="F66" s="40" t="s">
        <v>139</v>
      </c>
      <c r="G66" s="40" t="s">
        <v>549</v>
      </c>
      <c r="H66" s="35" t="s">
        <v>41</v>
      </c>
      <c r="I66" s="41" t="s">
        <v>10</v>
      </c>
      <c r="J66" s="41" t="s">
        <v>12</v>
      </c>
      <c r="K66" s="36">
        <v>1</v>
      </c>
      <c r="L66" s="36">
        <v>1</v>
      </c>
      <c r="M66" s="36">
        <v>0</v>
      </c>
      <c r="N66" s="36">
        <v>0</v>
      </c>
      <c r="O66" s="36">
        <v>1</v>
      </c>
    </row>
    <row r="67" ht="12.35">
      <c r="A67" s="35">
        <v>66</v>
      </c>
      <c r="B67" s="40" t="s">
        <v>242</v>
      </c>
      <c r="C67" s="40" t="s">
        <v>241</v>
      </c>
      <c r="D67" s="35">
        <v>2020</v>
      </c>
      <c r="E67" s="40" t="s">
        <v>100</v>
      </c>
      <c r="F67" s="40" t="s">
        <v>115</v>
      </c>
      <c r="G67" s="40" t="s">
        <v>39</v>
      </c>
      <c r="H67" s="35" t="s">
        <v>39</v>
      </c>
      <c r="I67" s="41" t="s">
        <v>10</v>
      </c>
      <c r="J67" s="41" t="s">
        <v>10</v>
      </c>
      <c r="K67" s="41" t="s">
        <v>61</v>
      </c>
      <c r="L67" s="36">
        <v>1</v>
      </c>
      <c r="M67" s="36">
        <v>0</v>
      </c>
      <c r="N67" s="36">
        <v>0</v>
      </c>
      <c r="O67" s="36">
        <v>397</v>
      </c>
    </row>
    <row r="68" ht="12.35">
      <c r="A68" s="35">
        <v>67</v>
      </c>
      <c r="B68" s="40" t="s">
        <v>402</v>
      </c>
      <c r="C68" s="40" t="s">
        <v>401</v>
      </c>
      <c r="D68" s="35">
        <v>2017</v>
      </c>
      <c r="E68" s="40" t="s">
        <v>100</v>
      </c>
      <c r="F68" s="40" t="s">
        <v>149</v>
      </c>
      <c r="G68" s="40" t="s">
        <v>539</v>
      </c>
      <c r="H68" s="35" t="s">
        <v>44</v>
      </c>
      <c r="I68" s="41" t="s">
        <v>10</v>
      </c>
      <c r="J68" s="41" t="s">
        <v>12</v>
      </c>
      <c r="K68" s="36">
        <v>1</v>
      </c>
      <c r="L68" s="36">
        <v>2</v>
      </c>
      <c r="M68" s="36">
        <v>0</v>
      </c>
      <c r="N68" s="36">
        <v>1</v>
      </c>
      <c r="O68" s="36">
        <v>4</v>
      </c>
    </row>
    <row r="69" ht="12.35">
      <c r="A69" s="35">
        <v>68</v>
      </c>
      <c r="B69" s="40" t="s">
        <v>431</v>
      </c>
      <c r="C69" s="40" t="s">
        <v>430</v>
      </c>
      <c r="D69" s="35">
        <v>2011</v>
      </c>
      <c r="E69" s="40" t="s">
        <v>101</v>
      </c>
      <c r="F69" s="40" t="s">
        <v>106</v>
      </c>
      <c r="G69" s="40" t="s">
        <v>528</v>
      </c>
      <c r="H69" s="35" t="s">
        <v>44</v>
      </c>
      <c r="I69" s="41" t="s">
        <v>10</v>
      </c>
      <c r="J69" s="41" t="s">
        <v>12</v>
      </c>
      <c r="K69" s="36">
        <v>1</v>
      </c>
      <c r="L69" s="36">
        <v>1</v>
      </c>
      <c r="M69" s="36">
        <v>1</v>
      </c>
      <c r="N69" s="36">
        <v>0</v>
      </c>
      <c r="O69" s="36">
        <v>17</v>
      </c>
    </row>
    <row r="70" ht="12.35">
      <c r="A70" s="35">
        <v>69</v>
      </c>
      <c r="B70" s="40" t="s">
        <v>404</v>
      </c>
      <c r="C70" s="40" t="s">
        <v>403</v>
      </c>
      <c r="D70" s="35">
        <v>2021</v>
      </c>
      <c r="E70" s="40" t="s">
        <v>100</v>
      </c>
      <c r="F70" s="40" t="s">
        <v>168</v>
      </c>
      <c r="G70" s="40" t="s">
        <v>529</v>
      </c>
      <c r="H70" s="35" t="s">
        <v>44</v>
      </c>
      <c r="I70" s="41" t="s">
        <v>10</v>
      </c>
      <c r="J70" s="41" t="s">
        <v>12</v>
      </c>
      <c r="K70" s="36">
        <v>1</v>
      </c>
      <c r="L70" s="36">
        <v>1</v>
      </c>
      <c r="M70" s="36">
        <v>1</v>
      </c>
      <c r="N70" s="36">
        <v>0</v>
      </c>
      <c r="O70" s="36">
        <v>4</v>
      </c>
    </row>
    <row r="71" ht="12.35">
      <c r="A71" s="35">
        <v>70</v>
      </c>
      <c r="B71" s="40" t="s">
        <v>372</v>
      </c>
      <c r="C71" s="40" t="s">
        <v>371</v>
      </c>
      <c r="D71" s="35">
        <v>2024</v>
      </c>
      <c r="E71" s="40" t="s">
        <v>100</v>
      </c>
      <c r="F71" s="40" t="s">
        <v>160</v>
      </c>
      <c r="G71" s="40" t="s">
        <v>529</v>
      </c>
      <c r="H71" s="35" t="s">
        <v>44</v>
      </c>
      <c r="I71" s="41" t="s">
        <v>10</v>
      </c>
      <c r="J71" s="41" t="s">
        <v>12</v>
      </c>
      <c r="K71" s="36">
        <v>1</v>
      </c>
      <c r="L71" s="36">
        <v>1</v>
      </c>
      <c r="M71" s="36">
        <v>0</v>
      </c>
      <c r="N71" s="36">
        <v>0</v>
      </c>
      <c r="O71" s="36">
        <v>1</v>
      </c>
    </row>
    <row r="72" ht="12.35">
      <c r="A72" s="35">
        <v>71</v>
      </c>
      <c r="B72" s="40" t="s">
        <v>312</v>
      </c>
      <c r="C72" s="40" t="s">
        <v>311</v>
      </c>
      <c r="D72" s="35">
        <v>2012</v>
      </c>
      <c r="E72" s="40" t="s">
        <v>100</v>
      </c>
      <c r="F72" s="40" t="s">
        <v>180</v>
      </c>
      <c r="G72" s="40" t="s">
        <v>550</v>
      </c>
      <c r="H72" s="35" t="s">
        <v>41</v>
      </c>
      <c r="I72" s="41" t="s">
        <v>10</v>
      </c>
      <c r="J72" s="41" t="s">
        <v>12</v>
      </c>
      <c r="K72" s="36">
        <v>1</v>
      </c>
      <c r="L72" s="36">
        <v>1</v>
      </c>
      <c r="M72" s="36">
        <v>0</v>
      </c>
      <c r="N72" s="36">
        <v>0</v>
      </c>
      <c r="O72" s="36">
        <v>15</v>
      </c>
    </row>
    <row r="73" ht="12.35">
      <c r="A73" s="35">
        <v>72</v>
      </c>
      <c r="B73" s="40" t="s">
        <v>454</v>
      </c>
      <c r="C73" s="40" t="s">
        <v>453</v>
      </c>
      <c r="D73" s="35">
        <v>1996</v>
      </c>
      <c r="E73" s="40" t="s">
        <v>101</v>
      </c>
      <c r="F73" s="40" t="s">
        <v>130</v>
      </c>
      <c r="G73" s="40" t="s">
        <v>533</v>
      </c>
      <c r="H73" s="35" t="s">
        <v>44</v>
      </c>
      <c r="I73" s="41" t="s">
        <v>10</v>
      </c>
      <c r="J73" s="41" t="s">
        <v>12</v>
      </c>
      <c r="K73" s="36">
        <v>1</v>
      </c>
      <c r="L73" s="36">
        <v>1</v>
      </c>
      <c r="M73" s="36">
        <v>2</v>
      </c>
      <c r="N73" s="36">
        <v>0</v>
      </c>
      <c r="O73" s="36">
        <v>26</v>
      </c>
    </row>
    <row r="74" ht="12.35">
      <c r="A74" s="35">
        <v>73</v>
      </c>
      <c r="B74" s="40" t="s">
        <v>509</v>
      </c>
      <c r="C74" s="40" t="s">
        <v>508</v>
      </c>
      <c r="D74" s="35">
        <v>2006</v>
      </c>
      <c r="E74" s="40" t="s">
        <v>100</v>
      </c>
      <c r="F74" s="40" t="s">
        <v>141</v>
      </c>
      <c r="G74" s="40" t="s">
        <v>540</v>
      </c>
      <c r="H74" s="35" t="s">
        <v>45</v>
      </c>
      <c r="I74" s="41" t="s">
        <v>10</v>
      </c>
      <c r="J74" s="41" t="s">
        <v>12</v>
      </c>
      <c r="K74" s="36">
        <v>1</v>
      </c>
      <c r="L74" s="36">
        <v>1</v>
      </c>
      <c r="M74" s="36">
        <v>2</v>
      </c>
      <c r="N74" s="36">
        <v>0</v>
      </c>
      <c r="O74" s="36">
        <v>29</v>
      </c>
    </row>
    <row r="75" ht="12.35">
      <c r="A75" s="35">
        <v>74</v>
      </c>
      <c r="B75" s="40" t="s">
        <v>304</v>
      </c>
      <c r="C75" s="40" t="s">
        <v>303</v>
      </c>
      <c r="D75" s="35">
        <v>2011</v>
      </c>
      <c r="E75" s="40" t="s">
        <v>100</v>
      </c>
      <c r="F75" s="40" t="s">
        <v>162</v>
      </c>
      <c r="G75" s="40" t="s">
        <v>544</v>
      </c>
      <c r="H75" s="35" t="s">
        <v>41</v>
      </c>
      <c r="I75" s="41" t="s">
        <v>10</v>
      </c>
      <c r="J75" s="41" t="s">
        <v>10</v>
      </c>
      <c r="K75" s="41" t="s">
        <v>61</v>
      </c>
      <c r="L75" s="36">
        <v>1</v>
      </c>
      <c r="M75" s="36">
        <v>1</v>
      </c>
      <c r="N75" s="36">
        <v>0</v>
      </c>
      <c r="O75" s="36">
        <v>7</v>
      </c>
    </row>
    <row r="76" ht="12.35">
      <c r="A76" s="35">
        <v>75</v>
      </c>
      <c r="B76" s="40" t="s">
        <v>328</v>
      </c>
      <c r="C76" s="40" t="s">
        <v>327</v>
      </c>
      <c r="D76" s="35">
        <v>2021</v>
      </c>
      <c r="E76" s="40" t="s">
        <v>100</v>
      </c>
      <c r="F76" s="40" t="s">
        <v>190</v>
      </c>
      <c r="G76" s="40" t="s">
        <v>527</v>
      </c>
      <c r="H76" s="35" t="s">
        <v>43</v>
      </c>
      <c r="I76" s="41" t="s">
        <v>10</v>
      </c>
      <c r="J76" s="41" t="s">
        <v>12</v>
      </c>
      <c r="K76" s="36">
        <v>1</v>
      </c>
      <c r="L76" s="36">
        <v>0</v>
      </c>
      <c r="M76" s="36">
        <v>0</v>
      </c>
      <c r="N76" s="36">
        <v>0</v>
      </c>
      <c r="O76" s="36">
        <v>3</v>
      </c>
    </row>
    <row r="77" ht="12.35">
      <c r="A77" s="35">
        <v>76</v>
      </c>
      <c r="B77" s="40" t="s">
        <v>503</v>
      </c>
      <c r="C77" s="40" t="s">
        <v>502</v>
      </c>
      <c r="D77" s="35">
        <v>2003</v>
      </c>
      <c r="E77" s="40" t="s">
        <v>100</v>
      </c>
      <c r="F77" s="40" t="s">
        <v>125</v>
      </c>
      <c r="G77" s="40" t="s">
        <v>540</v>
      </c>
      <c r="H77" s="35" t="s">
        <v>45</v>
      </c>
      <c r="I77" s="41" t="s">
        <v>10</v>
      </c>
      <c r="J77" s="41" t="s">
        <v>12</v>
      </c>
      <c r="K77" s="36">
        <v>1</v>
      </c>
      <c r="L77" s="36">
        <v>1</v>
      </c>
      <c r="M77" s="36">
        <v>2</v>
      </c>
      <c r="N77" s="36">
        <v>0</v>
      </c>
      <c r="O77" s="36">
        <v>18</v>
      </c>
    </row>
    <row r="78" ht="12.35">
      <c r="A78" s="35">
        <v>77</v>
      </c>
      <c r="B78" s="40" t="s">
        <v>429</v>
      </c>
      <c r="C78" s="40" t="s">
        <v>428</v>
      </c>
      <c r="D78" s="35">
        <v>2017</v>
      </c>
      <c r="E78" s="40" t="s">
        <v>100</v>
      </c>
      <c r="F78" s="40" t="s">
        <v>182</v>
      </c>
      <c r="G78" s="40" t="s">
        <v>538</v>
      </c>
      <c r="H78" s="35" t="s">
        <v>44</v>
      </c>
      <c r="I78" s="41" t="s">
        <v>10</v>
      </c>
      <c r="J78" s="41" t="s">
        <v>12</v>
      </c>
      <c r="K78" s="36">
        <v>1</v>
      </c>
      <c r="L78" s="36">
        <v>1</v>
      </c>
      <c r="M78" s="36">
        <v>0</v>
      </c>
      <c r="N78" s="36">
        <v>0</v>
      </c>
      <c r="O78" s="36">
        <v>14</v>
      </c>
    </row>
    <row r="79" ht="12.35">
      <c r="A79" s="35">
        <v>78</v>
      </c>
      <c r="B79" s="40" t="s">
        <v>320</v>
      </c>
      <c r="C79" s="40" t="s">
        <v>319</v>
      </c>
      <c r="D79" s="35">
        <v>2023</v>
      </c>
      <c r="E79" s="40" t="s">
        <v>100</v>
      </c>
      <c r="F79" s="40" t="s">
        <v>164</v>
      </c>
      <c r="G79" s="40" t="s">
        <v>527</v>
      </c>
      <c r="H79" s="35" t="s">
        <v>43</v>
      </c>
      <c r="I79" s="41" t="s">
        <v>10</v>
      </c>
      <c r="J79" s="41" t="s">
        <v>12</v>
      </c>
      <c r="K79" s="36">
        <v>1</v>
      </c>
      <c r="L79" s="36">
        <v>0</v>
      </c>
      <c r="M79" s="36">
        <v>0</v>
      </c>
      <c r="N79" s="36">
        <v>0</v>
      </c>
      <c r="O79" s="36">
        <v>1</v>
      </c>
    </row>
    <row r="80" ht="12.35">
      <c r="A80" s="35">
        <v>79</v>
      </c>
      <c r="B80" s="40" t="s">
        <v>450</v>
      </c>
      <c r="C80" s="40" t="s">
        <v>449</v>
      </c>
      <c r="D80" s="35">
        <v>2011</v>
      </c>
      <c r="E80" s="40" t="s">
        <v>100</v>
      </c>
      <c r="F80" s="40" t="s">
        <v>175</v>
      </c>
      <c r="G80" s="40" t="s">
        <v>530</v>
      </c>
      <c r="H80" s="35" t="s">
        <v>44</v>
      </c>
      <c r="I80" s="41" t="s">
        <v>10</v>
      </c>
      <c r="J80" s="41" t="s">
        <v>12</v>
      </c>
      <c r="K80" s="36">
        <v>1</v>
      </c>
      <c r="L80" s="36">
        <v>1</v>
      </c>
      <c r="M80" s="36">
        <v>0</v>
      </c>
      <c r="N80" s="36">
        <v>0</v>
      </c>
      <c r="O80" s="36">
        <v>25</v>
      </c>
    </row>
    <row r="81" ht="12.35">
      <c r="A81" s="35">
        <v>80</v>
      </c>
      <c r="B81" s="40" t="s">
        <v>408</v>
      </c>
      <c r="C81" s="40" t="s">
        <v>407</v>
      </c>
      <c r="D81" s="35">
        <v>2019</v>
      </c>
      <c r="E81" s="40" t="s">
        <v>100</v>
      </c>
      <c r="F81" s="40" t="s">
        <v>153</v>
      </c>
      <c r="G81" s="40" t="s">
        <v>530</v>
      </c>
      <c r="H81" s="35" t="s">
        <v>44</v>
      </c>
      <c r="I81" s="41" t="s">
        <v>10</v>
      </c>
      <c r="J81" s="41" t="s">
        <v>12</v>
      </c>
      <c r="K81" s="36">
        <v>1</v>
      </c>
      <c r="L81" s="36">
        <v>1</v>
      </c>
      <c r="M81" s="36">
        <v>0</v>
      </c>
      <c r="N81" s="36">
        <v>0</v>
      </c>
      <c r="O81" s="36">
        <v>6</v>
      </c>
    </row>
    <row r="82" ht="12.35">
      <c r="A82" s="35">
        <v>81</v>
      </c>
      <c r="B82" s="40" t="s">
        <v>487</v>
      </c>
      <c r="C82" s="40" t="s">
        <v>486</v>
      </c>
      <c r="D82" s="35">
        <v>2005</v>
      </c>
      <c r="E82" s="40" t="s">
        <v>100</v>
      </c>
      <c r="F82" s="40" t="s">
        <v>141</v>
      </c>
      <c r="G82" s="40" t="s">
        <v>540</v>
      </c>
      <c r="H82" s="35" t="s">
        <v>45</v>
      </c>
      <c r="I82" s="41" t="s">
        <v>10</v>
      </c>
      <c r="J82" s="41" t="s">
        <v>12</v>
      </c>
      <c r="K82" s="36">
        <v>1</v>
      </c>
      <c r="L82" s="36">
        <v>1</v>
      </c>
      <c r="M82" s="36">
        <v>2</v>
      </c>
      <c r="N82" s="36">
        <v>0</v>
      </c>
      <c r="O82" s="36">
        <v>3</v>
      </c>
    </row>
    <row r="83" ht="12.35">
      <c r="A83" s="35">
        <v>82</v>
      </c>
      <c r="B83" s="40" t="s">
        <v>286</v>
      </c>
      <c r="C83" s="40" t="s">
        <v>285</v>
      </c>
      <c r="D83" s="35">
        <v>2013</v>
      </c>
      <c r="E83" s="40" t="s">
        <v>101</v>
      </c>
      <c r="F83" s="40" t="s">
        <v>142</v>
      </c>
      <c r="G83" s="40" t="s">
        <v>546</v>
      </c>
      <c r="H83" s="35" t="s">
        <v>40</v>
      </c>
      <c r="I83" s="41" t="s">
        <v>10</v>
      </c>
      <c r="J83" s="41" t="s">
        <v>12</v>
      </c>
      <c r="K83" s="36">
        <v>1</v>
      </c>
      <c r="L83" s="36">
        <v>1</v>
      </c>
      <c r="M83" s="36">
        <v>0</v>
      </c>
      <c r="N83" s="36">
        <v>0</v>
      </c>
      <c r="O83" s="36">
        <v>19</v>
      </c>
    </row>
    <row r="84" ht="12.35">
      <c r="A84" s="35">
        <v>83</v>
      </c>
      <c r="B84" s="40" t="s">
        <v>248</v>
      </c>
      <c r="C84" s="40" t="s">
        <v>247</v>
      </c>
      <c r="D84" s="35">
        <v>2023</v>
      </c>
      <c r="E84" s="40" t="s">
        <v>98</v>
      </c>
      <c r="F84" s="35" t="s">
        <v>551</v>
      </c>
      <c r="G84" s="40" t="s">
        <v>546</v>
      </c>
      <c r="H84" s="35" t="s">
        <v>40</v>
      </c>
      <c r="I84" s="41" t="s">
        <v>10</v>
      </c>
      <c r="J84" s="41" t="s">
        <v>12</v>
      </c>
      <c r="K84" s="36">
        <v>1</v>
      </c>
      <c r="L84" s="36">
        <v>1</v>
      </c>
      <c r="M84" s="36">
        <v>0</v>
      </c>
      <c r="N84" s="36">
        <v>0</v>
      </c>
      <c r="O84" s="36">
        <v>0</v>
      </c>
    </row>
    <row r="85" ht="12.35">
      <c r="A85" s="35">
        <v>84</v>
      </c>
      <c r="B85" s="40" t="s">
        <v>521</v>
      </c>
      <c r="C85" s="40" t="s">
        <v>520</v>
      </c>
      <c r="D85" s="35">
        <v>2021</v>
      </c>
      <c r="E85" s="40" t="s">
        <v>100</v>
      </c>
      <c r="F85" s="40" t="s">
        <v>188</v>
      </c>
      <c r="G85" s="40" t="s">
        <v>552</v>
      </c>
      <c r="H85" s="35" t="s">
        <v>46</v>
      </c>
      <c r="I85" s="41" t="s">
        <v>10</v>
      </c>
      <c r="J85" s="41" t="s">
        <v>12</v>
      </c>
      <c r="K85" s="36">
        <v>1</v>
      </c>
      <c r="L85" s="36">
        <v>2</v>
      </c>
      <c r="M85" s="36">
        <v>2</v>
      </c>
      <c r="N85" s="36">
        <v>0</v>
      </c>
      <c r="O85" s="36">
        <v>2</v>
      </c>
    </row>
    <row r="86" ht="12.35">
      <c r="A86" s="35">
        <v>85</v>
      </c>
      <c r="B86" s="40" t="s">
        <v>240</v>
      </c>
      <c r="C86" s="40" t="s">
        <v>239</v>
      </c>
      <c r="D86" s="35">
        <v>2019</v>
      </c>
      <c r="E86" s="40" t="s">
        <v>100</v>
      </c>
      <c r="F86" s="40" t="s">
        <v>132</v>
      </c>
      <c r="G86" s="40" t="s">
        <v>39</v>
      </c>
      <c r="H86" s="35" t="s">
        <v>39</v>
      </c>
      <c r="I86" s="41" t="s">
        <v>10</v>
      </c>
      <c r="J86" s="41" t="s">
        <v>10</v>
      </c>
      <c r="K86" s="41" t="s">
        <v>61</v>
      </c>
      <c r="L86" s="36">
        <v>1</v>
      </c>
      <c r="M86" s="36">
        <v>0</v>
      </c>
      <c r="N86" s="36">
        <v>0</v>
      </c>
      <c r="O86" s="36">
        <v>146</v>
      </c>
    </row>
    <row r="87" ht="12.35">
      <c r="A87" s="35">
        <v>86</v>
      </c>
      <c r="B87" s="40" t="s">
        <v>296</v>
      </c>
      <c r="C87" s="40" t="s">
        <v>295</v>
      </c>
      <c r="D87" s="35">
        <v>2024</v>
      </c>
      <c r="E87" s="40" t="s">
        <v>100</v>
      </c>
      <c r="F87" s="40" t="s">
        <v>184</v>
      </c>
      <c r="G87" s="40" t="s">
        <v>544</v>
      </c>
      <c r="H87" s="35" t="s">
        <v>41</v>
      </c>
      <c r="I87" s="41" t="s">
        <v>10</v>
      </c>
      <c r="J87" s="41" t="s">
        <v>10</v>
      </c>
      <c r="K87" s="41" t="s">
        <v>61</v>
      </c>
      <c r="L87" s="36">
        <v>1</v>
      </c>
      <c r="M87" s="36">
        <v>0</v>
      </c>
      <c r="N87" s="36">
        <v>0</v>
      </c>
      <c r="O87" s="36">
        <v>1</v>
      </c>
    </row>
    <row r="88" ht="12.35">
      <c r="A88" s="35">
        <v>87</v>
      </c>
      <c r="B88" s="40" t="s">
        <v>493</v>
      </c>
      <c r="C88" s="40" t="s">
        <v>492</v>
      </c>
      <c r="D88" s="35">
        <v>2022</v>
      </c>
      <c r="E88" s="40" t="s">
        <v>100</v>
      </c>
      <c r="F88" s="40" t="s">
        <v>185</v>
      </c>
      <c r="G88" s="40" t="s">
        <v>540</v>
      </c>
      <c r="H88" s="35" t="s">
        <v>45</v>
      </c>
      <c r="I88" s="41" t="s">
        <v>10</v>
      </c>
      <c r="J88" s="41" t="s">
        <v>10</v>
      </c>
      <c r="K88" s="41" t="s">
        <v>61</v>
      </c>
      <c r="L88" s="36">
        <v>1</v>
      </c>
      <c r="M88" s="36">
        <v>0</v>
      </c>
      <c r="N88" s="36">
        <v>0</v>
      </c>
      <c r="O88" s="36">
        <v>8</v>
      </c>
    </row>
    <row r="89" ht="12.35">
      <c r="A89" s="35">
        <v>88</v>
      </c>
      <c r="B89" s="40" t="s">
        <v>366</v>
      </c>
      <c r="C89" s="40" t="s">
        <v>365</v>
      </c>
      <c r="D89" s="35">
        <v>2025</v>
      </c>
      <c r="E89" s="40" t="s">
        <v>100</v>
      </c>
      <c r="F89" s="40" t="s">
        <v>111</v>
      </c>
      <c r="G89" s="40" t="s">
        <v>529</v>
      </c>
      <c r="H89" s="35" t="s">
        <v>44</v>
      </c>
      <c r="I89" s="41" t="s">
        <v>10</v>
      </c>
      <c r="J89" s="41" t="s">
        <v>12</v>
      </c>
      <c r="K89" s="36">
        <v>1</v>
      </c>
      <c r="L89" s="36">
        <v>1</v>
      </c>
      <c r="M89" s="36">
        <v>0</v>
      </c>
      <c r="N89" s="36">
        <v>0</v>
      </c>
      <c r="O89" s="36">
        <v>0</v>
      </c>
    </row>
    <row r="90" ht="12.35">
      <c r="A90" s="35">
        <v>89</v>
      </c>
      <c r="B90" s="40" t="s">
        <v>491</v>
      </c>
      <c r="C90" s="40" t="s">
        <v>490</v>
      </c>
      <c r="D90" s="35">
        <v>2000</v>
      </c>
      <c r="E90" s="40" t="s">
        <v>100</v>
      </c>
      <c r="F90" s="40" t="s">
        <v>137</v>
      </c>
      <c r="G90" s="40" t="s">
        <v>540</v>
      </c>
      <c r="H90" s="35" t="s">
        <v>45</v>
      </c>
      <c r="I90" s="41" t="s">
        <v>10</v>
      </c>
      <c r="J90" s="41" t="s">
        <v>12</v>
      </c>
      <c r="K90" s="36">
        <v>1</v>
      </c>
      <c r="L90" s="36">
        <v>1</v>
      </c>
      <c r="M90" s="36">
        <v>2</v>
      </c>
      <c r="N90" s="36">
        <v>0</v>
      </c>
      <c r="O90" s="36">
        <v>8</v>
      </c>
    </row>
    <row r="91" ht="12.35">
      <c r="A91" s="35">
        <v>90</v>
      </c>
      <c r="B91" s="40" t="s">
        <v>260</v>
      </c>
      <c r="C91" s="40" t="s">
        <v>259</v>
      </c>
      <c r="D91" s="35">
        <v>2024</v>
      </c>
      <c r="E91" s="40" t="s">
        <v>100</v>
      </c>
      <c r="F91" s="40" t="s">
        <v>107</v>
      </c>
      <c r="G91" s="40" t="s">
        <v>546</v>
      </c>
      <c r="H91" s="35" t="s">
        <v>40</v>
      </c>
      <c r="I91" s="41" t="s">
        <v>10</v>
      </c>
      <c r="J91" s="41" t="s">
        <v>12</v>
      </c>
      <c r="K91" s="36">
        <v>1</v>
      </c>
      <c r="L91" s="36">
        <v>1</v>
      </c>
      <c r="M91" s="36">
        <v>0</v>
      </c>
      <c r="N91" s="36">
        <v>0</v>
      </c>
      <c r="O91" s="36">
        <v>1</v>
      </c>
    </row>
    <row r="92" ht="12.35">
      <c r="A92" s="35">
        <v>91</v>
      </c>
      <c r="B92" s="40" t="s">
        <v>306</v>
      </c>
      <c r="C92" s="40" t="s">
        <v>305</v>
      </c>
      <c r="D92" s="35">
        <v>2000</v>
      </c>
      <c r="E92" s="40" t="s">
        <v>100</v>
      </c>
      <c r="F92" s="40" t="s">
        <v>107</v>
      </c>
      <c r="G92" s="40" t="s">
        <v>553</v>
      </c>
      <c r="H92" s="35" t="s">
        <v>41</v>
      </c>
      <c r="I92" s="41" t="s">
        <v>10</v>
      </c>
      <c r="J92" s="41" t="s">
        <v>12</v>
      </c>
      <c r="K92" s="36">
        <v>1</v>
      </c>
      <c r="L92" s="36">
        <v>1</v>
      </c>
      <c r="M92" s="36">
        <v>0</v>
      </c>
      <c r="N92" s="36">
        <v>0</v>
      </c>
      <c r="O92" s="36">
        <v>8</v>
      </c>
    </row>
    <row r="93" ht="12.35">
      <c r="A93" s="35">
        <v>92</v>
      </c>
      <c r="B93" s="40" t="s">
        <v>356</v>
      </c>
      <c r="C93" s="40" t="s">
        <v>355</v>
      </c>
      <c r="D93" s="35">
        <v>2024</v>
      </c>
      <c r="E93" s="40" t="s">
        <v>100</v>
      </c>
      <c r="F93" s="40" t="s">
        <v>111</v>
      </c>
      <c r="G93" s="40" t="s">
        <v>539</v>
      </c>
      <c r="H93" s="35" t="s">
        <v>44</v>
      </c>
      <c r="I93" s="41" t="s">
        <v>10</v>
      </c>
      <c r="J93" s="41" t="s">
        <v>12</v>
      </c>
      <c r="K93" s="36">
        <v>1</v>
      </c>
      <c r="L93" s="36">
        <v>2</v>
      </c>
      <c r="M93" s="36">
        <v>2</v>
      </c>
      <c r="N93" s="36">
        <v>0</v>
      </c>
      <c r="O93" s="36">
        <v>0</v>
      </c>
    </row>
    <row r="94" ht="12.35">
      <c r="A94" s="35">
        <v>93</v>
      </c>
      <c r="B94" s="40" t="s">
        <v>322</v>
      </c>
      <c r="C94" s="40" t="s">
        <v>321</v>
      </c>
      <c r="D94" s="35">
        <v>2025</v>
      </c>
      <c r="E94" s="40" t="s">
        <v>100</v>
      </c>
      <c r="F94" s="40" t="s">
        <v>111</v>
      </c>
      <c r="G94" s="40" t="s">
        <v>554</v>
      </c>
      <c r="H94" s="35" t="s">
        <v>43</v>
      </c>
      <c r="I94" s="41" t="s">
        <v>10</v>
      </c>
      <c r="J94" s="41" t="s">
        <v>10</v>
      </c>
      <c r="K94" s="36">
        <v>1</v>
      </c>
      <c r="L94" s="36">
        <v>1</v>
      </c>
      <c r="M94" s="36">
        <v>0</v>
      </c>
      <c r="N94" s="36">
        <v>0</v>
      </c>
      <c r="O94" s="36">
        <v>1</v>
      </c>
    </row>
    <row r="95" ht="12.35">
      <c r="A95" s="35">
        <v>94</v>
      </c>
      <c r="B95" s="40" t="s">
        <v>360</v>
      </c>
      <c r="C95" s="40" t="s">
        <v>359</v>
      </c>
      <c r="D95" s="35">
        <v>2025</v>
      </c>
      <c r="E95" s="40" t="s">
        <v>100</v>
      </c>
      <c r="F95" s="40" t="s">
        <v>117</v>
      </c>
      <c r="G95" s="40" t="s">
        <v>539</v>
      </c>
      <c r="H95" s="35" t="s">
        <v>44</v>
      </c>
      <c r="I95" s="41" t="s">
        <v>10</v>
      </c>
      <c r="J95" s="41" t="s">
        <v>12</v>
      </c>
      <c r="K95" s="36">
        <v>1</v>
      </c>
      <c r="L95" s="36">
        <v>1</v>
      </c>
      <c r="M95" s="36">
        <v>0</v>
      </c>
      <c r="N95" s="36">
        <v>0</v>
      </c>
      <c r="O95" s="36">
        <v>0</v>
      </c>
    </row>
    <row r="96" ht="12.35">
      <c r="A96" s="35">
        <v>95</v>
      </c>
      <c r="B96" s="40" t="s">
        <v>352</v>
      </c>
      <c r="C96" s="40" t="s">
        <v>351</v>
      </c>
      <c r="D96" s="35">
        <v>2023</v>
      </c>
      <c r="E96" s="40" t="s">
        <v>100</v>
      </c>
      <c r="F96" s="40" t="s">
        <v>111</v>
      </c>
      <c r="G96" s="40" t="s">
        <v>529</v>
      </c>
      <c r="H96" s="35" t="s">
        <v>44</v>
      </c>
      <c r="I96" s="41" t="s">
        <v>10</v>
      </c>
      <c r="J96" s="41" t="s">
        <v>12</v>
      </c>
      <c r="K96" s="36">
        <v>1</v>
      </c>
      <c r="L96" s="36">
        <v>1</v>
      </c>
      <c r="M96" s="36">
        <v>1</v>
      </c>
      <c r="N96" s="36">
        <v>0</v>
      </c>
      <c r="O96" s="36">
        <v>0</v>
      </c>
    </row>
    <row r="97" ht="12.35">
      <c r="A97" s="35">
        <v>96</v>
      </c>
      <c r="B97" s="40" t="s">
        <v>292</v>
      </c>
      <c r="C97" s="40" t="s">
        <v>291</v>
      </c>
      <c r="D97" s="35">
        <v>2025</v>
      </c>
      <c r="E97" s="40" t="s">
        <v>100</v>
      </c>
      <c r="F97" s="40" t="s">
        <v>114</v>
      </c>
      <c r="G97" s="40" t="s">
        <v>544</v>
      </c>
      <c r="H97" s="35" t="s">
        <v>41</v>
      </c>
      <c r="I97" s="41" t="s">
        <v>10</v>
      </c>
      <c r="J97" s="41" t="s">
        <v>12</v>
      </c>
      <c r="K97" s="36">
        <v>1</v>
      </c>
      <c r="L97" s="36">
        <v>2</v>
      </c>
      <c r="M97" s="36">
        <v>0</v>
      </c>
      <c r="N97" s="36">
        <v>0</v>
      </c>
      <c r="O97" s="36">
        <v>0</v>
      </c>
    </row>
    <row r="98" ht="12.35">
      <c r="A98" s="35">
        <v>97</v>
      </c>
      <c r="B98" s="40" t="s">
        <v>346</v>
      </c>
      <c r="C98" s="40" t="s">
        <v>345</v>
      </c>
      <c r="D98" s="35">
        <v>2025</v>
      </c>
      <c r="E98" s="40" t="s">
        <v>100</v>
      </c>
      <c r="F98" s="40" t="s">
        <v>111</v>
      </c>
      <c r="G98" s="40" t="s">
        <v>538</v>
      </c>
      <c r="H98" s="35" t="s">
        <v>44</v>
      </c>
      <c r="I98" s="41" t="s">
        <v>10</v>
      </c>
      <c r="J98" s="41" t="s">
        <v>12</v>
      </c>
      <c r="K98" s="36">
        <v>1</v>
      </c>
      <c r="L98" s="42">
        <v>3</v>
      </c>
      <c r="M98" s="36">
        <v>2</v>
      </c>
      <c r="N98" s="36">
        <v>0</v>
      </c>
      <c r="O98" s="36">
        <v>0</v>
      </c>
    </row>
    <row r="99" ht="12.35">
      <c r="A99" s="35">
        <v>98</v>
      </c>
      <c r="B99" s="40" t="s">
        <v>380</v>
      </c>
      <c r="C99" s="40" t="s">
        <v>379</v>
      </c>
      <c r="D99" s="35">
        <v>2025</v>
      </c>
      <c r="E99" s="40" t="s">
        <v>100</v>
      </c>
      <c r="F99" s="40" t="s">
        <v>197</v>
      </c>
      <c r="G99" s="40" t="s">
        <v>529</v>
      </c>
      <c r="H99" s="35" t="s">
        <v>44</v>
      </c>
      <c r="I99" s="41" t="s">
        <v>10</v>
      </c>
      <c r="J99" s="41" t="s">
        <v>12</v>
      </c>
      <c r="K99" s="36">
        <v>1</v>
      </c>
      <c r="L99" s="42">
        <v>3</v>
      </c>
      <c r="M99" s="36">
        <v>1</v>
      </c>
      <c r="N99" s="36">
        <v>0</v>
      </c>
      <c r="O99" s="36">
        <v>1</v>
      </c>
    </row>
    <row r="100" ht="12.35">
      <c r="A100" s="35">
        <v>99</v>
      </c>
      <c r="B100" s="40" t="s">
        <v>358</v>
      </c>
      <c r="C100" s="40" t="s">
        <v>357</v>
      </c>
      <c r="D100" s="35">
        <v>2024</v>
      </c>
      <c r="E100" s="40" t="s">
        <v>100</v>
      </c>
      <c r="F100" s="40" t="s">
        <v>173</v>
      </c>
      <c r="G100" s="40" t="s">
        <v>539</v>
      </c>
      <c r="H100" s="35" t="s">
        <v>44</v>
      </c>
      <c r="I100" s="41" t="s">
        <v>10</v>
      </c>
      <c r="J100" s="41" t="s">
        <v>12</v>
      </c>
      <c r="K100" s="36">
        <v>1</v>
      </c>
      <c r="L100" s="36">
        <v>0</v>
      </c>
      <c r="M100" s="36">
        <v>0</v>
      </c>
      <c r="N100" s="36">
        <v>0</v>
      </c>
      <c r="O100" s="36">
        <v>0</v>
      </c>
    </row>
    <row r="101" ht="12.35">
      <c r="A101" s="35">
        <v>100</v>
      </c>
      <c r="B101" s="40" t="s">
        <v>298</v>
      </c>
      <c r="C101" s="40" t="s">
        <v>297</v>
      </c>
      <c r="D101" s="35">
        <v>2024</v>
      </c>
      <c r="E101" s="40" t="s">
        <v>100</v>
      </c>
      <c r="F101" s="40" t="s">
        <v>107</v>
      </c>
      <c r="G101" s="40" t="s">
        <v>550</v>
      </c>
      <c r="H101" s="35" t="s">
        <v>41</v>
      </c>
      <c r="I101" s="41" t="s">
        <v>10</v>
      </c>
      <c r="J101" s="41" t="s">
        <v>12</v>
      </c>
      <c r="K101" s="36">
        <v>1</v>
      </c>
      <c r="L101" s="36">
        <v>1</v>
      </c>
      <c r="M101" s="36">
        <v>2</v>
      </c>
      <c r="N101" s="36">
        <v>0</v>
      </c>
      <c r="O101" s="36">
        <v>2</v>
      </c>
    </row>
    <row r="102" ht="12.35">
      <c r="A102" s="35">
        <v>101</v>
      </c>
      <c r="B102" s="40" t="s">
        <v>464</v>
      </c>
      <c r="C102" s="40" t="s">
        <v>463</v>
      </c>
      <c r="D102" s="35">
        <v>2019</v>
      </c>
      <c r="E102" s="40" t="s">
        <v>100</v>
      </c>
      <c r="F102" s="40" t="s">
        <v>107</v>
      </c>
      <c r="G102" s="40" t="s">
        <v>529</v>
      </c>
      <c r="H102" s="35" t="s">
        <v>44</v>
      </c>
      <c r="I102" s="41" t="s">
        <v>10</v>
      </c>
      <c r="J102" s="41" t="s">
        <v>12</v>
      </c>
      <c r="K102" s="36">
        <v>1</v>
      </c>
      <c r="L102" s="42">
        <v>3</v>
      </c>
      <c r="M102" s="36">
        <v>0</v>
      </c>
      <c r="N102" s="36">
        <v>0</v>
      </c>
      <c r="O102" s="36">
        <v>36</v>
      </c>
    </row>
    <row r="103" ht="12.35">
      <c r="A103" s="35">
        <v>102</v>
      </c>
      <c r="B103" s="40" t="s">
        <v>290</v>
      </c>
      <c r="C103" s="40" t="s">
        <v>289</v>
      </c>
      <c r="D103" s="35">
        <v>2019</v>
      </c>
      <c r="E103" s="40" t="s">
        <v>100</v>
      </c>
      <c r="F103" s="40" t="s">
        <v>107</v>
      </c>
      <c r="G103" s="40" t="s">
        <v>544</v>
      </c>
      <c r="H103" s="35" t="s">
        <v>41</v>
      </c>
      <c r="I103" s="41" t="s">
        <v>10</v>
      </c>
      <c r="J103" s="41" t="s">
        <v>12</v>
      </c>
      <c r="K103" s="36">
        <v>1</v>
      </c>
      <c r="L103" s="36">
        <v>1</v>
      </c>
      <c r="M103" s="36">
        <v>2</v>
      </c>
      <c r="N103" s="36">
        <v>0</v>
      </c>
      <c r="O103" s="36">
        <v>0</v>
      </c>
    </row>
    <row r="104" ht="12.35">
      <c r="A104" s="35">
        <v>103</v>
      </c>
      <c r="B104" s="40" t="s">
        <v>350</v>
      </c>
      <c r="C104" s="40" t="s">
        <v>349</v>
      </c>
      <c r="D104" s="35">
        <v>2025</v>
      </c>
      <c r="E104" s="40" t="s">
        <v>100</v>
      </c>
      <c r="F104" s="40" t="s">
        <v>110</v>
      </c>
      <c r="G104" s="40" t="s">
        <v>530</v>
      </c>
      <c r="H104" s="35" t="s">
        <v>44</v>
      </c>
      <c r="I104" s="41" t="s">
        <v>10</v>
      </c>
      <c r="J104" s="41" t="s">
        <v>12</v>
      </c>
      <c r="K104" s="36">
        <v>1</v>
      </c>
      <c r="L104" s="36">
        <v>3</v>
      </c>
      <c r="M104" s="36">
        <v>0</v>
      </c>
      <c r="N104" s="36">
        <v>0</v>
      </c>
      <c r="O104" s="36">
        <v>0</v>
      </c>
    </row>
    <row r="105" ht="12.35">
      <c r="A105" s="35">
        <v>104</v>
      </c>
      <c r="B105" s="40" t="s">
        <v>370</v>
      </c>
      <c r="C105" s="40" t="s">
        <v>369</v>
      </c>
      <c r="D105" s="35">
        <v>2022</v>
      </c>
      <c r="E105" s="40" t="s">
        <v>100</v>
      </c>
      <c r="F105" s="40" t="s">
        <v>120</v>
      </c>
      <c r="G105" s="40" t="s">
        <v>533</v>
      </c>
      <c r="H105" s="35" t="s">
        <v>44</v>
      </c>
      <c r="I105" s="41" t="s">
        <v>10</v>
      </c>
      <c r="J105" s="41" t="s">
        <v>12</v>
      </c>
      <c r="K105" s="36">
        <v>1</v>
      </c>
      <c r="L105" s="42">
        <v>0</v>
      </c>
      <c r="M105" s="36">
        <v>0</v>
      </c>
      <c r="N105" s="36">
        <v>0</v>
      </c>
      <c r="O105" s="36">
        <v>1</v>
      </c>
    </row>
    <row r="106" ht="12.35">
      <c r="A106" s="35">
        <v>105</v>
      </c>
      <c r="B106" s="40" t="s">
        <v>234</v>
      </c>
      <c r="C106" s="40" t="s">
        <v>233</v>
      </c>
      <c r="D106" s="35">
        <v>2024</v>
      </c>
      <c r="E106" s="40" t="s">
        <v>100</v>
      </c>
      <c r="F106" s="40" t="s">
        <v>111</v>
      </c>
      <c r="G106" s="40" t="s">
        <v>199</v>
      </c>
      <c r="H106" s="35" t="s">
        <v>199</v>
      </c>
      <c r="I106" s="41" t="s">
        <v>10</v>
      </c>
      <c r="J106" s="41" t="s">
        <v>12</v>
      </c>
      <c r="K106" s="36">
        <v>1</v>
      </c>
      <c r="L106" s="36">
        <v>0</v>
      </c>
      <c r="M106" s="36">
        <v>0</v>
      </c>
      <c r="N106" s="36">
        <v>0</v>
      </c>
      <c r="O106" s="36">
        <v>211</v>
      </c>
    </row>
    <row r="107" ht="12.35">
      <c r="A107" s="35">
        <v>106</v>
      </c>
      <c r="B107" s="40" t="s">
        <v>505</v>
      </c>
      <c r="C107" s="40" t="s">
        <v>504</v>
      </c>
      <c r="D107" s="35">
        <v>2022</v>
      </c>
      <c r="E107" s="40" t="s">
        <v>101</v>
      </c>
      <c r="F107" s="40" t="s">
        <v>108</v>
      </c>
      <c r="G107" s="40" t="s">
        <v>540</v>
      </c>
      <c r="H107" s="35" t="s">
        <v>45</v>
      </c>
      <c r="I107" s="41" t="s">
        <v>10</v>
      </c>
      <c r="J107" s="41" t="s">
        <v>10</v>
      </c>
      <c r="K107" s="36">
        <v>1</v>
      </c>
      <c r="L107" s="36">
        <v>1</v>
      </c>
      <c r="M107" s="36">
        <v>0</v>
      </c>
      <c r="N107" s="36">
        <v>0</v>
      </c>
      <c r="O107" s="36">
        <v>24</v>
      </c>
    </row>
    <row r="108" ht="12.35">
      <c r="A108" s="35">
        <v>107</v>
      </c>
      <c r="B108" s="40" t="s">
        <v>511</v>
      </c>
      <c r="C108" s="40" t="s">
        <v>510</v>
      </c>
      <c r="D108" s="35">
        <v>2025</v>
      </c>
      <c r="E108" s="40" t="s">
        <v>100</v>
      </c>
      <c r="F108" s="40" t="s">
        <v>145</v>
      </c>
      <c r="G108" s="40" t="s">
        <v>552</v>
      </c>
      <c r="H108" s="35" t="s">
        <v>46</v>
      </c>
      <c r="I108" s="41" t="s">
        <v>10</v>
      </c>
      <c r="J108" s="41" t="s">
        <v>12</v>
      </c>
      <c r="K108" s="36">
        <v>1</v>
      </c>
      <c r="L108" s="36">
        <v>2</v>
      </c>
      <c r="M108" s="36">
        <v>2</v>
      </c>
      <c r="N108" s="36">
        <v>2</v>
      </c>
      <c r="O108" s="36">
        <v>0</v>
      </c>
    </row>
    <row r="109" ht="12.35">
      <c r="A109" s="35">
        <v>108</v>
      </c>
      <c r="B109" s="40" t="s">
        <v>519</v>
      </c>
      <c r="C109" s="40" t="s">
        <v>518</v>
      </c>
      <c r="D109" s="35">
        <v>2024</v>
      </c>
      <c r="E109" s="40" t="s">
        <v>100</v>
      </c>
      <c r="F109" s="40" t="s">
        <v>133</v>
      </c>
      <c r="G109" s="40" t="s">
        <v>552</v>
      </c>
      <c r="H109" s="35" t="s">
        <v>46</v>
      </c>
      <c r="I109" s="41" t="s">
        <v>12</v>
      </c>
      <c r="J109" s="41" t="s">
        <v>12</v>
      </c>
      <c r="K109" s="36">
        <v>1</v>
      </c>
      <c r="L109" s="36">
        <v>1</v>
      </c>
      <c r="M109" s="36">
        <v>0</v>
      </c>
      <c r="N109" s="36">
        <v>0</v>
      </c>
      <c r="O109" s="36">
        <v>1</v>
      </c>
    </row>
    <row r="110" ht="12.35">
      <c r="A110" s="35">
        <v>109</v>
      </c>
      <c r="B110" s="40" t="s">
        <v>230</v>
      </c>
      <c r="C110" s="40" t="s">
        <v>229</v>
      </c>
      <c r="D110" s="35">
        <v>2024</v>
      </c>
      <c r="E110" s="40" t="s">
        <v>100</v>
      </c>
      <c r="F110" s="40" t="s">
        <v>189</v>
      </c>
      <c r="G110" s="40" t="s">
        <v>199</v>
      </c>
      <c r="H110" s="35" t="s">
        <v>199</v>
      </c>
      <c r="I110" s="41" t="s">
        <v>10</v>
      </c>
      <c r="J110" s="41" t="s">
        <v>12</v>
      </c>
      <c r="K110" s="36">
        <v>1</v>
      </c>
      <c r="L110" s="36">
        <v>2</v>
      </c>
      <c r="M110" s="36">
        <v>2</v>
      </c>
      <c r="N110" s="36">
        <v>2</v>
      </c>
      <c r="O110" s="36">
        <v>1</v>
      </c>
    </row>
    <row r="111" ht="12.35">
      <c r="A111" s="35">
        <v>110</v>
      </c>
      <c r="B111" s="40" t="s">
        <v>252</v>
      </c>
      <c r="C111" s="40" t="s">
        <v>251</v>
      </c>
      <c r="D111" s="35">
        <v>2024</v>
      </c>
      <c r="E111" s="40" t="s">
        <v>100</v>
      </c>
      <c r="F111" s="40" t="s">
        <v>107</v>
      </c>
      <c r="G111" s="40" t="s">
        <v>546</v>
      </c>
      <c r="H111" s="35" t="s">
        <v>40</v>
      </c>
      <c r="I111" s="41" t="s">
        <v>10</v>
      </c>
      <c r="J111" s="41" t="s">
        <v>12</v>
      </c>
      <c r="K111" s="36">
        <v>1</v>
      </c>
      <c r="L111" s="36">
        <v>1</v>
      </c>
      <c r="M111" s="36">
        <v>0</v>
      </c>
      <c r="N111" s="36">
        <v>0</v>
      </c>
      <c r="O111" s="36">
        <v>0</v>
      </c>
    </row>
    <row r="112" ht="12.35">
      <c r="A112" s="35">
        <v>111</v>
      </c>
      <c r="B112" s="40" t="s">
        <v>515</v>
      </c>
      <c r="C112" s="40" t="s">
        <v>514</v>
      </c>
      <c r="D112" s="35">
        <v>2024</v>
      </c>
      <c r="E112" s="40" t="s">
        <v>100</v>
      </c>
      <c r="F112" s="40" t="s">
        <v>119</v>
      </c>
      <c r="G112" s="40" t="s">
        <v>552</v>
      </c>
      <c r="H112" s="35" t="s">
        <v>46</v>
      </c>
      <c r="I112" s="41" t="s">
        <v>10</v>
      </c>
      <c r="J112" s="41" t="s">
        <v>12</v>
      </c>
      <c r="K112" s="36">
        <v>1</v>
      </c>
      <c r="L112" s="36">
        <v>2</v>
      </c>
      <c r="M112" s="36">
        <v>2</v>
      </c>
      <c r="N112" s="36">
        <v>2</v>
      </c>
      <c r="O112" s="36">
        <v>0</v>
      </c>
    </row>
    <row r="113" ht="12.35">
      <c r="A113" s="35">
        <v>112</v>
      </c>
      <c r="B113" s="40" t="s">
        <v>232</v>
      </c>
      <c r="C113" s="40" t="s">
        <v>231</v>
      </c>
      <c r="D113" s="35">
        <v>2024</v>
      </c>
      <c r="E113" s="40" t="s">
        <v>100</v>
      </c>
      <c r="F113" s="40" t="s">
        <v>135</v>
      </c>
      <c r="G113" s="40" t="s">
        <v>199</v>
      </c>
      <c r="H113" s="35" t="s">
        <v>199</v>
      </c>
      <c r="I113" s="41" t="s">
        <v>10</v>
      </c>
      <c r="J113" s="41" t="s">
        <v>10</v>
      </c>
      <c r="K113" s="41" t="s">
        <v>12</v>
      </c>
      <c r="L113" s="36">
        <v>1</v>
      </c>
      <c r="M113" s="36">
        <v>2</v>
      </c>
      <c r="N113" s="36">
        <v>0</v>
      </c>
      <c r="O113" s="36">
        <v>5</v>
      </c>
    </row>
    <row r="114" ht="12.35">
      <c r="A114" s="35">
        <v>113</v>
      </c>
      <c r="B114" s="40" t="s">
        <v>513</v>
      </c>
      <c r="C114" s="40" t="s">
        <v>512</v>
      </c>
      <c r="D114" s="35">
        <v>2025</v>
      </c>
      <c r="E114" s="40" t="s">
        <v>100</v>
      </c>
      <c r="F114" s="40" t="s">
        <v>172</v>
      </c>
      <c r="G114" s="40" t="s">
        <v>555</v>
      </c>
      <c r="H114" s="35" t="s">
        <v>46</v>
      </c>
      <c r="I114" s="41" t="s">
        <v>10</v>
      </c>
      <c r="J114" s="41" t="s">
        <v>10</v>
      </c>
      <c r="K114" s="41" t="s">
        <v>14</v>
      </c>
      <c r="L114" s="36">
        <v>1</v>
      </c>
      <c r="M114" s="36">
        <v>2</v>
      </c>
      <c r="N114" s="36">
        <v>0</v>
      </c>
      <c r="O114" s="36">
        <v>0</v>
      </c>
    </row>
    <row r="115" ht="12.35">
      <c r="A115" s="35">
        <v>114</v>
      </c>
      <c r="B115" s="40" t="s">
        <v>227</v>
      </c>
      <c r="C115" s="40" t="s">
        <v>226</v>
      </c>
      <c r="D115" s="35">
        <v>2025</v>
      </c>
      <c r="E115" s="40" t="s">
        <v>100</v>
      </c>
      <c r="F115" s="40" t="s">
        <v>115</v>
      </c>
      <c r="G115" s="40" t="s">
        <v>199</v>
      </c>
      <c r="H115" s="35" t="s">
        <v>199</v>
      </c>
      <c r="I115" s="41" t="s">
        <v>10</v>
      </c>
      <c r="J115" s="41" t="s">
        <v>10</v>
      </c>
      <c r="K115" s="41" t="s">
        <v>61</v>
      </c>
      <c r="L115" s="36">
        <v>1</v>
      </c>
      <c r="M115" s="36">
        <v>2</v>
      </c>
      <c r="N115" s="36">
        <v>0</v>
      </c>
      <c r="O115" s="36">
        <v>0</v>
      </c>
    </row>
    <row r="116" ht="12.35">
      <c r="A116" s="35">
        <v>115</v>
      </c>
      <c r="B116" s="40" t="s">
        <v>400</v>
      </c>
      <c r="C116" s="40" t="s">
        <v>399</v>
      </c>
      <c r="D116" s="35">
        <v>2015</v>
      </c>
      <c r="E116" s="40" t="s">
        <v>100</v>
      </c>
      <c r="F116" s="40" t="s">
        <v>111</v>
      </c>
      <c r="G116" s="40" t="s">
        <v>538</v>
      </c>
      <c r="H116" s="35" t="s">
        <v>44</v>
      </c>
      <c r="I116" s="41" t="s">
        <v>10</v>
      </c>
      <c r="J116" s="41" t="s">
        <v>12</v>
      </c>
      <c r="K116" s="36">
        <v>1</v>
      </c>
      <c r="L116" s="36">
        <v>1</v>
      </c>
      <c r="M116" s="36">
        <v>0</v>
      </c>
      <c r="N116" s="36">
        <v>0</v>
      </c>
      <c r="O116" s="36">
        <v>4</v>
      </c>
    </row>
    <row r="117" ht="12.35">
      <c r="A117" s="35">
        <v>116</v>
      </c>
      <c r="B117" s="40" t="s">
        <v>238</v>
      </c>
      <c r="C117" s="40" t="s">
        <v>237</v>
      </c>
      <c r="D117" s="35">
        <v>2023</v>
      </c>
      <c r="E117" s="40" t="s">
        <v>100</v>
      </c>
      <c r="F117" s="40" t="s">
        <v>129</v>
      </c>
      <c r="G117" s="40" t="s">
        <v>39</v>
      </c>
      <c r="H117" s="35" t="s">
        <v>39</v>
      </c>
      <c r="I117" s="41" t="s">
        <v>10</v>
      </c>
      <c r="J117" s="41" t="s">
        <v>10</v>
      </c>
      <c r="K117" s="41" t="s">
        <v>61</v>
      </c>
      <c r="L117" s="36">
        <v>1</v>
      </c>
      <c r="M117" s="36">
        <v>0</v>
      </c>
      <c r="N117" s="36">
        <v>0</v>
      </c>
      <c r="O117" s="36">
        <v>27</v>
      </c>
    </row>
    <row r="118" ht="12.35">
      <c r="A118" s="35">
        <v>117</v>
      </c>
      <c r="B118" s="40" t="s">
        <v>244</v>
      </c>
      <c r="C118" s="40" t="s">
        <v>243</v>
      </c>
      <c r="D118" s="35">
        <v>2023</v>
      </c>
      <c r="E118" s="40" t="s">
        <v>100</v>
      </c>
      <c r="F118" s="40" t="s">
        <v>191</v>
      </c>
      <c r="G118" s="40" t="s">
        <v>556</v>
      </c>
      <c r="H118" s="35" t="s">
        <v>40</v>
      </c>
      <c r="I118" s="41" t="s">
        <v>10</v>
      </c>
      <c r="J118" s="41" t="s">
        <v>10</v>
      </c>
      <c r="K118" s="43" t="s">
        <v>10</v>
      </c>
      <c r="L118" s="36">
        <v>1</v>
      </c>
      <c r="M118" s="36">
        <v>0</v>
      </c>
      <c r="N118" s="36">
        <v>0</v>
      </c>
      <c r="O118" s="36">
        <v>0</v>
      </c>
    </row>
    <row r="119" ht="12.35">
      <c r="A119" s="35">
        <v>118</v>
      </c>
      <c r="B119" s="40" t="s">
        <v>481</v>
      </c>
      <c r="C119" s="40" t="s">
        <v>480</v>
      </c>
      <c r="D119" s="35">
        <v>2025</v>
      </c>
      <c r="E119" s="40" t="s">
        <v>100</v>
      </c>
      <c r="F119" s="40" t="s">
        <v>193</v>
      </c>
      <c r="G119" s="40" t="s">
        <v>540</v>
      </c>
      <c r="H119" s="35" t="s">
        <v>45</v>
      </c>
      <c r="I119" s="41" t="s">
        <v>10</v>
      </c>
      <c r="J119" s="41" t="s">
        <v>10</v>
      </c>
      <c r="K119" s="41" t="s">
        <v>61</v>
      </c>
      <c r="L119" s="36">
        <v>1</v>
      </c>
      <c r="M119" s="36">
        <v>0</v>
      </c>
      <c r="N119" s="36">
        <v>0</v>
      </c>
      <c r="O119" s="36">
        <v>0</v>
      </c>
    </row>
    <row r="120" ht="12.35">
      <c r="A120" s="35">
        <v>119</v>
      </c>
      <c r="B120" s="40" t="s">
        <v>517</v>
      </c>
      <c r="C120" s="40" t="s">
        <v>516</v>
      </c>
      <c r="D120" s="35">
        <v>2025</v>
      </c>
      <c r="E120" s="40" t="s">
        <v>101</v>
      </c>
      <c r="F120" s="40" t="s">
        <v>112</v>
      </c>
      <c r="G120" s="40" t="s">
        <v>552</v>
      </c>
      <c r="H120" s="35" t="s">
        <v>46</v>
      </c>
      <c r="I120" s="41" t="s">
        <v>10</v>
      </c>
      <c r="J120" s="41" t="s">
        <v>12</v>
      </c>
      <c r="K120" s="36">
        <v>1</v>
      </c>
      <c r="L120" s="36">
        <v>1</v>
      </c>
      <c r="M120" s="36">
        <v>0</v>
      </c>
      <c r="N120" s="36">
        <v>0</v>
      </c>
      <c r="O120" s="36">
        <v>0</v>
      </c>
    </row>
    <row r="121" ht="12.35">
      <c r="A121" s="35">
        <v>120</v>
      </c>
      <c r="B121" s="40" t="s">
        <v>364</v>
      </c>
      <c r="C121" s="40" t="s">
        <v>363</v>
      </c>
      <c r="D121" s="35">
        <v>2025</v>
      </c>
      <c r="E121" s="40" t="s">
        <v>100</v>
      </c>
      <c r="F121" s="40" t="s">
        <v>172</v>
      </c>
      <c r="G121" s="40" t="s">
        <v>557</v>
      </c>
      <c r="H121" s="35" t="s">
        <v>44</v>
      </c>
      <c r="I121" s="41" t="s">
        <v>10</v>
      </c>
      <c r="J121" s="41" t="s">
        <v>12</v>
      </c>
      <c r="K121" s="36">
        <v>1</v>
      </c>
      <c r="L121" s="36">
        <v>1</v>
      </c>
      <c r="M121" s="36">
        <v>0</v>
      </c>
      <c r="N121" s="36">
        <v>0</v>
      </c>
      <c r="O121" s="36">
        <v>0</v>
      </c>
    </row>
    <row r="122" ht="12.35">
      <c r="A122" s="35">
        <v>121</v>
      </c>
      <c r="B122" s="40" t="s">
        <v>236</v>
      </c>
      <c r="C122" s="40" t="s">
        <v>235</v>
      </c>
      <c r="D122" s="35">
        <v>2024</v>
      </c>
      <c r="E122" s="40" t="s">
        <v>100</v>
      </c>
      <c r="F122" s="40" t="s">
        <v>181</v>
      </c>
      <c r="G122" s="40" t="s">
        <v>39</v>
      </c>
      <c r="H122" s="35" t="s">
        <v>39</v>
      </c>
      <c r="I122" s="41" t="s">
        <v>10</v>
      </c>
      <c r="J122" s="41" t="s">
        <v>10</v>
      </c>
      <c r="K122" s="41" t="s">
        <v>61</v>
      </c>
      <c r="L122" s="36">
        <v>1</v>
      </c>
      <c r="M122" s="36">
        <v>0</v>
      </c>
      <c r="N122" s="36">
        <v>0</v>
      </c>
      <c r="O122" s="36">
        <v>7</v>
      </c>
    </row>
    <row r="123" ht="12.35">
      <c r="A123" s="35">
        <v>122</v>
      </c>
      <c r="B123" s="40" t="s">
        <v>282</v>
      </c>
      <c r="C123" s="40" t="s">
        <v>281</v>
      </c>
      <c r="D123" s="35">
        <v>2020</v>
      </c>
      <c r="E123" s="40" t="s">
        <v>100</v>
      </c>
      <c r="F123" s="40" t="s">
        <v>122</v>
      </c>
      <c r="G123" s="40" t="s">
        <v>552</v>
      </c>
      <c r="H123" s="35" t="s">
        <v>46</v>
      </c>
      <c r="I123" s="41" t="s">
        <v>10</v>
      </c>
      <c r="J123" s="41" t="s">
        <v>12</v>
      </c>
      <c r="K123" s="36">
        <v>1</v>
      </c>
      <c r="L123" s="36">
        <v>1</v>
      </c>
      <c r="M123" s="36">
        <v>0</v>
      </c>
      <c r="N123" s="36">
        <v>0</v>
      </c>
      <c r="O123" s="36">
        <v>139</v>
      </c>
    </row>
    <row r="124" ht="12.35">
      <c r="A124" s="35">
        <v>123</v>
      </c>
      <c r="B124" s="40" t="s">
        <v>497</v>
      </c>
      <c r="C124" s="40" t="s">
        <v>496</v>
      </c>
      <c r="D124" s="35">
        <v>2023</v>
      </c>
      <c r="E124" s="40" t="s">
        <v>101</v>
      </c>
      <c r="F124" s="40" t="s">
        <v>118</v>
      </c>
      <c r="G124" s="40" t="s">
        <v>540</v>
      </c>
      <c r="H124" s="35" t="s">
        <v>45</v>
      </c>
      <c r="I124" s="41" t="s">
        <v>10</v>
      </c>
      <c r="J124" s="41" t="s">
        <v>12</v>
      </c>
      <c r="K124" s="36">
        <v>1</v>
      </c>
      <c r="L124" s="36">
        <v>1</v>
      </c>
      <c r="M124" s="36">
        <v>2</v>
      </c>
      <c r="N124" s="36">
        <v>2</v>
      </c>
      <c r="O124" s="36">
        <v>10</v>
      </c>
    </row>
    <row r="125" ht="12.35">
      <c r="A125" s="35">
        <v>124</v>
      </c>
      <c r="B125" s="40" t="s">
        <v>337</v>
      </c>
      <c r="C125" s="40" t="s">
        <v>342</v>
      </c>
      <c r="D125" s="35">
        <v>1999</v>
      </c>
      <c r="E125" s="40" t="s">
        <v>101</v>
      </c>
      <c r="F125" s="40" t="s">
        <v>165</v>
      </c>
      <c r="G125" s="40" t="s">
        <v>543</v>
      </c>
      <c r="H125" s="35" t="s">
        <v>44</v>
      </c>
      <c r="I125" s="41" t="s">
        <v>10</v>
      </c>
      <c r="J125" s="41" t="s">
        <v>12</v>
      </c>
      <c r="K125" s="36">
        <v>1</v>
      </c>
      <c r="L125" s="36">
        <v>1</v>
      </c>
      <c r="M125" s="36">
        <v>2</v>
      </c>
      <c r="N125" s="36">
        <v>0</v>
      </c>
      <c r="O125" s="36">
        <v>0</v>
      </c>
    </row>
    <row r="126" ht="12.35">
      <c r="A126" s="35">
        <v>125</v>
      </c>
      <c r="B126" s="40" t="s">
        <v>374</v>
      </c>
      <c r="C126" s="40" t="s">
        <v>373</v>
      </c>
      <c r="D126" s="35">
        <v>2005</v>
      </c>
      <c r="E126" s="40" t="s">
        <v>101</v>
      </c>
      <c r="F126" s="40" t="s">
        <v>123</v>
      </c>
      <c r="G126" s="40" t="s">
        <v>543</v>
      </c>
      <c r="H126" s="35" t="s">
        <v>44</v>
      </c>
      <c r="I126" s="41" t="s">
        <v>10</v>
      </c>
      <c r="J126" s="41" t="s">
        <v>12</v>
      </c>
      <c r="K126" s="36">
        <v>1</v>
      </c>
      <c r="L126" s="42">
        <v>3</v>
      </c>
      <c r="M126" s="36">
        <v>0</v>
      </c>
      <c r="N126" s="36">
        <v>0</v>
      </c>
      <c r="O126" s="36">
        <v>1</v>
      </c>
    </row>
    <row r="127" ht="12.35">
      <c r="A127" s="35">
        <v>126</v>
      </c>
      <c r="B127" s="40" t="s">
        <v>477</v>
      </c>
      <c r="C127" s="40" t="s">
        <v>476</v>
      </c>
      <c r="D127" s="35">
        <v>2004</v>
      </c>
      <c r="E127" s="40" t="s">
        <v>100</v>
      </c>
      <c r="F127" s="40" t="s">
        <v>107</v>
      </c>
      <c r="G127" s="40" t="s">
        <v>530</v>
      </c>
      <c r="H127" s="35" t="s">
        <v>44</v>
      </c>
      <c r="I127" s="41" t="s">
        <v>10</v>
      </c>
      <c r="J127" s="41" t="s">
        <v>12</v>
      </c>
      <c r="K127" s="36">
        <v>1</v>
      </c>
      <c r="L127" s="36">
        <v>1</v>
      </c>
      <c r="M127" s="36">
        <v>2</v>
      </c>
      <c r="N127" s="36">
        <v>0</v>
      </c>
      <c r="O127" s="36">
        <v>76</v>
      </c>
    </row>
    <row r="128" ht="12.35">
      <c r="A128" s="35">
        <v>127</v>
      </c>
      <c r="B128" s="40" t="s">
        <v>462</v>
      </c>
      <c r="C128" s="40" t="s">
        <v>461</v>
      </c>
      <c r="D128" s="35">
        <v>2009</v>
      </c>
      <c r="E128" s="40" t="s">
        <v>101</v>
      </c>
      <c r="F128" s="40" t="s">
        <v>106</v>
      </c>
      <c r="G128" s="40" t="s">
        <v>529</v>
      </c>
      <c r="H128" s="35" t="s">
        <v>44</v>
      </c>
      <c r="I128" s="41" t="s">
        <v>10</v>
      </c>
      <c r="J128" s="41" t="s">
        <v>12</v>
      </c>
      <c r="K128" s="36">
        <v>1</v>
      </c>
      <c r="L128" s="36">
        <v>1</v>
      </c>
      <c r="M128" s="36">
        <v>2</v>
      </c>
      <c r="N128" s="36">
        <v>0</v>
      </c>
      <c r="O128" s="36">
        <v>35</v>
      </c>
    </row>
    <row r="129" ht="12.35">
      <c r="A129" s="35">
        <v>128</v>
      </c>
      <c r="B129" s="35" t="s">
        <v>337</v>
      </c>
      <c r="C129" s="35" t="s">
        <v>336</v>
      </c>
      <c r="D129" s="35">
        <v>1990</v>
      </c>
      <c r="E129" s="40" t="s">
        <v>101</v>
      </c>
      <c r="F129" s="35" t="s">
        <v>163</v>
      </c>
      <c r="G129" s="35" t="s">
        <v>527</v>
      </c>
      <c r="H129" s="35" t="s">
        <v>43</v>
      </c>
      <c r="I129" s="36">
        <v>0</v>
      </c>
      <c r="J129" s="41" t="s">
        <v>12</v>
      </c>
      <c r="K129" s="36">
        <v>1</v>
      </c>
      <c r="L129" s="36">
        <v>1</v>
      </c>
      <c r="M129" s="36">
        <v>2</v>
      </c>
      <c r="N129" s="36">
        <v>1</v>
      </c>
      <c r="O129" s="36">
        <v>14</v>
      </c>
    </row>
    <row r="130" ht="12.35">
      <c r="A130" s="35">
        <v>129</v>
      </c>
      <c r="B130" s="35" t="s">
        <v>437</v>
      </c>
      <c r="C130" s="35" t="s">
        <v>436</v>
      </c>
      <c r="D130" s="35">
        <v>2017</v>
      </c>
      <c r="E130" s="35" t="s">
        <v>100</v>
      </c>
      <c r="F130" s="35" t="s">
        <v>176</v>
      </c>
      <c r="G130" s="35" t="s">
        <v>538</v>
      </c>
      <c r="H130" s="35" t="s">
        <v>44</v>
      </c>
      <c r="I130" s="36">
        <v>0</v>
      </c>
      <c r="J130" s="41" t="s">
        <v>12</v>
      </c>
      <c r="K130" s="36">
        <v>1</v>
      </c>
      <c r="L130" s="36">
        <v>1</v>
      </c>
      <c r="M130" s="36">
        <v>0</v>
      </c>
      <c r="N130" s="36">
        <v>0</v>
      </c>
      <c r="O130" s="36">
        <v>17</v>
      </c>
    </row>
    <row r="131" ht="12.35">
      <c r="A131" s="35">
        <v>130</v>
      </c>
      <c r="B131" s="35" t="s">
        <v>435</v>
      </c>
      <c r="C131" s="35" t="s">
        <v>434</v>
      </c>
      <c r="D131" s="35">
        <v>2012</v>
      </c>
      <c r="E131" s="40" t="s">
        <v>101</v>
      </c>
      <c r="F131" s="35" t="s">
        <v>152</v>
      </c>
      <c r="G131" s="35" t="s">
        <v>538</v>
      </c>
      <c r="H131" s="35" t="s">
        <v>44</v>
      </c>
      <c r="I131" s="36">
        <v>0</v>
      </c>
      <c r="J131" s="41" t="s">
        <v>12</v>
      </c>
      <c r="K131" s="36">
        <v>1</v>
      </c>
      <c r="L131" s="36">
        <v>1</v>
      </c>
      <c r="M131" s="36">
        <v>0</v>
      </c>
      <c r="N131" s="36">
        <v>0</v>
      </c>
      <c r="O131" s="36">
        <v>17</v>
      </c>
    </row>
    <row r="132" ht="12.35">
      <c r="A132" s="35">
        <v>131</v>
      </c>
      <c r="B132" s="35" t="s">
        <v>324</v>
      </c>
      <c r="C132" s="35" t="s">
        <v>323</v>
      </c>
      <c r="D132" s="35">
        <v>2013</v>
      </c>
      <c r="E132" s="40" t="s">
        <v>101</v>
      </c>
      <c r="F132" s="35" t="s">
        <v>140</v>
      </c>
      <c r="G132" s="35" t="s">
        <v>527</v>
      </c>
      <c r="H132" s="35" t="s">
        <v>43</v>
      </c>
      <c r="I132" s="36">
        <v>0</v>
      </c>
      <c r="J132" s="41" t="s">
        <v>12</v>
      </c>
      <c r="K132" s="36">
        <v>1</v>
      </c>
      <c r="L132" s="42">
        <v>3</v>
      </c>
      <c r="M132" s="36">
        <v>0</v>
      </c>
      <c r="N132" s="36">
        <v>0</v>
      </c>
      <c r="O132" s="36">
        <v>2</v>
      </c>
    </row>
    <row r="133" ht="12.35">
      <c r="A133" s="35">
        <v>132</v>
      </c>
      <c r="B133" s="35" t="s">
        <v>284</v>
      </c>
      <c r="C133" s="35" t="s">
        <v>283</v>
      </c>
      <c r="D133" s="35">
        <v>2013</v>
      </c>
      <c r="E133" s="40" t="s">
        <v>101</v>
      </c>
      <c r="F133" s="35" t="s">
        <v>124</v>
      </c>
      <c r="G133" s="35" t="s">
        <v>546</v>
      </c>
      <c r="H133" s="35" t="s">
        <v>40</v>
      </c>
      <c r="I133" s="36">
        <v>0</v>
      </c>
      <c r="J133" s="41" t="s">
        <v>12</v>
      </c>
      <c r="K133" s="36">
        <v>1</v>
      </c>
      <c r="L133" s="36">
        <v>1</v>
      </c>
      <c r="M133" s="36">
        <v>2</v>
      </c>
      <c r="N133" s="36">
        <v>0</v>
      </c>
      <c r="O133" s="36">
        <v>16</v>
      </c>
    </row>
    <row r="134" ht="12.35">
      <c r="A134" s="35">
        <v>133</v>
      </c>
      <c r="B134" s="35" t="s">
        <v>376</v>
      </c>
      <c r="C134" s="35" t="s">
        <v>375</v>
      </c>
      <c r="D134" s="35">
        <v>2016</v>
      </c>
      <c r="E134" s="35" t="s">
        <v>101</v>
      </c>
      <c r="F134" s="35" t="s">
        <v>156</v>
      </c>
      <c r="G134" s="35" t="s">
        <v>538</v>
      </c>
      <c r="H134" s="35" t="s">
        <v>44</v>
      </c>
      <c r="I134" s="36">
        <v>0</v>
      </c>
      <c r="J134" s="36">
        <v>1</v>
      </c>
      <c r="K134" s="36">
        <v>1</v>
      </c>
      <c r="L134" s="36">
        <v>1</v>
      </c>
      <c r="M134" s="36">
        <v>0</v>
      </c>
      <c r="N134" s="36">
        <v>0</v>
      </c>
      <c r="O134" s="36">
        <v>1</v>
      </c>
    </row>
    <row r="135" ht="12.35">
      <c r="A135" s="35">
        <v>134</v>
      </c>
      <c r="B135" s="35" t="s">
        <v>425</v>
      </c>
      <c r="C135" s="35" t="s">
        <v>424</v>
      </c>
      <c r="D135" s="35">
        <v>1999</v>
      </c>
      <c r="E135" s="35" t="s">
        <v>101</v>
      </c>
      <c r="F135" s="35" t="s">
        <v>159</v>
      </c>
      <c r="G135" s="35" t="s">
        <v>528</v>
      </c>
      <c r="H135" s="35" t="s">
        <v>44</v>
      </c>
      <c r="I135" s="36">
        <v>0</v>
      </c>
      <c r="J135" s="36">
        <v>1</v>
      </c>
      <c r="K135" s="36">
        <v>1</v>
      </c>
      <c r="L135" s="36">
        <v>1</v>
      </c>
      <c r="M135" s="36">
        <v>0</v>
      </c>
      <c r="N135" s="36">
        <v>0</v>
      </c>
      <c r="O135" s="36">
        <v>13</v>
      </c>
    </row>
    <row r="136" ht="12.35">
      <c r="A136" s="35">
        <v>135</v>
      </c>
      <c r="B136" s="35" t="s">
        <v>250</v>
      </c>
      <c r="C136" s="35" t="s">
        <v>249</v>
      </c>
      <c r="D136" s="35">
        <v>2003</v>
      </c>
      <c r="E136" s="35" t="s">
        <v>100</v>
      </c>
      <c r="F136" s="35" t="s">
        <v>157</v>
      </c>
      <c r="G136" s="35" t="s">
        <v>544</v>
      </c>
      <c r="H136" s="35" t="s">
        <v>41</v>
      </c>
      <c r="I136" s="36">
        <v>0</v>
      </c>
      <c r="J136" s="36">
        <v>1</v>
      </c>
      <c r="K136" s="36">
        <v>1</v>
      </c>
      <c r="L136" s="36">
        <v>1</v>
      </c>
      <c r="M136" s="36">
        <v>1</v>
      </c>
      <c r="N136" s="36">
        <v>0</v>
      </c>
      <c r="O136" s="36">
        <v>46</v>
      </c>
    </row>
    <row r="137" ht="12.35">
      <c r="A137" s="35">
        <v>136</v>
      </c>
      <c r="B137" s="35" t="s">
        <v>448</v>
      </c>
      <c r="C137" s="35" t="s">
        <v>447</v>
      </c>
      <c r="D137" s="35">
        <v>2012</v>
      </c>
      <c r="E137" s="35" t="s">
        <v>100</v>
      </c>
      <c r="F137" s="35" t="s">
        <v>195</v>
      </c>
      <c r="G137" s="35" t="s">
        <v>530</v>
      </c>
      <c r="H137" s="35" t="s">
        <v>44</v>
      </c>
      <c r="I137" s="36">
        <v>0</v>
      </c>
      <c r="J137" s="36">
        <v>1</v>
      </c>
      <c r="K137" s="36">
        <v>1</v>
      </c>
      <c r="L137" s="36">
        <v>1</v>
      </c>
      <c r="M137" s="36">
        <v>0</v>
      </c>
      <c r="N137" s="36">
        <v>0</v>
      </c>
      <c r="O137" s="36">
        <v>25</v>
      </c>
    </row>
    <row r="138" ht="12.35">
      <c r="A138" s="35">
        <v>137</v>
      </c>
      <c r="B138" s="35" t="s">
        <v>316</v>
      </c>
      <c r="C138" s="35" t="s">
        <v>315</v>
      </c>
      <c r="D138" s="35">
        <v>2004</v>
      </c>
      <c r="E138" s="35" t="s">
        <v>100</v>
      </c>
      <c r="F138" s="35" t="s">
        <v>558</v>
      </c>
      <c r="G138" s="35" t="s">
        <v>549</v>
      </c>
      <c r="H138" s="35" t="s">
        <v>41</v>
      </c>
      <c r="I138" s="36">
        <v>0</v>
      </c>
      <c r="J138" s="36">
        <v>1</v>
      </c>
      <c r="K138" s="36">
        <v>1</v>
      </c>
      <c r="L138" s="36">
        <v>1</v>
      </c>
      <c r="M138" s="36">
        <v>1</v>
      </c>
      <c r="N138" s="36">
        <v>0</v>
      </c>
      <c r="O138" s="36">
        <v>16</v>
      </c>
    </row>
    <row r="139" ht="12.35">
      <c r="A139" s="35">
        <v>138</v>
      </c>
      <c r="B139" s="35" t="s">
        <v>341</v>
      </c>
      <c r="C139" s="35" t="s">
        <v>340</v>
      </c>
      <c r="D139" s="35">
        <v>2000</v>
      </c>
      <c r="E139" s="35" t="s">
        <v>100</v>
      </c>
      <c r="F139" s="35" t="s">
        <v>155</v>
      </c>
      <c r="G139" s="35" t="s">
        <v>527</v>
      </c>
      <c r="H139" s="35" t="s">
        <v>43</v>
      </c>
      <c r="I139" s="36">
        <v>0</v>
      </c>
      <c r="J139" s="36">
        <v>1</v>
      </c>
      <c r="K139" s="36">
        <v>1</v>
      </c>
      <c r="L139" s="36">
        <v>0</v>
      </c>
      <c r="M139" s="36">
        <v>2</v>
      </c>
      <c r="N139" s="36">
        <v>0</v>
      </c>
      <c r="O139" s="36">
        <v>26</v>
      </c>
    </row>
    <row r="140" ht="12.35">
      <c r="A140" s="35">
        <v>139</v>
      </c>
      <c r="B140" s="35" t="s">
        <v>264</v>
      </c>
      <c r="C140" s="35" t="s">
        <v>263</v>
      </c>
      <c r="D140" s="35">
        <v>2008</v>
      </c>
      <c r="E140" s="35" t="s">
        <v>101</v>
      </c>
      <c r="F140" s="35" t="s">
        <v>154</v>
      </c>
      <c r="G140" s="35" t="s">
        <v>546</v>
      </c>
      <c r="H140" s="35" t="s">
        <v>40</v>
      </c>
      <c r="I140" s="36">
        <v>0</v>
      </c>
      <c r="J140" s="36">
        <v>1</v>
      </c>
      <c r="K140" s="36">
        <v>1</v>
      </c>
      <c r="L140" s="36">
        <v>1</v>
      </c>
      <c r="M140" s="36">
        <v>0</v>
      </c>
      <c r="N140" s="36">
        <v>1</v>
      </c>
      <c r="O140" s="36">
        <v>1</v>
      </c>
    </row>
    <row r="141" ht="12.35">
      <c r="A141" s="35">
        <v>140</v>
      </c>
      <c r="B141" s="35" t="s">
        <v>495</v>
      </c>
      <c r="C141" s="35" t="s">
        <v>494</v>
      </c>
      <c r="D141" s="35">
        <v>2013</v>
      </c>
      <c r="E141" s="35" t="s">
        <v>101</v>
      </c>
      <c r="F141" s="35" t="s">
        <v>148</v>
      </c>
      <c r="G141" s="35" t="s">
        <v>540</v>
      </c>
      <c r="H141" s="35" t="s">
        <v>45</v>
      </c>
      <c r="I141" s="36">
        <v>0</v>
      </c>
      <c r="J141" s="36">
        <v>1</v>
      </c>
      <c r="K141" s="36">
        <v>1</v>
      </c>
      <c r="L141" s="36">
        <v>1</v>
      </c>
      <c r="M141" s="36">
        <v>2</v>
      </c>
      <c r="N141" s="36">
        <v>0</v>
      </c>
      <c r="O141" s="36">
        <v>9</v>
      </c>
    </row>
    <row r="142" ht="12.35">
      <c r="A142" s="35">
        <v>141</v>
      </c>
      <c r="B142" s="35" t="s">
        <v>268</v>
      </c>
      <c r="C142" s="35" t="s">
        <v>267</v>
      </c>
      <c r="D142" s="35">
        <v>2020</v>
      </c>
      <c r="E142" s="35" t="s">
        <v>98</v>
      </c>
      <c r="F142" s="35" t="s">
        <v>559</v>
      </c>
      <c r="G142" s="35" t="s">
        <v>546</v>
      </c>
      <c r="H142" s="35" t="s">
        <v>40</v>
      </c>
      <c r="I142" s="36">
        <v>1</v>
      </c>
      <c r="J142" s="36">
        <v>1</v>
      </c>
      <c r="K142" s="36">
        <v>1</v>
      </c>
      <c r="L142" s="36">
        <v>1</v>
      </c>
      <c r="M142" s="36">
        <v>2</v>
      </c>
      <c r="N142" s="36">
        <v>1</v>
      </c>
      <c r="O142" s="36">
        <v>5</v>
      </c>
    </row>
    <row r="143" ht="12.35">
      <c r="A143" s="35">
        <v>142</v>
      </c>
      <c r="B143" s="35" t="s">
        <v>483</v>
      </c>
      <c r="C143" s="35" t="s">
        <v>482</v>
      </c>
      <c r="D143" s="35">
        <v>1995</v>
      </c>
      <c r="E143" s="35" t="s">
        <v>100</v>
      </c>
      <c r="F143" s="35" t="s">
        <v>137</v>
      </c>
      <c r="G143" s="35" t="s">
        <v>540</v>
      </c>
      <c r="H143" s="35" t="s">
        <v>45</v>
      </c>
      <c r="I143" s="36">
        <v>0</v>
      </c>
      <c r="J143" s="36">
        <v>1</v>
      </c>
      <c r="K143" s="36">
        <v>1</v>
      </c>
      <c r="L143" s="36">
        <v>1</v>
      </c>
      <c r="M143" s="36">
        <v>0</v>
      </c>
      <c r="N143" s="36">
        <v>0</v>
      </c>
      <c r="O143" s="36">
        <v>1</v>
      </c>
    </row>
    <row r="144" ht="12.35">
      <c r="A144" s="35">
        <v>143</v>
      </c>
      <c r="B144" s="35" t="s">
        <v>416</v>
      </c>
      <c r="C144" s="35" t="s">
        <v>415</v>
      </c>
      <c r="D144" s="35">
        <v>2003</v>
      </c>
      <c r="E144" s="35" t="s">
        <v>100</v>
      </c>
      <c r="F144" s="35" t="s">
        <v>125</v>
      </c>
      <c r="G144" s="35" t="s">
        <v>530</v>
      </c>
      <c r="H144" s="35" t="s">
        <v>44</v>
      </c>
      <c r="I144" s="36">
        <v>1</v>
      </c>
      <c r="J144" s="36">
        <v>1</v>
      </c>
      <c r="K144" s="36">
        <v>1</v>
      </c>
      <c r="L144" s="36">
        <v>2</v>
      </c>
      <c r="M144" s="36">
        <v>2</v>
      </c>
      <c r="N144" s="36">
        <v>2</v>
      </c>
      <c r="O144" s="36">
        <v>11</v>
      </c>
    </row>
    <row r="145" ht="12.35">
      <c r="A145" s="35">
        <v>144</v>
      </c>
      <c r="B145" s="35" t="s">
        <v>456</v>
      </c>
      <c r="C145" s="35" t="s">
        <v>455</v>
      </c>
      <c r="D145" s="35">
        <v>2003</v>
      </c>
      <c r="E145" s="35" t="s">
        <v>101</v>
      </c>
      <c r="F145" s="35" t="s">
        <v>116</v>
      </c>
      <c r="G145" s="35" t="s">
        <v>530</v>
      </c>
      <c r="H145" s="35" t="s">
        <v>44</v>
      </c>
      <c r="I145" s="36">
        <v>1</v>
      </c>
      <c r="J145" s="36">
        <v>1</v>
      </c>
      <c r="K145" s="36">
        <v>1</v>
      </c>
      <c r="L145" s="36">
        <v>1</v>
      </c>
      <c r="M145" s="36">
        <v>0</v>
      </c>
      <c r="N145" s="36">
        <v>0</v>
      </c>
      <c r="O145" s="36">
        <v>30</v>
      </c>
    </row>
    <row r="146" ht="12.35">
      <c r="A146" s="35">
        <v>145</v>
      </c>
      <c r="B146" s="35" t="s">
        <v>489</v>
      </c>
      <c r="C146" s="35" t="s">
        <v>488</v>
      </c>
      <c r="D146" s="35">
        <v>2003</v>
      </c>
      <c r="E146" s="35" t="s">
        <v>100</v>
      </c>
      <c r="F146" s="35" t="s">
        <v>127</v>
      </c>
      <c r="G146" s="35" t="s">
        <v>536</v>
      </c>
      <c r="H146" s="35" t="s">
        <v>45</v>
      </c>
      <c r="I146" s="36">
        <v>0</v>
      </c>
      <c r="J146" s="36">
        <v>1</v>
      </c>
      <c r="K146" s="36">
        <v>1</v>
      </c>
      <c r="L146" s="36">
        <v>0</v>
      </c>
      <c r="M146" s="36">
        <v>0</v>
      </c>
      <c r="N146" s="36">
        <v>0</v>
      </c>
      <c r="O146" s="36">
        <v>8</v>
      </c>
    </row>
    <row r="147" ht="12.35">
      <c r="A147" s="35">
        <v>146</v>
      </c>
      <c r="B147" s="35" t="s">
        <v>272</v>
      </c>
      <c r="C147" s="35" t="s">
        <v>271</v>
      </c>
      <c r="D147" s="35">
        <v>2007</v>
      </c>
      <c r="E147" s="35" t="s">
        <v>100</v>
      </c>
      <c r="F147" s="35" t="s">
        <v>151</v>
      </c>
      <c r="G147" s="35" t="s">
        <v>546</v>
      </c>
      <c r="H147" s="35" t="s">
        <v>40</v>
      </c>
      <c r="I147" s="36">
        <v>1</v>
      </c>
      <c r="J147" s="36">
        <v>1</v>
      </c>
      <c r="K147" s="36">
        <v>1</v>
      </c>
      <c r="L147" s="36">
        <v>1</v>
      </c>
      <c r="M147" s="36">
        <v>0</v>
      </c>
      <c r="N147" s="36">
        <v>0</v>
      </c>
      <c r="O147" s="36">
        <v>6</v>
      </c>
    </row>
    <row r="148" ht="12.35">
      <c r="A148" s="35">
        <v>147</v>
      </c>
      <c r="B148" s="35" t="s">
        <v>310</v>
      </c>
      <c r="C148" s="35" t="s">
        <v>309</v>
      </c>
      <c r="D148" s="35">
        <v>2007</v>
      </c>
      <c r="E148" s="35" t="s">
        <v>101</v>
      </c>
      <c r="F148" s="35" t="s">
        <v>150</v>
      </c>
      <c r="G148" s="35" t="s">
        <v>544</v>
      </c>
      <c r="H148" s="35" t="s">
        <v>41</v>
      </c>
      <c r="I148" s="36">
        <v>0</v>
      </c>
      <c r="J148" s="36">
        <v>1</v>
      </c>
      <c r="K148" s="36">
        <v>1</v>
      </c>
      <c r="L148" s="36">
        <v>1</v>
      </c>
      <c r="M148" s="36">
        <v>1</v>
      </c>
      <c r="N148" s="36">
        <v>0</v>
      </c>
      <c r="O148" s="36">
        <v>13</v>
      </c>
    </row>
    <row r="149" ht="12.35">
      <c r="A149" s="35">
        <v>148</v>
      </c>
      <c r="B149" s="35" t="s">
        <v>470</v>
      </c>
      <c r="C149" s="35" t="s">
        <v>469</v>
      </c>
      <c r="D149" s="35">
        <v>2002</v>
      </c>
      <c r="E149" s="35" t="s">
        <v>100</v>
      </c>
      <c r="F149" s="35" t="s">
        <v>558</v>
      </c>
      <c r="G149" s="35" t="s">
        <v>530</v>
      </c>
      <c r="H149" s="35" t="s">
        <v>44</v>
      </c>
      <c r="I149" s="36">
        <v>0</v>
      </c>
      <c r="J149" s="36">
        <v>1</v>
      </c>
      <c r="K149" s="36">
        <v>1</v>
      </c>
      <c r="L149" s="36">
        <v>1</v>
      </c>
      <c r="M149" s="36">
        <v>2</v>
      </c>
      <c r="N149" s="36">
        <v>0</v>
      </c>
      <c r="O149" s="36">
        <v>56</v>
      </c>
    </row>
    <row r="150" ht="12.35">
      <c r="A150" s="35">
        <v>149</v>
      </c>
      <c r="B150" s="35" t="s">
        <v>354</v>
      </c>
      <c r="C150" s="35" t="s">
        <v>353</v>
      </c>
      <c r="D150" s="35">
        <v>2025</v>
      </c>
      <c r="E150" s="35" t="s">
        <v>100</v>
      </c>
      <c r="F150" s="35" t="s">
        <v>196</v>
      </c>
      <c r="G150" s="35" t="s">
        <v>529</v>
      </c>
      <c r="H150" s="35" t="s">
        <v>44</v>
      </c>
      <c r="I150" s="36">
        <v>0</v>
      </c>
      <c r="J150" s="36">
        <v>1</v>
      </c>
      <c r="K150" s="36">
        <v>1</v>
      </c>
      <c r="L150" s="36">
        <v>1</v>
      </c>
      <c r="M150" s="36">
        <v>0</v>
      </c>
      <c r="N150" s="36">
        <v>0</v>
      </c>
      <c r="O150" s="36">
        <v>0</v>
      </c>
    </row>
    <row r="151" ht="12.35">
      <c r="A151" s="35">
        <v>150</v>
      </c>
      <c r="B151" s="35" t="s">
        <v>368</v>
      </c>
      <c r="C151" s="35" t="s">
        <v>367</v>
      </c>
      <c r="D151" s="35">
        <v>2025</v>
      </c>
      <c r="E151" s="35" t="s">
        <v>100</v>
      </c>
      <c r="F151" s="35" t="s">
        <v>192</v>
      </c>
      <c r="G151" s="35" t="s">
        <v>529</v>
      </c>
      <c r="H151" s="35" t="s">
        <v>44</v>
      </c>
      <c r="I151" s="36">
        <v>0</v>
      </c>
      <c r="J151" s="36">
        <v>1</v>
      </c>
      <c r="K151" s="36">
        <v>1</v>
      </c>
      <c r="L151" s="36">
        <v>0</v>
      </c>
      <c r="M151" s="36">
        <v>0</v>
      </c>
      <c r="N151" s="36">
        <v>0</v>
      </c>
      <c r="O151" s="36">
        <v>0</v>
      </c>
    </row>
    <row r="152" ht="12.35">
      <c r="A152" s="35">
        <v>151</v>
      </c>
      <c r="B152" s="35" t="s">
        <v>300</v>
      </c>
      <c r="C152" s="35" t="s">
        <v>299</v>
      </c>
      <c r="D152" s="35">
        <v>2023</v>
      </c>
      <c r="E152" s="35" t="s">
        <v>100</v>
      </c>
      <c r="F152" s="35" t="s">
        <v>158</v>
      </c>
      <c r="G152" s="35" t="s">
        <v>544</v>
      </c>
      <c r="H152" s="35" t="s">
        <v>41</v>
      </c>
      <c r="I152" s="36">
        <v>0</v>
      </c>
      <c r="J152" s="36">
        <v>1</v>
      </c>
      <c r="K152" s="36">
        <v>1</v>
      </c>
      <c r="L152" s="36">
        <v>1</v>
      </c>
      <c r="M152" s="36">
        <v>2</v>
      </c>
      <c r="N152" s="36">
        <v>0</v>
      </c>
      <c r="O152" s="36">
        <v>3</v>
      </c>
    </row>
    <row r="153" ht="12.35">
      <c r="A153" s="35"/>
      <c r="B153" s="35"/>
      <c r="C153" s="35"/>
    </row>
    <row r="154" ht="12.35">
      <c r="A154" s="35"/>
    </row>
    <row r="155" ht="12.35">
      <c r="A155" s="35"/>
    </row>
    <row r="156" ht="12.35">
      <c r="A156" s="35"/>
    </row>
    <row r="157" ht="12.35">
      <c r="A157" s="35"/>
    </row>
    <row r="158" ht="12.35">
      <c r="A158" s="35"/>
    </row>
    <row r="159" ht="12.35">
      <c r="A159" s="35"/>
    </row>
    <row r="160" ht="12.35">
      <c r="A160" s="35"/>
    </row>
    <row r="161" ht="12.35">
      <c r="A161" s="35"/>
    </row>
    <row r="162" ht="12.35">
      <c r="A162" s="35"/>
    </row>
    <row r="163" ht="12.35">
      <c r="A163" s="35"/>
    </row>
    <row r="164" ht="12.35">
      <c r="A164" s="35"/>
    </row>
  </sheetData>
  <autoFilter ref="A1:O152"/>
  <printOptions headings="0" gridLines="0"/>
  <pageMargins left="0.5" right="0.5" top="0.75" bottom="0.75" header="0.27777800000000002" footer="0.27777800000000002"/>
  <pageSetup paperSize="9" scale="72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&amp;C&amp;"Helvetica Neue,Regular"&amp;12&amp;KFEFFFE&amp;P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pane xSplit="1" ySplit="1" topLeftCell="B2" activePane="bottomRight" state="frozen"/>
      <selection activeCell="Q1" activeCellId="0" sqref="A1:Q58"/>
    </sheetView>
  </sheetViews>
  <sheetFormatPr defaultColWidth="16.333300000000001" defaultRowHeight="14.25"/>
  <cols>
    <col customWidth="1" min="1" max="1" style="35" width="5.3828100000000001"/>
    <col customWidth="1" min="2" max="11" style="35" width="16.351600000000001"/>
    <col customWidth="1" min="12" max="17" style="35" width="19.5"/>
    <col customWidth="1" min="18" max="16384" style="35" width="16.351600000000001"/>
  </cols>
  <sheetData>
    <row r="1" ht="12.35">
      <c r="A1" s="37" t="s">
        <v>560</v>
      </c>
      <c r="B1" s="37" t="s">
        <v>561</v>
      </c>
      <c r="C1" s="37" t="s">
        <v>562</v>
      </c>
      <c r="D1" s="37" t="s">
        <v>9</v>
      </c>
      <c r="E1" s="37" t="s">
        <v>21</v>
      </c>
      <c r="F1" s="37" t="s">
        <v>35</v>
      </c>
      <c r="G1" s="37" t="s">
        <v>53</v>
      </c>
      <c r="H1" s="37" t="s">
        <v>63</v>
      </c>
      <c r="I1" s="37" t="s">
        <v>67</v>
      </c>
      <c r="J1" s="37" t="s">
        <v>38</v>
      </c>
      <c r="K1" s="37" t="s">
        <v>69</v>
      </c>
      <c r="L1" s="37" t="s">
        <v>74</v>
      </c>
      <c r="M1" s="37" t="s">
        <v>80</v>
      </c>
      <c r="N1" s="37" t="s">
        <v>84</v>
      </c>
      <c r="O1" s="37" t="s">
        <v>2</v>
      </c>
      <c r="P1" s="37" t="s">
        <v>7</v>
      </c>
      <c r="Q1" s="37" t="s">
        <v>563</v>
      </c>
    </row>
    <row r="2" ht="12.75">
      <c r="A2" s="44">
        <v>1</v>
      </c>
      <c r="B2" s="40" t="s">
        <v>564</v>
      </c>
      <c r="C2" s="40" t="s">
        <v>565</v>
      </c>
      <c r="D2" s="40" t="s">
        <v>12</v>
      </c>
      <c r="E2" s="40" t="s">
        <v>31</v>
      </c>
      <c r="F2" s="40" t="s">
        <v>12</v>
      </c>
      <c r="G2" s="40" t="s">
        <v>12</v>
      </c>
      <c r="H2" s="40" t="s">
        <v>10</v>
      </c>
      <c r="I2" s="40" t="s">
        <v>10</v>
      </c>
      <c r="J2" s="35" t="s">
        <v>45</v>
      </c>
      <c r="K2" s="40" t="s">
        <v>12</v>
      </c>
      <c r="L2" s="40" t="s">
        <v>61</v>
      </c>
      <c r="M2" s="40" t="s">
        <v>10</v>
      </c>
      <c r="N2" s="40" t="s">
        <v>10</v>
      </c>
      <c r="O2" s="35">
        <v>2001</v>
      </c>
      <c r="P2" s="35">
        <v>2001</v>
      </c>
      <c r="Q2" s="40" t="s">
        <v>566</v>
      </c>
    </row>
    <row r="3" ht="12.75">
      <c r="A3" s="44">
        <v>2</v>
      </c>
      <c r="B3" s="40" t="s">
        <v>567</v>
      </c>
      <c r="C3" s="40" t="s">
        <v>568</v>
      </c>
      <c r="D3" s="40" t="s">
        <v>12</v>
      </c>
      <c r="E3" s="45" t="s">
        <v>25</v>
      </c>
      <c r="F3" s="40" t="s">
        <v>12</v>
      </c>
      <c r="G3" s="45" t="s">
        <v>58</v>
      </c>
      <c r="H3" s="40" t="s">
        <v>10</v>
      </c>
      <c r="I3" s="40" t="s">
        <v>10</v>
      </c>
      <c r="J3" s="35" t="s">
        <v>44</v>
      </c>
      <c r="K3" s="40" t="s">
        <v>12</v>
      </c>
      <c r="L3" s="40" t="s">
        <v>10</v>
      </c>
      <c r="M3" s="40" t="s">
        <v>10</v>
      </c>
      <c r="N3" s="40" t="s">
        <v>61</v>
      </c>
      <c r="O3" s="35">
        <v>2011</v>
      </c>
      <c r="P3" s="35">
        <v>2011</v>
      </c>
      <c r="Q3" s="40" t="s">
        <v>569</v>
      </c>
    </row>
    <row r="4" ht="12.75">
      <c r="A4" s="44">
        <v>3</v>
      </c>
      <c r="B4" s="40" t="s">
        <v>570</v>
      </c>
      <c r="C4" s="40" t="s">
        <v>571</v>
      </c>
      <c r="D4" s="40" t="s">
        <v>12</v>
      </c>
      <c r="E4" s="40" t="s">
        <v>12</v>
      </c>
      <c r="F4" s="40" t="s">
        <v>12</v>
      </c>
      <c r="G4" s="40" t="s">
        <v>12</v>
      </c>
      <c r="H4" s="40" t="s">
        <v>12</v>
      </c>
      <c r="I4" s="40" t="s">
        <v>10</v>
      </c>
      <c r="J4" s="35" t="s">
        <v>44</v>
      </c>
      <c r="K4" s="40" t="s">
        <v>12</v>
      </c>
      <c r="L4" s="40" t="s">
        <v>10</v>
      </c>
      <c r="M4" s="40" t="s">
        <v>10</v>
      </c>
      <c r="N4" s="40" t="s">
        <v>61</v>
      </c>
      <c r="O4" s="35">
        <v>1992</v>
      </c>
      <c r="P4" s="35">
        <v>2012</v>
      </c>
      <c r="Q4" s="40" t="s">
        <v>572</v>
      </c>
    </row>
    <row r="5" ht="12.75">
      <c r="A5" s="44">
        <v>4</v>
      </c>
      <c r="B5" s="40" t="s">
        <v>573</v>
      </c>
      <c r="C5" s="40" t="s">
        <v>574</v>
      </c>
      <c r="D5" s="45" t="s">
        <v>14</v>
      </c>
      <c r="E5" s="40" t="s">
        <v>31</v>
      </c>
      <c r="F5" s="40" t="s">
        <v>12</v>
      </c>
      <c r="G5" s="40" t="s">
        <v>10</v>
      </c>
      <c r="H5" s="40" t="s">
        <v>10</v>
      </c>
      <c r="I5" s="40" t="s">
        <v>10</v>
      </c>
      <c r="J5" s="35" t="s">
        <v>40</v>
      </c>
      <c r="K5" s="40" t="s">
        <v>10</v>
      </c>
      <c r="L5" s="40" t="s">
        <v>12</v>
      </c>
      <c r="M5" s="40" t="s">
        <v>10</v>
      </c>
      <c r="N5" s="40" t="s">
        <v>61</v>
      </c>
      <c r="O5" s="35">
        <v>2004</v>
      </c>
      <c r="P5" s="35">
        <v>2017</v>
      </c>
      <c r="Q5" s="40" t="s">
        <v>575</v>
      </c>
    </row>
    <row r="6" ht="12.75">
      <c r="A6" s="44">
        <v>5</v>
      </c>
      <c r="B6" s="40" t="s">
        <v>576</v>
      </c>
      <c r="C6" s="40" t="s">
        <v>577</v>
      </c>
      <c r="D6" s="40" t="s">
        <v>10</v>
      </c>
      <c r="E6" s="40" t="s">
        <v>31</v>
      </c>
      <c r="F6" s="40" t="s">
        <v>12</v>
      </c>
      <c r="G6" s="40" t="s">
        <v>10</v>
      </c>
      <c r="H6" s="40" t="s">
        <v>10</v>
      </c>
      <c r="I6" s="40" t="s">
        <v>10</v>
      </c>
      <c r="J6" s="35" t="s">
        <v>40</v>
      </c>
      <c r="K6" s="40" t="s">
        <v>10</v>
      </c>
      <c r="L6" s="40" t="s">
        <v>10</v>
      </c>
      <c r="M6" s="40" t="s">
        <v>10</v>
      </c>
      <c r="N6" s="40" t="s">
        <v>61</v>
      </c>
      <c r="O6" s="35">
        <v>2021</v>
      </c>
      <c r="P6" s="35">
        <v>2022</v>
      </c>
      <c r="Q6" s="40" t="s">
        <v>578</v>
      </c>
    </row>
    <row r="7" ht="12.75">
      <c r="A7" s="44">
        <v>6</v>
      </c>
      <c r="B7" s="40" t="s">
        <v>579</v>
      </c>
      <c r="C7" s="40" t="s">
        <v>580</v>
      </c>
      <c r="D7" s="40" t="s">
        <v>14</v>
      </c>
      <c r="E7" s="40" t="s">
        <v>31</v>
      </c>
      <c r="F7" s="40" t="s">
        <v>12</v>
      </c>
      <c r="G7" s="40" t="s">
        <v>10</v>
      </c>
      <c r="H7" s="40" t="s">
        <v>10</v>
      </c>
      <c r="I7" s="40" t="s">
        <v>10</v>
      </c>
      <c r="J7" s="35" t="s">
        <v>40</v>
      </c>
      <c r="K7" s="40" t="s">
        <v>10</v>
      </c>
      <c r="L7" s="40" t="s">
        <v>10</v>
      </c>
      <c r="M7" s="40" t="s">
        <v>10</v>
      </c>
      <c r="N7" s="40" t="s">
        <v>61</v>
      </c>
      <c r="O7" s="35">
        <v>2014</v>
      </c>
      <c r="P7" s="35">
        <v>2021</v>
      </c>
      <c r="Q7" s="40" t="s">
        <v>581</v>
      </c>
    </row>
    <row r="8" ht="12.75">
      <c r="A8" s="44">
        <v>7</v>
      </c>
      <c r="B8" s="40" t="s">
        <v>582</v>
      </c>
      <c r="C8" s="40" t="s">
        <v>583</v>
      </c>
      <c r="D8" s="40" t="s">
        <v>12</v>
      </c>
      <c r="E8" s="40" t="s">
        <v>25</v>
      </c>
      <c r="F8" s="40" t="s">
        <v>12</v>
      </c>
      <c r="G8" s="40" t="s">
        <v>10</v>
      </c>
      <c r="H8" s="40" t="s">
        <v>10</v>
      </c>
      <c r="I8" s="40" t="s">
        <v>10</v>
      </c>
      <c r="J8" s="35" t="s">
        <v>40</v>
      </c>
      <c r="K8" s="40" t="s">
        <v>10</v>
      </c>
      <c r="L8" s="40" t="s">
        <v>10</v>
      </c>
      <c r="M8" s="40" t="s">
        <v>10</v>
      </c>
      <c r="N8" s="40" t="s">
        <v>61</v>
      </c>
      <c r="O8" s="35">
        <v>2009</v>
      </c>
      <c r="P8" s="35">
        <v>2024</v>
      </c>
      <c r="Q8" s="40" t="s">
        <v>584</v>
      </c>
    </row>
    <row r="9" ht="12.75">
      <c r="A9" s="44">
        <v>8</v>
      </c>
      <c r="B9" s="40" t="s">
        <v>585</v>
      </c>
      <c r="C9" s="40" t="s">
        <v>586</v>
      </c>
      <c r="D9" s="40" t="s">
        <v>14</v>
      </c>
      <c r="E9" s="40" t="s">
        <v>31</v>
      </c>
      <c r="F9" s="40" t="s">
        <v>12</v>
      </c>
      <c r="G9" s="40" t="s">
        <v>58</v>
      </c>
      <c r="H9" s="40" t="s">
        <v>10</v>
      </c>
      <c r="I9" s="40" t="s">
        <v>10</v>
      </c>
      <c r="J9" s="35" t="s">
        <v>41</v>
      </c>
      <c r="K9" s="40" t="s">
        <v>12</v>
      </c>
      <c r="L9" s="40" t="s">
        <v>10</v>
      </c>
      <c r="M9" s="40" t="s">
        <v>10</v>
      </c>
      <c r="N9" s="40" t="s">
        <v>61</v>
      </c>
      <c r="O9" s="35">
        <v>2001</v>
      </c>
      <c r="P9" s="35">
        <v>2025</v>
      </c>
      <c r="Q9" s="40" t="s">
        <v>587</v>
      </c>
    </row>
    <row r="10" ht="12.75">
      <c r="A10" s="44">
        <v>9</v>
      </c>
      <c r="B10" s="40" t="s">
        <v>588</v>
      </c>
      <c r="C10" s="40" t="s">
        <v>589</v>
      </c>
      <c r="D10" s="40" t="s">
        <v>10</v>
      </c>
      <c r="E10" s="40" t="s">
        <v>31</v>
      </c>
      <c r="F10" s="40" t="s">
        <v>12</v>
      </c>
      <c r="G10" s="40" t="s">
        <v>12</v>
      </c>
      <c r="H10" s="40" t="s">
        <v>10</v>
      </c>
      <c r="I10" s="40" t="s">
        <v>10</v>
      </c>
      <c r="J10" s="35" t="s">
        <v>43</v>
      </c>
      <c r="K10" s="40" t="s">
        <v>12</v>
      </c>
      <c r="L10" s="40" t="s">
        <v>10</v>
      </c>
      <c r="M10" s="40" t="s">
        <v>10</v>
      </c>
      <c r="N10" s="40" t="s">
        <v>12</v>
      </c>
      <c r="O10" s="35">
        <v>2016</v>
      </c>
      <c r="P10" s="35">
        <v>2024</v>
      </c>
      <c r="Q10" s="40" t="s">
        <v>590</v>
      </c>
    </row>
    <row r="11" ht="12.75">
      <c r="A11" s="44">
        <v>10</v>
      </c>
      <c r="B11" s="40" t="s">
        <v>591</v>
      </c>
      <c r="C11" s="40" t="s">
        <v>592</v>
      </c>
      <c r="D11" s="40" t="s">
        <v>12</v>
      </c>
      <c r="E11" s="40" t="s">
        <v>31</v>
      </c>
      <c r="F11" s="40" t="s">
        <v>12</v>
      </c>
      <c r="G11" s="40" t="s">
        <v>12</v>
      </c>
      <c r="H11" s="40" t="s">
        <v>10</v>
      </c>
      <c r="I11" s="40" t="s">
        <v>10</v>
      </c>
      <c r="J11" s="35" t="s">
        <v>44</v>
      </c>
      <c r="K11" s="40" t="s">
        <v>12</v>
      </c>
      <c r="L11" s="40" t="s">
        <v>10</v>
      </c>
      <c r="M11" s="40" t="s">
        <v>10</v>
      </c>
      <c r="N11" s="40" t="s">
        <v>61</v>
      </c>
      <c r="O11" s="35">
        <v>2017</v>
      </c>
      <c r="P11" s="35">
        <v>2023</v>
      </c>
      <c r="Q11" s="40" t="s">
        <v>593</v>
      </c>
    </row>
    <row r="12" ht="12.75">
      <c r="A12" s="44">
        <v>11</v>
      </c>
      <c r="B12" s="40" t="s">
        <v>594</v>
      </c>
      <c r="C12" s="40" t="s">
        <v>595</v>
      </c>
      <c r="D12" s="40" t="s">
        <v>12</v>
      </c>
      <c r="E12" s="40" t="s">
        <v>31</v>
      </c>
      <c r="F12" s="40" t="s">
        <v>12</v>
      </c>
      <c r="G12" s="40" t="s">
        <v>12</v>
      </c>
      <c r="H12" s="40" t="s">
        <v>10</v>
      </c>
      <c r="I12" s="40" t="s">
        <v>10</v>
      </c>
      <c r="J12" s="35" t="s">
        <v>44</v>
      </c>
      <c r="K12" s="40" t="s">
        <v>12</v>
      </c>
      <c r="L12" s="40" t="s">
        <v>10</v>
      </c>
      <c r="M12" s="40" t="s">
        <v>10</v>
      </c>
      <c r="N12" s="40" t="s">
        <v>61</v>
      </c>
      <c r="O12" s="35">
        <v>2014</v>
      </c>
      <c r="P12" s="35">
        <v>2014</v>
      </c>
      <c r="Q12" s="40" t="s">
        <v>596</v>
      </c>
    </row>
    <row r="13" ht="12.75">
      <c r="A13" s="44">
        <v>12</v>
      </c>
      <c r="B13" s="40" t="s">
        <v>597</v>
      </c>
      <c r="C13" s="40" t="s">
        <v>592</v>
      </c>
      <c r="D13" s="40" t="s">
        <v>12</v>
      </c>
      <c r="E13" s="45" t="s">
        <v>25</v>
      </c>
      <c r="F13" s="40" t="s">
        <v>12</v>
      </c>
      <c r="G13" s="40" t="s">
        <v>58</v>
      </c>
      <c r="H13" s="40" t="s">
        <v>10</v>
      </c>
      <c r="I13" s="40" t="s">
        <v>10</v>
      </c>
      <c r="J13" s="35" t="s">
        <v>44</v>
      </c>
      <c r="K13" s="40" t="s">
        <v>12</v>
      </c>
      <c r="L13" s="40" t="s">
        <v>12</v>
      </c>
      <c r="M13" s="40" t="s">
        <v>10</v>
      </c>
      <c r="N13" s="40" t="s">
        <v>61</v>
      </c>
      <c r="O13" s="35">
        <v>2011</v>
      </c>
      <c r="P13" s="35">
        <v>2025</v>
      </c>
      <c r="Q13" s="40" t="s">
        <v>598</v>
      </c>
    </row>
    <row r="14" ht="12.75">
      <c r="A14" s="44">
        <v>13</v>
      </c>
      <c r="B14" s="40" t="s">
        <v>599</v>
      </c>
      <c r="C14" s="40" t="s">
        <v>600</v>
      </c>
      <c r="D14" s="40" t="s">
        <v>12</v>
      </c>
      <c r="E14" s="40" t="s">
        <v>25</v>
      </c>
      <c r="F14" s="40" t="s">
        <v>10</v>
      </c>
      <c r="G14" s="40" t="s">
        <v>61</v>
      </c>
      <c r="H14" s="40" t="s">
        <v>10</v>
      </c>
      <c r="I14" s="40" t="s">
        <v>10</v>
      </c>
      <c r="J14" s="35" t="s">
        <v>46</v>
      </c>
      <c r="K14" s="40" t="s">
        <v>12</v>
      </c>
      <c r="L14" s="40" t="s">
        <v>12</v>
      </c>
      <c r="M14" s="40" t="s">
        <v>10</v>
      </c>
      <c r="N14" s="40" t="s">
        <v>61</v>
      </c>
      <c r="O14" s="35">
        <v>2003</v>
      </c>
      <c r="P14" s="35">
        <v>2025</v>
      </c>
      <c r="Q14" s="40" t="s">
        <v>601</v>
      </c>
    </row>
    <row r="15" ht="12.75">
      <c r="A15" s="44">
        <v>14</v>
      </c>
      <c r="B15" s="40" t="s">
        <v>602</v>
      </c>
      <c r="C15" s="40" t="s">
        <v>603</v>
      </c>
      <c r="D15" s="40" t="s">
        <v>12</v>
      </c>
      <c r="E15" s="40" t="s">
        <v>25</v>
      </c>
      <c r="F15" s="40" t="s">
        <v>12</v>
      </c>
      <c r="G15" s="40" t="s">
        <v>12</v>
      </c>
      <c r="H15" s="40" t="s">
        <v>10</v>
      </c>
      <c r="I15" s="40" t="s">
        <v>10</v>
      </c>
      <c r="J15" s="35" t="s">
        <v>43</v>
      </c>
      <c r="K15" s="40" t="s">
        <v>12</v>
      </c>
      <c r="L15" s="40" t="s">
        <v>10</v>
      </c>
      <c r="M15" s="40" t="s">
        <v>10</v>
      </c>
      <c r="N15" s="40" t="s">
        <v>61</v>
      </c>
      <c r="O15" s="35">
        <v>1990</v>
      </c>
      <c r="P15" s="35">
        <v>2023</v>
      </c>
      <c r="Q15" s="40" t="s">
        <v>604</v>
      </c>
    </row>
    <row r="16" ht="12.75">
      <c r="A16" s="44">
        <v>15</v>
      </c>
      <c r="B16" s="40" t="s">
        <v>605</v>
      </c>
      <c r="C16" s="40" t="s">
        <v>606</v>
      </c>
      <c r="D16" s="40" t="s">
        <v>12</v>
      </c>
      <c r="E16" s="40" t="s">
        <v>25</v>
      </c>
      <c r="F16" s="40" t="s">
        <v>12</v>
      </c>
      <c r="G16" s="40" t="s">
        <v>12</v>
      </c>
      <c r="H16" s="40" t="s">
        <v>10</v>
      </c>
      <c r="I16" s="40" t="s">
        <v>10</v>
      </c>
      <c r="J16" s="35" t="s">
        <v>43</v>
      </c>
      <c r="K16" s="40" t="s">
        <v>12</v>
      </c>
      <c r="L16" s="40" t="s">
        <v>10</v>
      </c>
      <c r="M16" s="40" t="s">
        <v>10</v>
      </c>
      <c r="N16" s="40" t="s">
        <v>61</v>
      </c>
      <c r="O16" s="35">
        <v>2009</v>
      </c>
      <c r="P16" s="35">
        <v>2015</v>
      </c>
      <c r="Q16" s="40" t="s">
        <v>607</v>
      </c>
    </row>
    <row r="17" ht="12.75">
      <c r="A17" s="44">
        <v>16</v>
      </c>
      <c r="B17" s="40" t="s">
        <v>608</v>
      </c>
      <c r="C17" s="40" t="s">
        <v>589</v>
      </c>
      <c r="D17" s="40" t="s">
        <v>10</v>
      </c>
      <c r="E17" s="40" t="s">
        <v>31</v>
      </c>
      <c r="F17" s="40" t="s">
        <v>12</v>
      </c>
      <c r="G17" s="40" t="s">
        <v>12</v>
      </c>
      <c r="H17" s="40" t="s">
        <v>10</v>
      </c>
      <c r="I17" s="40" t="s">
        <v>10</v>
      </c>
      <c r="J17" s="35" t="s">
        <v>41</v>
      </c>
      <c r="K17" s="40" t="s">
        <v>12</v>
      </c>
      <c r="L17" s="40" t="s">
        <v>10</v>
      </c>
      <c r="M17" s="40" t="s">
        <v>10</v>
      </c>
      <c r="N17" s="40" t="s">
        <v>61</v>
      </c>
      <c r="O17" s="35">
        <v>2016</v>
      </c>
      <c r="P17" s="35">
        <v>2024</v>
      </c>
      <c r="Q17" s="40" t="s">
        <v>609</v>
      </c>
    </row>
    <row r="18" ht="12.75">
      <c r="A18" s="44">
        <v>17</v>
      </c>
      <c r="B18" s="40" t="s">
        <v>610</v>
      </c>
      <c r="C18" s="40" t="s">
        <v>589</v>
      </c>
      <c r="D18" s="40" t="s">
        <v>10</v>
      </c>
      <c r="E18" s="40" t="s">
        <v>31</v>
      </c>
      <c r="F18" s="40" t="s">
        <v>12</v>
      </c>
      <c r="G18" s="40" t="s">
        <v>12</v>
      </c>
      <c r="H18" s="40" t="s">
        <v>10</v>
      </c>
      <c r="I18" s="40" t="s">
        <v>10</v>
      </c>
      <c r="J18" s="35" t="s">
        <v>43</v>
      </c>
      <c r="K18" s="40" t="s">
        <v>12</v>
      </c>
      <c r="L18" s="40" t="s">
        <v>10</v>
      </c>
      <c r="M18" s="40" t="s">
        <v>10</v>
      </c>
      <c r="N18" s="40" t="s">
        <v>61</v>
      </c>
      <c r="O18" s="35">
        <v>2016</v>
      </c>
      <c r="P18" s="35">
        <v>2024</v>
      </c>
      <c r="Q18" s="40" t="s">
        <v>611</v>
      </c>
    </row>
    <row r="19" ht="12.75">
      <c r="A19" s="44">
        <v>18</v>
      </c>
      <c r="B19" s="40" t="s">
        <v>612</v>
      </c>
      <c r="C19" s="40" t="s">
        <v>589</v>
      </c>
      <c r="D19" s="40" t="s">
        <v>10</v>
      </c>
      <c r="E19" s="40" t="s">
        <v>31</v>
      </c>
      <c r="F19" s="40" t="s">
        <v>12</v>
      </c>
      <c r="G19" s="40" t="s">
        <v>12</v>
      </c>
      <c r="H19" s="40" t="s">
        <v>10</v>
      </c>
      <c r="I19" s="40" t="s">
        <v>10</v>
      </c>
      <c r="J19" s="35" t="s">
        <v>41</v>
      </c>
      <c r="K19" s="40" t="s">
        <v>12</v>
      </c>
      <c r="L19" s="40" t="s">
        <v>10</v>
      </c>
      <c r="M19" s="40" t="s">
        <v>10</v>
      </c>
      <c r="N19" s="40" t="s">
        <v>61</v>
      </c>
      <c r="O19" s="35">
        <v>2016</v>
      </c>
      <c r="P19" s="35">
        <v>2024</v>
      </c>
      <c r="Q19" s="40" t="s">
        <v>613</v>
      </c>
    </row>
    <row r="20" ht="12.75">
      <c r="A20" s="44">
        <v>19</v>
      </c>
      <c r="B20" s="40" t="s">
        <v>614</v>
      </c>
      <c r="C20" s="40" t="s">
        <v>592</v>
      </c>
      <c r="D20" s="40" t="s">
        <v>10</v>
      </c>
      <c r="E20" s="40" t="s">
        <v>31</v>
      </c>
      <c r="F20" s="40" t="s">
        <v>12</v>
      </c>
      <c r="G20" s="40" t="s">
        <v>12</v>
      </c>
      <c r="H20" s="40" t="s">
        <v>10</v>
      </c>
      <c r="I20" s="40" t="s">
        <v>10</v>
      </c>
      <c r="J20" s="35" t="s">
        <v>44</v>
      </c>
      <c r="K20" s="40" t="s">
        <v>12</v>
      </c>
      <c r="L20" s="40" t="s">
        <v>10</v>
      </c>
      <c r="M20" s="40" t="s">
        <v>10</v>
      </c>
      <c r="N20" s="40" t="s">
        <v>61</v>
      </c>
      <c r="O20" s="35">
        <v>2018</v>
      </c>
      <c r="P20" s="35">
        <v>2025</v>
      </c>
      <c r="Q20" s="40" t="s">
        <v>615</v>
      </c>
    </row>
    <row r="21" ht="12.75">
      <c r="A21" s="44">
        <v>20</v>
      </c>
      <c r="B21" s="40" t="s">
        <v>616</v>
      </c>
      <c r="C21" s="40" t="s">
        <v>617</v>
      </c>
      <c r="D21" s="40" t="s">
        <v>12</v>
      </c>
      <c r="E21" s="40" t="s">
        <v>10</v>
      </c>
      <c r="F21" s="40" t="s">
        <v>12</v>
      </c>
      <c r="G21" s="40" t="s">
        <v>12</v>
      </c>
      <c r="H21" s="40" t="s">
        <v>10</v>
      </c>
      <c r="I21" s="40" t="s">
        <v>10</v>
      </c>
      <c r="J21" s="35" t="s">
        <v>45</v>
      </c>
      <c r="K21" s="40" t="s">
        <v>12</v>
      </c>
      <c r="L21" s="40" t="s">
        <v>10</v>
      </c>
      <c r="M21" s="40" t="s">
        <v>10</v>
      </c>
      <c r="N21" s="40" t="s">
        <v>61</v>
      </c>
      <c r="O21" s="35">
        <v>1998</v>
      </c>
      <c r="P21" s="35">
        <v>2023</v>
      </c>
      <c r="Q21" s="40" t="s">
        <v>618</v>
      </c>
    </row>
    <row r="22" ht="12.75">
      <c r="A22" s="44">
        <v>21</v>
      </c>
      <c r="B22" s="40" t="s">
        <v>619</v>
      </c>
      <c r="C22" s="40" t="s">
        <v>620</v>
      </c>
      <c r="D22" s="40" t="s">
        <v>12</v>
      </c>
      <c r="E22" s="45" t="s">
        <v>14</v>
      </c>
      <c r="F22" s="40" t="s">
        <v>12</v>
      </c>
      <c r="G22" s="40" t="s">
        <v>12</v>
      </c>
      <c r="H22" s="40" t="s">
        <v>10</v>
      </c>
      <c r="I22" s="40" t="s">
        <v>10</v>
      </c>
      <c r="J22" s="35" t="s">
        <v>46</v>
      </c>
      <c r="K22" s="40" t="s">
        <v>12</v>
      </c>
      <c r="L22" s="40" t="s">
        <v>12</v>
      </c>
      <c r="M22" s="40" t="s">
        <v>10</v>
      </c>
      <c r="N22" s="40" t="s">
        <v>61</v>
      </c>
      <c r="O22" s="35">
        <v>2004</v>
      </c>
      <c r="P22" s="35">
        <v>2025</v>
      </c>
      <c r="Q22" s="40" t="s">
        <v>621</v>
      </c>
    </row>
    <row r="23" ht="12.75">
      <c r="A23" s="44">
        <v>22</v>
      </c>
      <c r="B23" s="40" t="s">
        <v>622</v>
      </c>
      <c r="C23" s="40" t="s">
        <v>622</v>
      </c>
      <c r="D23" s="40" t="s">
        <v>12</v>
      </c>
      <c r="E23" s="40" t="s">
        <v>25</v>
      </c>
      <c r="F23" s="40" t="s">
        <v>10</v>
      </c>
      <c r="G23" s="40" t="s">
        <v>58</v>
      </c>
      <c r="H23" s="40" t="s">
        <v>10</v>
      </c>
      <c r="I23" s="40" t="s">
        <v>10</v>
      </c>
      <c r="J23" s="35" t="s">
        <v>46</v>
      </c>
      <c r="K23" s="40" t="s">
        <v>12</v>
      </c>
      <c r="L23" s="40" t="s">
        <v>12</v>
      </c>
      <c r="M23" s="40" t="s">
        <v>10</v>
      </c>
      <c r="N23" s="40" t="s">
        <v>61</v>
      </c>
      <c r="O23" s="35">
        <v>2011</v>
      </c>
      <c r="P23" s="35">
        <v>2025</v>
      </c>
      <c r="Q23" s="40" t="s">
        <v>623</v>
      </c>
    </row>
    <row r="24" ht="12.75">
      <c r="A24" s="44">
        <v>23</v>
      </c>
      <c r="B24" s="40" t="s">
        <v>624</v>
      </c>
      <c r="C24" s="40" t="s">
        <v>625</v>
      </c>
      <c r="D24" s="40" t="s">
        <v>12</v>
      </c>
      <c r="E24" s="40" t="s">
        <v>14</v>
      </c>
      <c r="F24" s="40" t="s">
        <v>12</v>
      </c>
      <c r="G24" s="40" t="s">
        <v>12</v>
      </c>
      <c r="H24" s="40" t="s">
        <v>10</v>
      </c>
      <c r="I24" s="40" t="s">
        <v>10</v>
      </c>
      <c r="J24" s="35" t="s">
        <v>46</v>
      </c>
      <c r="K24" s="40" t="s">
        <v>12</v>
      </c>
      <c r="L24" s="40" t="s">
        <v>12</v>
      </c>
      <c r="M24" s="40" t="s">
        <v>10</v>
      </c>
      <c r="N24" s="40" t="s">
        <v>61</v>
      </c>
      <c r="O24" s="35">
        <v>1992</v>
      </c>
      <c r="P24" s="35">
        <v>1996</v>
      </c>
      <c r="Q24" s="40" t="s">
        <v>626</v>
      </c>
    </row>
    <row r="25" ht="12.75">
      <c r="A25" s="44">
        <v>24</v>
      </c>
      <c r="B25" s="40" t="s">
        <v>627</v>
      </c>
      <c r="C25" s="40" t="s">
        <v>628</v>
      </c>
      <c r="D25" s="40" t="s">
        <v>12</v>
      </c>
      <c r="E25" s="40" t="s">
        <v>25</v>
      </c>
      <c r="F25" s="40" t="s">
        <v>10</v>
      </c>
      <c r="G25" s="40" t="s">
        <v>58</v>
      </c>
      <c r="H25" s="40" t="s">
        <v>10</v>
      </c>
      <c r="I25" s="40" t="s">
        <v>10</v>
      </c>
      <c r="J25" s="35" t="s">
        <v>39</v>
      </c>
      <c r="K25" s="40" t="s">
        <v>61</v>
      </c>
      <c r="L25" s="40" t="s">
        <v>10</v>
      </c>
      <c r="M25" s="40" t="s">
        <v>10</v>
      </c>
      <c r="N25" s="40" t="s">
        <v>61</v>
      </c>
      <c r="O25" s="35">
        <v>2011</v>
      </c>
      <c r="P25" s="35">
        <v>2013</v>
      </c>
      <c r="Q25" s="40" t="s">
        <v>629</v>
      </c>
    </row>
    <row r="26" ht="12.75">
      <c r="A26" s="44">
        <v>25</v>
      </c>
      <c r="B26" s="40" t="s">
        <v>630</v>
      </c>
      <c r="C26" s="40" t="s">
        <v>592</v>
      </c>
      <c r="D26" s="40" t="s">
        <v>12</v>
      </c>
      <c r="E26" s="45" t="s">
        <v>28</v>
      </c>
      <c r="F26" s="40" t="s">
        <v>10</v>
      </c>
      <c r="G26" s="40" t="s">
        <v>58</v>
      </c>
      <c r="H26" s="40" t="s">
        <v>10</v>
      </c>
      <c r="I26" s="40" t="s">
        <v>10</v>
      </c>
      <c r="J26" s="35" t="s">
        <v>45</v>
      </c>
      <c r="K26" s="40" t="s">
        <v>61</v>
      </c>
      <c r="L26" s="40" t="s">
        <v>12</v>
      </c>
      <c r="M26" s="40" t="s">
        <v>10</v>
      </c>
      <c r="N26" s="40" t="s">
        <v>12</v>
      </c>
      <c r="O26" s="35">
        <v>2011</v>
      </c>
      <c r="P26" s="35">
        <v>2024</v>
      </c>
      <c r="Q26" s="40" t="s">
        <v>631</v>
      </c>
    </row>
    <row r="27" ht="12.75">
      <c r="A27" s="44">
        <v>26</v>
      </c>
      <c r="B27" s="40" t="s">
        <v>632</v>
      </c>
      <c r="C27" s="40" t="s">
        <v>633</v>
      </c>
      <c r="D27" s="40" t="s">
        <v>14</v>
      </c>
      <c r="E27" s="40" t="s">
        <v>31</v>
      </c>
      <c r="F27" s="40" t="s">
        <v>12</v>
      </c>
      <c r="G27" s="45" t="s">
        <v>23</v>
      </c>
      <c r="H27" s="40" t="s">
        <v>10</v>
      </c>
      <c r="I27" s="40" t="s">
        <v>10</v>
      </c>
      <c r="J27" s="35" t="s">
        <v>40</v>
      </c>
      <c r="K27" s="40" t="s">
        <v>10</v>
      </c>
      <c r="L27" s="40" t="s">
        <v>10</v>
      </c>
      <c r="M27" s="40" t="s">
        <v>10</v>
      </c>
      <c r="N27" s="40" t="s">
        <v>61</v>
      </c>
      <c r="O27" s="35">
        <v>1965</v>
      </c>
      <c r="P27" s="35">
        <v>2025</v>
      </c>
      <c r="Q27" s="40" t="s">
        <v>634</v>
      </c>
    </row>
    <row r="28" ht="12.75">
      <c r="A28" s="44">
        <v>27</v>
      </c>
      <c r="B28" s="40" t="s">
        <v>635</v>
      </c>
      <c r="C28" s="40" t="s">
        <v>636</v>
      </c>
      <c r="D28" s="40" t="s">
        <v>10</v>
      </c>
      <c r="E28" s="40" t="s">
        <v>31</v>
      </c>
      <c r="F28" s="40" t="s">
        <v>12</v>
      </c>
      <c r="G28" s="40" t="s">
        <v>10</v>
      </c>
      <c r="H28" s="40" t="s">
        <v>10</v>
      </c>
      <c r="I28" s="40" t="s">
        <v>10</v>
      </c>
      <c r="J28" s="35" t="s">
        <v>41</v>
      </c>
      <c r="K28" s="40" t="s">
        <v>10</v>
      </c>
      <c r="L28" s="40" t="s">
        <v>10</v>
      </c>
      <c r="M28" s="40" t="s">
        <v>10</v>
      </c>
      <c r="N28" s="40" t="s">
        <v>61</v>
      </c>
      <c r="O28" s="35">
        <v>2011</v>
      </c>
      <c r="P28" s="35">
        <v>2025</v>
      </c>
      <c r="Q28" s="40" t="s">
        <v>637</v>
      </c>
    </row>
    <row r="29" ht="12.75">
      <c r="A29" s="44">
        <v>28</v>
      </c>
      <c r="B29" s="40" t="s">
        <v>638</v>
      </c>
      <c r="C29" s="40" t="s">
        <v>592</v>
      </c>
      <c r="D29" s="40" t="s">
        <v>10</v>
      </c>
      <c r="E29" s="40" t="s">
        <v>31</v>
      </c>
      <c r="F29" s="40" t="s">
        <v>12</v>
      </c>
      <c r="G29" s="40" t="s">
        <v>23</v>
      </c>
      <c r="H29" s="40" t="s">
        <v>10</v>
      </c>
      <c r="I29" s="40" t="s">
        <v>10</v>
      </c>
      <c r="J29" s="35" t="s">
        <v>41</v>
      </c>
      <c r="K29" s="40" t="s">
        <v>12</v>
      </c>
      <c r="L29" s="40" t="s">
        <v>10</v>
      </c>
      <c r="M29" s="40" t="s">
        <v>10</v>
      </c>
      <c r="N29" s="40" t="s">
        <v>61</v>
      </c>
      <c r="O29" s="40" t="s">
        <v>5</v>
      </c>
      <c r="P29" s="35">
        <v>2025</v>
      </c>
      <c r="Q29" s="40" t="s">
        <v>639</v>
      </c>
    </row>
    <row r="30" ht="12.75">
      <c r="A30" s="44">
        <v>29</v>
      </c>
      <c r="B30" s="40" t="s">
        <v>640</v>
      </c>
      <c r="C30" s="40" t="s">
        <v>641</v>
      </c>
      <c r="D30" s="40" t="s">
        <v>10</v>
      </c>
      <c r="E30" s="40" t="s">
        <v>31</v>
      </c>
      <c r="F30" s="40" t="s">
        <v>10</v>
      </c>
      <c r="G30" s="40" t="s">
        <v>61</v>
      </c>
      <c r="H30" s="40" t="s">
        <v>10</v>
      </c>
      <c r="I30" s="40" t="s">
        <v>10</v>
      </c>
      <c r="J30" s="35" t="s">
        <v>44</v>
      </c>
      <c r="K30" s="40" t="s">
        <v>12</v>
      </c>
      <c r="L30" s="40" t="s">
        <v>10</v>
      </c>
      <c r="M30" s="40" t="s">
        <v>10</v>
      </c>
      <c r="N30" s="40" t="s">
        <v>10</v>
      </c>
      <c r="O30" s="35">
        <v>2009</v>
      </c>
      <c r="P30" s="35">
        <v>2010</v>
      </c>
      <c r="Q30" s="40" t="s">
        <v>642</v>
      </c>
    </row>
    <row r="31" ht="12.75">
      <c r="A31" s="44">
        <v>30</v>
      </c>
      <c r="B31" s="40" t="s">
        <v>643</v>
      </c>
      <c r="C31" s="40" t="s">
        <v>592</v>
      </c>
      <c r="D31" s="40" t="s">
        <v>10</v>
      </c>
      <c r="E31" s="40" t="s">
        <v>31</v>
      </c>
      <c r="F31" s="40" t="s">
        <v>12</v>
      </c>
      <c r="G31" s="40" t="s">
        <v>12</v>
      </c>
      <c r="H31" s="40" t="s">
        <v>10</v>
      </c>
      <c r="I31" s="40" t="s">
        <v>10</v>
      </c>
      <c r="J31" s="35" t="s">
        <v>44</v>
      </c>
      <c r="K31" s="40" t="s">
        <v>12</v>
      </c>
      <c r="L31" s="40" t="s">
        <v>10</v>
      </c>
      <c r="M31" s="40" t="s">
        <v>10</v>
      </c>
      <c r="N31" s="40" t="s">
        <v>12</v>
      </c>
      <c r="O31" s="35">
        <v>2018</v>
      </c>
      <c r="P31" s="35">
        <v>2025</v>
      </c>
      <c r="Q31" s="40" t="s">
        <v>644</v>
      </c>
    </row>
    <row r="32" ht="12.75">
      <c r="A32" s="44">
        <v>31</v>
      </c>
      <c r="B32" s="40" t="s">
        <v>645</v>
      </c>
      <c r="C32" s="40" t="s">
        <v>646</v>
      </c>
      <c r="D32" s="40" t="s">
        <v>10</v>
      </c>
      <c r="E32" s="40" t="s">
        <v>31</v>
      </c>
      <c r="F32" s="40" t="s">
        <v>12</v>
      </c>
      <c r="G32" s="40" t="s">
        <v>12</v>
      </c>
      <c r="H32" s="40" t="s">
        <v>10</v>
      </c>
      <c r="I32" s="40" t="s">
        <v>10</v>
      </c>
      <c r="J32" s="35" t="s">
        <v>44</v>
      </c>
      <c r="K32" s="40" t="s">
        <v>12</v>
      </c>
      <c r="L32" s="40" t="s">
        <v>10</v>
      </c>
      <c r="M32" s="40" t="s">
        <v>12</v>
      </c>
      <c r="N32" s="40" t="s">
        <v>10</v>
      </c>
      <c r="O32" s="40" t="s">
        <v>5</v>
      </c>
      <c r="P32" s="40" t="s">
        <v>5</v>
      </c>
      <c r="Q32" s="40" t="s">
        <v>647</v>
      </c>
    </row>
    <row r="33" ht="12.75">
      <c r="A33" s="44">
        <v>32</v>
      </c>
      <c r="B33" s="40" t="s">
        <v>648</v>
      </c>
      <c r="C33" s="40" t="s">
        <v>592</v>
      </c>
      <c r="D33" s="40" t="s">
        <v>14</v>
      </c>
      <c r="E33" s="40" t="s">
        <v>31</v>
      </c>
      <c r="F33" s="40" t="s">
        <v>12</v>
      </c>
      <c r="G33" s="40" t="s">
        <v>12</v>
      </c>
      <c r="H33" s="40" t="s">
        <v>10</v>
      </c>
      <c r="I33" s="40" t="s">
        <v>10</v>
      </c>
      <c r="J33" s="35" t="s">
        <v>44</v>
      </c>
      <c r="K33" s="40" t="s">
        <v>12</v>
      </c>
      <c r="L33" s="40" t="s">
        <v>10</v>
      </c>
      <c r="M33" s="40" t="s">
        <v>10</v>
      </c>
      <c r="N33" s="40" t="s">
        <v>12</v>
      </c>
      <c r="O33" s="35">
        <v>2006</v>
      </c>
      <c r="P33" s="35">
        <v>2025</v>
      </c>
      <c r="Q33" s="40" t="s">
        <v>649</v>
      </c>
    </row>
    <row r="34" ht="12.75">
      <c r="A34" s="44">
        <v>33</v>
      </c>
      <c r="B34" s="40" t="s">
        <v>650</v>
      </c>
      <c r="C34" s="40" t="s">
        <v>651</v>
      </c>
      <c r="D34" s="40" t="s">
        <v>10</v>
      </c>
      <c r="E34" s="40" t="s">
        <v>31</v>
      </c>
      <c r="F34" s="40" t="s">
        <v>12</v>
      </c>
      <c r="G34" s="40" t="s">
        <v>12</v>
      </c>
      <c r="H34" s="40" t="s">
        <v>10</v>
      </c>
      <c r="I34" s="40" t="s">
        <v>10</v>
      </c>
      <c r="J34" s="35" t="s">
        <v>44</v>
      </c>
      <c r="K34" s="40" t="s">
        <v>12</v>
      </c>
      <c r="L34" s="40" t="s">
        <v>10</v>
      </c>
      <c r="M34" s="40" t="s">
        <v>10</v>
      </c>
      <c r="N34" s="40" t="s">
        <v>12</v>
      </c>
      <c r="O34" s="35">
        <v>2017</v>
      </c>
      <c r="P34" s="35">
        <v>2017</v>
      </c>
      <c r="Q34" s="40" t="s">
        <v>652</v>
      </c>
    </row>
    <row r="35" ht="12.75">
      <c r="A35" s="44">
        <v>34</v>
      </c>
      <c r="B35" s="40" t="s">
        <v>653</v>
      </c>
      <c r="C35" s="40" t="s">
        <v>592</v>
      </c>
      <c r="D35" s="40" t="s">
        <v>12</v>
      </c>
      <c r="E35" s="45" t="s">
        <v>23</v>
      </c>
      <c r="F35" s="40" t="s">
        <v>10</v>
      </c>
      <c r="G35" s="40" t="s">
        <v>61</v>
      </c>
      <c r="H35" s="40" t="s">
        <v>10</v>
      </c>
      <c r="I35" s="40" t="s">
        <v>10</v>
      </c>
      <c r="J35" s="35" t="s">
        <v>41</v>
      </c>
      <c r="K35" s="40" t="s">
        <v>12</v>
      </c>
      <c r="L35" s="40" t="s">
        <v>10</v>
      </c>
      <c r="M35" s="40" t="s">
        <v>10</v>
      </c>
      <c r="N35" s="40" t="s">
        <v>61</v>
      </c>
      <c r="O35" s="35">
        <v>1998</v>
      </c>
      <c r="P35" s="35">
        <v>2025</v>
      </c>
      <c r="Q35" s="40" t="s">
        <v>654</v>
      </c>
    </row>
    <row r="36" ht="12.75">
      <c r="A36" s="44">
        <v>35</v>
      </c>
      <c r="B36" s="40" t="s">
        <v>655</v>
      </c>
      <c r="C36" s="40" t="s">
        <v>656</v>
      </c>
      <c r="D36" s="40" t="s">
        <v>10</v>
      </c>
      <c r="E36" s="40" t="s">
        <v>31</v>
      </c>
      <c r="F36" s="40" t="s">
        <v>12</v>
      </c>
      <c r="G36" s="40" t="s">
        <v>12</v>
      </c>
      <c r="H36" s="40" t="s">
        <v>10</v>
      </c>
      <c r="I36" s="40" t="s">
        <v>10</v>
      </c>
      <c r="J36" s="35" t="s">
        <v>44</v>
      </c>
      <c r="K36" s="40" t="s">
        <v>12</v>
      </c>
      <c r="L36" s="40" t="s">
        <v>10</v>
      </c>
      <c r="M36" s="40" t="s">
        <v>12</v>
      </c>
      <c r="N36" s="40" t="s">
        <v>10</v>
      </c>
      <c r="O36" s="40" t="s">
        <v>5</v>
      </c>
      <c r="P36" s="40" t="s">
        <v>5</v>
      </c>
      <c r="Q36" s="40" t="s">
        <v>657</v>
      </c>
    </row>
    <row r="37" ht="12.75">
      <c r="A37" s="44">
        <v>36</v>
      </c>
      <c r="B37" s="40" t="s">
        <v>658</v>
      </c>
      <c r="C37" s="40" t="s">
        <v>592</v>
      </c>
      <c r="D37" s="40" t="s">
        <v>12</v>
      </c>
      <c r="E37" s="40" t="s">
        <v>31</v>
      </c>
      <c r="F37" s="40" t="s">
        <v>10</v>
      </c>
      <c r="G37" s="40" t="s">
        <v>58</v>
      </c>
      <c r="H37" s="40" t="s">
        <v>10</v>
      </c>
      <c r="I37" s="40" t="s">
        <v>10</v>
      </c>
      <c r="J37" s="35" t="s">
        <v>44</v>
      </c>
      <c r="K37" s="40" t="s">
        <v>12</v>
      </c>
      <c r="L37" s="40" t="s">
        <v>10</v>
      </c>
      <c r="M37" s="40" t="s">
        <v>12</v>
      </c>
      <c r="N37" s="40" t="s">
        <v>61</v>
      </c>
      <c r="O37" s="35">
        <v>2019</v>
      </c>
      <c r="P37" s="35">
        <v>2025</v>
      </c>
      <c r="Q37" s="40" t="s">
        <v>659</v>
      </c>
    </row>
    <row r="38" ht="12.75">
      <c r="A38" s="44">
        <v>37</v>
      </c>
      <c r="B38" s="40" t="s">
        <v>660</v>
      </c>
      <c r="C38" s="40" t="s">
        <v>661</v>
      </c>
      <c r="D38" s="40" t="s">
        <v>10</v>
      </c>
      <c r="E38" s="40" t="s">
        <v>31</v>
      </c>
      <c r="F38" s="40" t="s">
        <v>12</v>
      </c>
      <c r="G38" s="40" t="s">
        <v>12</v>
      </c>
      <c r="H38" s="40" t="s">
        <v>10</v>
      </c>
      <c r="I38" s="40" t="s">
        <v>10</v>
      </c>
      <c r="J38" s="35" t="s">
        <v>44</v>
      </c>
      <c r="K38" s="40" t="s">
        <v>12</v>
      </c>
      <c r="L38" s="40" t="s">
        <v>10</v>
      </c>
      <c r="M38" s="40" t="s">
        <v>10</v>
      </c>
      <c r="N38" s="40" t="s">
        <v>12</v>
      </c>
      <c r="O38" s="35">
        <v>2018</v>
      </c>
      <c r="P38" s="35">
        <v>2021</v>
      </c>
      <c r="Q38" s="40" t="s">
        <v>662</v>
      </c>
    </row>
    <row r="39" ht="12.75">
      <c r="A39" s="44">
        <v>38</v>
      </c>
      <c r="B39" s="40" t="s">
        <v>663</v>
      </c>
      <c r="C39" s="40" t="s">
        <v>592</v>
      </c>
      <c r="D39" s="40" t="s">
        <v>14</v>
      </c>
      <c r="E39" s="40" t="s">
        <v>31</v>
      </c>
      <c r="F39" s="40" t="s">
        <v>12</v>
      </c>
      <c r="G39" s="40" t="s">
        <v>12</v>
      </c>
      <c r="H39" s="40" t="s">
        <v>10</v>
      </c>
      <c r="I39" s="40" t="s">
        <v>10</v>
      </c>
      <c r="J39" s="35" t="s">
        <v>44</v>
      </c>
      <c r="K39" s="40" t="s">
        <v>12</v>
      </c>
      <c r="L39" s="40" t="s">
        <v>10</v>
      </c>
      <c r="M39" s="40" t="s">
        <v>10</v>
      </c>
      <c r="N39" s="40" t="s">
        <v>12</v>
      </c>
      <c r="O39" s="35">
        <v>2022</v>
      </c>
      <c r="P39" s="35">
        <v>2024</v>
      </c>
      <c r="Q39" s="40" t="s">
        <v>664</v>
      </c>
    </row>
    <row r="40" ht="12.75">
      <c r="A40" s="44">
        <v>39</v>
      </c>
      <c r="B40" s="40" t="s">
        <v>665</v>
      </c>
      <c r="C40" s="40" t="s">
        <v>592</v>
      </c>
      <c r="D40" s="40" t="s">
        <v>12</v>
      </c>
      <c r="E40" s="40" t="s">
        <v>31</v>
      </c>
      <c r="F40" s="40" t="s">
        <v>12</v>
      </c>
      <c r="G40" s="40" t="s">
        <v>12</v>
      </c>
      <c r="H40" s="40" t="s">
        <v>10</v>
      </c>
      <c r="I40" s="40" t="s">
        <v>10</v>
      </c>
      <c r="J40" s="35" t="s">
        <v>44</v>
      </c>
      <c r="K40" s="40" t="s">
        <v>12</v>
      </c>
      <c r="L40" s="40" t="s">
        <v>10</v>
      </c>
      <c r="M40" s="40" t="s">
        <v>10</v>
      </c>
      <c r="N40" s="40" t="s">
        <v>10</v>
      </c>
      <c r="O40" s="35">
        <v>2018</v>
      </c>
      <c r="P40" s="35">
        <v>2019</v>
      </c>
      <c r="Q40" s="40" t="s">
        <v>666</v>
      </c>
    </row>
    <row r="41" ht="12.75">
      <c r="A41" s="44">
        <v>40</v>
      </c>
      <c r="B41" s="40" t="s">
        <v>667</v>
      </c>
      <c r="C41" s="40" t="s">
        <v>668</v>
      </c>
      <c r="D41" s="40" t="s">
        <v>12</v>
      </c>
      <c r="E41" s="40" t="s">
        <v>31</v>
      </c>
      <c r="F41" s="40" t="s">
        <v>12</v>
      </c>
      <c r="G41" s="40" t="s">
        <v>12</v>
      </c>
      <c r="H41" s="40" t="s">
        <v>10</v>
      </c>
      <c r="I41" s="40" t="s">
        <v>10</v>
      </c>
      <c r="J41" s="35" t="s">
        <v>44</v>
      </c>
      <c r="K41" s="40" t="s">
        <v>12</v>
      </c>
      <c r="L41" s="40" t="s">
        <v>10</v>
      </c>
      <c r="M41" s="40" t="s">
        <v>10</v>
      </c>
      <c r="N41" s="40" t="s">
        <v>10</v>
      </c>
      <c r="O41" s="35">
        <v>2014</v>
      </c>
      <c r="P41" s="35">
        <v>2015</v>
      </c>
      <c r="Q41" s="40" t="s">
        <v>669</v>
      </c>
    </row>
    <row r="42" ht="12.75">
      <c r="A42" s="44">
        <v>41</v>
      </c>
      <c r="B42" s="40" t="s">
        <v>670</v>
      </c>
      <c r="C42" s="40" t="s">
        <v>671</v>
      </c>
      <c r="D42" s="40" t="s">
        <v>10</v>
      </c>
      <c r="E42" s="40" t="s">
        <v>31</v>
      </c>
      <c r="F42" s="40" t="s">
        <v>12</v>
      </c>
      <c r="G42" s="40" t="s">
        <v>12</v>
      </c>
      <c r="H42" s="40" t="s">
        <v>10</v>
      </c>
      <c r="I42" s="40" t="s">
        <v>10</v>
      </c>
      <c r="J42" s="35" t="s">
        <v>44</v>
      </c>
      <c r="K42" s="40" t="s">
        <v>12</v>
      </c>
      <c r="L42" s="40" t="s">
        <v>10</v>
      </c>
      <c r="M42" s="40" t="s">
        <v>12</v>
      </c>
      <c r="N42" s="40" t="s">
        <v>10</v>
      </c>
      <c r="O42" s="40" t="s">
        <v>5</v>
      </c>
      <c r="P42" s="40" t="s">
        <v>5</v>
      </c>
      <c r="Q42" s="40" t="s">
        <v>672</v>
      </c>
    </row>
    <row r="43" ht="12.75">
      <c r="A43" s="44">
        <v>42</v>
      </c>
      <c r="B43" s="40" t="s">
        <v>673</v>
      </c>
      <c r="C43" s="40" t="s">
        <v>592</v>
      </c>
      <c r="D43" s="40" t="s">
        <v>12</v>
      </c>
      <c r="E43" s="40" t="s">
        <v>31</v>
      </c>
      <c r="F43" s="40" t="s">
        <v>12</v>
      </c>
      <c r="G43" s="40" t="s">
        <v>12</v>
      </c>
      <c r="H43" s="40" t="s">
        <v>10</v>
      </c>
      <c r="I43" s="40" t="s">
        <v>10</v>
      </c>
      <c r="J43" s="35" t="s">
        <v>44</v>
      </c>
      <c r="K43" s="40" t="s">
        <v>12</v>
      </c>
      <c r="L43" s="40" t="s">
        <v>10</v>
      </c>
      <c r="M43" s="40" t="s">
        <v>12</v>
      </c>
      <c r="N43" s="40" t="s">
        <v>10</v>
      </c>
      <c r="O43" s="35">
        <v>2020</v>
      </c>
      <c r="P43" s="35">
        <v>2021</v>
      </c>
      <c r="Q43" s="40" t="s">
        <v>674</v>
      </c>
    </row>
    <row r="44" ht="12.75">
      <c r="A44" s="44">
        <v>43</v>
      </c>
      <c r="B44" s="40" t="s">
        <v>675</v>
      </c>
      <c r="C44" s="40" t="s">
        <v>592</v>
      </c>
      <c r="D44" s="40" t="s">
        <v>12</v>
      </c>
      <c r="E44" s="40" t="s">
        <v>31</v>
      </c>
      <c r="F44" s="40" t="s">
        <v>12</v>
      </c>
      <c r="G44" s="40" t="s">
        <v>12</v>
      </c>
      <c r="H44" s="40" t="s">
        <v>10</v>
      </c>
      <c r="I44" s="40" t="s">
        <v>10</v>
      </c>
      <c r="J44" s="35" t="s">
        <v>44</v>
      </c>
      <c r="K44" s="40" t="s">
        <v>12</v>
      </c>
      <c r="L44" s="40" t="s">
        <v>10</v>
      </c>
      <c r="M44" s="40" t="s">
        <v>12</v>
      </c>
      <c r="N44" s="40" t="s">
        <v>10</v>
      </c>
      <c r="O44" s="35">
        <v>2019</v>
      </c>
      <c r="P44" s="35">
        <v>2019</v>
      </c>
      <c r="Q44" s="40" t="s">
        <v>676</v>
      </c>
    </row>
    <row r="45" ht="12.75">
      <c r="A45" s="44">
        <v>44</v>
      </c>
      <c r="B45" s="40" t="s">
        <v>677</v>
      </c>
      <c r="C45" s="40" t="s">
        <v>380</v>
      </c>
      <c r="D45" s="40" t="s">
        <v>10</v>
      </c>
      <c r="E45" s="40" t="s">
        <v>31</v>
      </c>
      <c r="F45" s="40" t="s">
        <v>10</v>
      </c>
      <c r="G45" s="40" t="s">
        <v>58</v>
      </c>
      <c r="H45" s="40" t="s">
        <v>10</v>
      </c>
      <c r="I45" s="40" t="s">
        <v>10</v>
      </c>
      <c r="J45" s="35" t="s">
        <v>44</v>
      </c>
      <c r="K45" s="40" t="s">
        <v>12</v>
      </c>
      <c r="L45" s="40" t="s">
        <v>10</v>
      </c>
      <c r="M45" s="40" t="s">
        <v>10</v>
      </c>
      <c r="N45" s="40" t="s">
        <v>10</v>
      </c>
      <c r="O45" s="35">
        <v>2024</v>
      </c>
      <c r="P45" s="35">
        <v>2024</v>
      </c>
      <c r="Q45" s="40" t="s">
        <v>678</v>
      </c>
    </row>
    <row r="46" ht="12.75">
      <c r="A46" s="44">
        <v>45</v>
      </c>
      <c r="B46" s="40" t="s">
        <v>679</v>
      </c>
      <c r="C46" s="40" t="s">
        <v>592</v>
      </c>
      <c r="D46" s="40" t="s">
        <v>12</v>
      </c>
      <c r="E46" s="40" t="s">
        <v>31</v>
      </c>
      <c r="F46" s="40" t="s">
        <v>12</v>
      </c>
      <c r="G46" s="40" t="s">
        <v>12</v>
      </c>
      <c r="H46" s="40" t="s">
        <v>10</v>
      </c>
      <c r="I46" s="40" t="s">
        <v>10</v>
      </c>
      <c r="J46" s="35" t="s">
        <v>44</v>
      </c>
      <c r="K46" s="40" t="s">
        <v>12</v>
      </c>
      <c r="L46" s="40" t="s">
        <v>10</v>
      </c>
      <c r="M46" s="40" t="s">
        <v>12</v>
      </c>
      <c r="N46" s="40" t="s">
        <v>10</v>
      </c>
      <c r="O46" s="35">
        <v>2018</v>
      </c>
      <c r="P46" s="35">
        <v>2019</v>
      </c>
      <c r="Q46" s="40" t="s">
        <v>680</v>
      </c>
    </row>
    <row r="47" ht="12.75">
      <c r="A47" s="44">
        <v>46</v>
      </c>
      <c r="B47" s="40" t="s">
        <v>681</v>
      </c>
      <c r="C47" s="40" t="s">
        <v>682</v>
      </c>
      <c r="D47" s="40" t="s">
        <v>12</v>
      </c>
      <c r="E47" s="40" t="s">
        <v>10</v>
      </c>
      <c r="F47" s="40" t="s">
        <v>10</v>
      </c>
      <c r="G47" s="40" t="s">
        <v>58</v>
      </c>
      <c r="H47" s="40" t="s">
        <v>10</v>
      </c>
      <c r="I47" s="40" t="s">
        <v>10</v>
      </c>
      <c r="J47" s="35" t="s">
        <v>44</v>
      </c>
      <c r="K47" s="40" t="s">
        <v>12</v>
      </c>
      <c r="L47" s="40" t="s">
        <v>10</v>
      </c>
      <c r="M47" s="40" t="s">
        <v>10</v>
      </c>
      <c r="N47" s="40" t="s">
        <v>61</v>
      </c>
      <c r="O47" s="35">
        <v>2005</v>
      </c>
      <c r="P47" s="35">
        <v>2005</v>
      </c>
      <c r="Q47" s="40" t="s">
        <v>683</v>
      </c>
    </row>
    <row r="48" ht="12.75">
      <c r="A48" s="44">
        <v>47</v>
      </c>
      <c r="B48" s="40" t="s">
        <v>684</v>
      </c>
      <c r="C48" s="40" t="s">
        <v>685</v>
      </c>
      <c r="D48" s="40" t="s">
        <v>10</v>
      </c>
      <c r="E48" s="40" t="s">
        <v>31</v>
      </c>
      <c r="F48" s="40" t="s">
        <v>12</v>
      </c>
      <c r="G48" s="40" t="s">
        <v>10</v>
      </c>
      <c r="H48" s="40" t="s">
        <v>12</v>
      </c>
      <c r="I48" s="40" t="s">
        <v>10</v>
      </c>
      <c r="J48" s="35" t="s">
        <v>41</v>
      </c>
      <c r="K48" s="40" t="s">
        <v>10</v>
      </c>
      <c r="L48" s="40" t="s">
        <v>10</v>
      </c>
      <c r="M48" s="40" t="s">
        <v>10</v>
      </c>
      <c r="N48" s="40" t="s">
        <v>61</v>
      </c>
      <c r="O48" s="40" t="s">
        <v>5</v>
      </c>
      <c r="P48" s="40" t="s">
        <v>5</v>
      </c>
      <c r="Q48" s="40" t="s">
        <v>686</v>
      </c>
    </row>
    <row r="49" ht="12.75">
      <c r="A49" s="44">
        <v>48</v>
      </c>
      <c r="B49" s="40" t="s">
        <v>687</v>
      </c>
      <c r="C49" s="40" t="s">
        <v>688</v>
      </c>
      <c r="D49" s="40" t="s">
        <v>12</v>
      </c>
      <c r="E49" s="40" t="s">
        <v>25</v>
      </c>
      <c r="F49" s="40" t="s">
        <v>12</v>
      </c>
      <c r="G49" s="40" t="s">
        <v>10</v>
      </c>
      <c r="H49" s="40" t="s">
        <v>10</v>
      </c>
      <c r="I49" s="40" t="s">
        <v>10</v>
      </c>
      <c r="J49" s="35" t="s">
        <v>41</v>
      </c>
      <c r="K49" s="40" t="s">
        <v>10</v>
      </c>
      <c r="L49" s="40" t="s">
        <v>10</v>
      </c>
      <c r="M49" s="40" t="s">
        <v>10</v>
      </c>
      <c r="N49" s="40" t="s">
        <v>12</v>
      </c>
      <c r="O49" s="35">
        <v>2020</v>
      </c>
      <c r="P49" s="35">
        <v>2025</v>
      </c>
      <c r="Q49" s="40" t="s">
        <v>689</v>
      </c>
    </row>
    <row r="50" ht="12.75">
      <c r="A50" s="44">
        <v>49</v>
      </c>
      <c r="B50" s="40" t="s">
        <v>690</v>
      </c>
      <c r="C50" s="40" t="s">
        <v>691</v>
      </c>
      <c r="D50" s="40" t="s">
        <v>12</v>
      </c>
      <c r="E50" s="40" t="s">
        <v>25</v>
      </c>
      <c r="F50" s="40" t="s">
        <v>12</v>
      </c>
      <c r="G50" s="40" t="s">
        <v>12</v>
      </c>
      <c r="H50" s="40" t="s">
        <v>10</v>
      </c>
      <c r="I50" s="40" t="s">
        <v>10</v>
      </c>
      <c r="J50" s="35" t="s">
        <v>41</v>
      </c>
      <c r="K50" s="40" t="s">
        <v>12</v>
      </c>
      <c r="L50" s="40" t="s">
        <v>10</v>
      </c>
      <c r="M50" s="40" t="s">
        <v>10</v>
      </c>
      <c r="N50" s="40" t="s">
        <v>12</v>
      </c>
      <c r="O50" s="35">
        <v>2020</v>
      </c>
      <c r="P50" s="35">
        <v>2025</v>
      </c>
      <c r="Q50" s="40" t="s">
        <v>692</v>
      </c>
    </row>
    <row r="51" ht="12.75">
      <c r="A51" s="44">
        <v>50</v>
      </c>
      <c r="B51" s="40" t="s">
        <v>693</v>
      </c>
      <c r="C51" s="40" t="s">
        <v>694</v>
      </c>
      <c r="D51" s="40" t="s">
        <v>10</v>
      </c>
      <c r="E51" s="40" t="s">
        <v>31</v>
      </c>
      <c r="F51" s="40" t="s">
        <v>12</v>
      </c>
      <c r="G51" s="40" t="s">
        <v>12</v>
      </c>
      <c r="H51" s="40" t="s">
        <v>10</v>
      </c>
      <c r="I51" s="40" t="s">
        <v>10</v>
      </c>
      <c r="J51" s="35" t="s">
        <v>41</v>
      </c>
      <c r="K51" s="40" t="s">
        <v>12</v>
      </c>
      <c r="L51" s="40" t="s">
        <v>10</v>
      </c>
      <c r="M51" s="40" t="s">
        <v>10</v>
      </c>
      <c r="N51" s="40" t="s">
        <v>12</v>
      </c>
      <c r="O51" s="35">
        <v>2013</v>
      </c>
      <c r="P51" s="35">
        <v>2025</v>
      </c>
      <c r="Q51" s="40" t="s">
        <v>695</v>
      </c>
    </row>
    <row r="52" ht="12.75">
      <c r="A52" s="44">
        <v>51</v>
      </c>
      <c r="B52" s="40" t="s">
        <v>696</v>
      </c>
      <c r="C52" s="40" t="s">
        <v>697</v>
      </c>
      <c r="D52" s="40" t="s">
        <v>10</v>
      </c>
      <c r="E52" s="40" t="s">
        <v>31</v>
      </c>
      <c r="F52" s="40" t="s">
        <v>10</v>
      </c>
      <c r="G52" s="40" t="s">
        <v>12</v>
      </c>
      <c r="H52" s="40" t="s">
        <v>10</v>
      </c>
      <c r="I52" s="40" t="s">
        <v>10</v>
      </c>
      <c r="J52" s="35" t="s">
        <v>40</v>
      </c>
      <c r="K52" s="40" t="s">
        <v>10</v>
      </c>
      <c r="L52" s="40" t="s">
        <v>10</v>
      </c>
      <c r="M52" s="40" t="s">
        <v>10</v>
      </c>
      <c r="N52" s="40" t="s">
        <v>10</v>
      </c>
      <c r="O52" s="40" t="s">
        <v>5</v>
      </c>
      <c r="P52" s="40" t="s">
        <v>5</v>
      </c>
      <c r="Q52" s="40" t="s">
        <v>698</v>
      </c>
    </row>
    <row r="53" ht="12.75">
      <c r="A53" s="44">
        <v>52</v>
      </c>
      <c r="B53" s="40" t="s">
        <v>699</v>
      </c>
      <c r="C53" s="40" t="s">
        <v>700</v>
      </c>
      <c r="D53" s="40" t="s">
        <v>10</v>
      </c>
      <c r="E53" s="40" t="s">
        <v>31</v>
      </c>
      <c r="F53" s="40" t="s">
        <v>10</v>
      </c>
      <c r="G53" s="40" t="s">
        <v>12</v>
      </c>
      <c r="H53" s="40" t="s">
        <v>10</v>
      </c>
      <c r="I53" s="40" t="s">
        <v>10</v>
      </c>
      <c r="J53" s="35" t="s">
        <v>40</v>
      </c>
      <c r="K53" s="40" t="s">
        <v>10</v>
      </c>
      <c r="L53" s="40" t="s">
        <v>10</v>
      </c>
      <c r="M53" s="40" t="s">
        <v>10</v>
      </c>
      <c r="N53" s="40" t="s">
        <v>10</v>
      </c>
      <c r="O53" s="40" t="s">
        <v>5</v>
      </c>
      <c r="P53" s="40" t="s">
        <v>5</v>
      </c>
      <c r="Q53" s="40" t="s">
        <v>701</v>
      </c>
    </row>
    <row r="54" ht="12.75">
      <c r="A54" s="44">
        <v>53</v>
      </c>
      <c r="B54" s="40" t="s">
        <v>702</v>
      </c>
      <c r="C54" s="40" t="s">
        <v>703</v>
      </c>
      <c r="D54" s="40" t="s">
        <v>12</v>
      </c>
      <c r="E54" s="40" t="s">
        <v>10</v>
      </c>
      <c r="F54" s="40" t="s">
        <v>10</v>
      </c>
      <c r="G54" s="40" t="s">
        <v>58</v>
      </c>
      <c r="H54" s="40" t="s">
        <v>10</v>
      </c>
      <c r="I54" s="40" t="s">
        <v>10</v>
      </c>
      <c r="J54" s="35" t="s">
        <v>39</v>
      </c>
      <c r="K54" s="40" t="s">
        <v>12</v>
      </c>
      <c r="L54" s="40" t="s">
        <v>12</v>
      </c>
      <c r="M54" s="40" t="s">
        <v>10</v>
      </c>
      <c r="N54" s="40" t="s">
        <v>61</v>
      </c>
      <c r="O54" s="35">
        <v>2007</v>
      </c>
      <c r="P54" s="35">
        <v>2025</v>
      </c>
      <c r="Q54" s="40" t="s">
        <v>704</v>
      </c>
    </row>
    <row r="55" ht="12.75">
      <c r="A55" s="44">
        <v>54</v>
      </c>
      <c r="B55" s="40" t="s">
        <v>705</v>
      </c>
      <c r="C55" s="40" t="s">
        <v>706</v>
      </c>
      <c r="D55" s="40" t="s">
        <v>12</v>
      </c>
      <c r="E55" s="40" t="s">
        <v>10</v>
      </c>
      <c r="F55" s="40" t="s">
        <v>10</v>
      </c>
      <c r="G55" s="40" t="s">
        <v>58</v>
      </c>
      <c r="H55" s="40" t="s">
        <v>10</v>
      </c>
      <c r="I55" s="40" t="s">
        <v>10</v>
      </c>
      <c r="J55" s="35" t="s">
        <v>40</v>
      </c>
      <c r="K55" s="40" t="s">
        <v>61</v>
      </c>
      <c r="L55" s="40" t="s">
        <v>12</v>
      </c>
      <c r="M55" s="40" t="s">
        <v>10</v>
      </c>
      <c r="N55" s="40" t="s">
        <v>61</v>
      </c>
      <c r="O55" s="35">
        <v>2013</v>
      </c>
      <c r="P55" s="35">
        <v>2021</v>
      </c>
      <c r="Q55" s="40" t="s">
        <v>707</v>
      </c>
    </row>
    <row r="56" ht="12.75">
      <c r="A56" s="44">
        <v>55</v>
      </c>
      <c r="B56" s="40" t="s">
        <v>708</v>
      </c>
      <c r="C56" s="40" t="s">
        <v>709</v>
      </c>
      <c r="D56" s="40" t="s">
        <v>12</v>
      </c>
      <c r="E56" s="40" t="s">
        <v>25</v>
      </c>
      <c r="F56" s="40" t="s">
        <v>10</v>
      </c>
      <c r="G56" s="40" t="s">
        <v>58</v>
      </c>
      <c r="H56" s="40" t="s">
        <v>10</v>
      </c>
      <c r="I56" s="40" t="s">
        <v>10</v>
      </c>
      <c r="J56" s="35" t="s">
        <v>42</v>
      </c>
      <c r="K56" s="40" t="s">
        <v>12</v>
      </c>
      <c r="L56" s="40" t="s">
        <v>10</v>
      </c>
      <c r="M56" s="40" t="s">
        <v>10</v>
      </c>
      <c r="N56" s="40" t="s">
        <v>61</v>
      </c>
      <c r="O56" s="35">
        <v>2017</v>
      </c>
      <c r="P56" s="35">
        <v>2025</v>
      </c>
      <c r="Q56" s="40" t="s">
        <v>710</v>
      </c>
    </row>
    <row r="57" ht="12.75">
      <c r="A57" s="44">
        <v>56</v>
      </c>
      <c r="B57" s="40" t="s">
        <v>711</v>
      </c>
      <c r="C57" s="40" t="s">
        <v>712</v>
      </c>
      <c r="D57" s="40" t="s">
        <v>12</v>
      </c>
      <c r="E57" s="40" t="s">
        <v>31</v>
      </c>
      <c r="F57" s="40" t="s">
        <v>10</v>
      </c>
      <c r="G57" s="40" t="s">
        <v>58</v>
      </c>
      <c r="H57" s="40" t="s">
        <v>10</v>
      </c>
      <c r="I57" s="40" t="s">
        <v>10</v>
      </c>
      <c r="J57" s="35" t="s">
        <v>45</v>
      </c>
      <c r="K57" s="40" t="s">
        <v>12</v>
      </c>
      <c r="L57" s="40" t="s">
        <v>10</v>
      </c>
      <c r="M57" s="40" t="s">
        <v>10</v>
      </c>
      <c r="N57" s="40" t="s">
        <v>61</v>
      </c>
      <c r="O57" s="35">
        <v>2021</v>
      </c>
      <c r="P57" s="35">
        <v>2022</v>
      </c>
      <c r="Q57" s="40" t="s">
        <v>713</v>
      </c>
    </row>
    <row r="58" ht="12.75">
      <c r="A58" s="44">
        <v>57</v>
      </c>
      <c r="B58" s="40" t="s">
        <v>714</v>
      </c>
      <c r="C58" s="40" t="s">
        <v>715</v>
      </c>
      <c r="D58" s="40" t="s">
        <v>10</v>
      </c>
      <c r="E58" s="40" t="s">
        <v>31</v>
      </c>
      <c r="F58" s="40" t="s">
        <v>10</v>
      </c>
      <c r="G58" s="40" t="s">
        <v>58</v>
      </c>
      <c r="H58" s="40" t="s">
        <v>12</v>
      </c>
      <c r="I58" s="40" t="s">
        <v>10</v>
      </c>
      <c r="J58" s="35" t="s">
        <v>45</v>
      </c>
      <c r="K58" s="40" t="s">
        <v>12</v>
      </c>
      <c r="L58" s="40" t="s">
        <v>10</v>
      </c>
      <c r="M58" s="40" t="s">
        <v>10</v>
      </c>
      <c r="N58" s="40" t="s">
        <v>61</v>
      </c>
      <c r="O58" s="35">
        <v>2013</v>
      </c>
      <c r="P58" s="35">
        <v>2025</v>
      </c>
      <c r="Q58" s="40" t="s">
        <v>716</v>
      </c>
    </row>
    <row r="59" ht="12.35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</row>
  </sheetData>
  <autoFilter ref="A1:Q58"/>
  <hyperlinks>
    <hyperlink r:id="rId1" ref="Q2" tooltip=""/>
    <hyperlink r:id="rId2" ref="Q3" tooltip=""/>
    <hyperlink r:id="rId3" ref="Q4" tooltip=""/>
    <hyperlink r:id="rId4" ref="Q5" tooltip=""/>
    <hyperlink r:id="rId5" ref="Q6" tooltip=""/>
    <hyperlink r:id="rId6" ref="Q7" tooltip=""/>
    <hyperlink r:id="rId7" ref="Q8" tooltip=""/>
    <hyperlink r:id="rId8" ref="Q9" tooltip=""/>
    <hyperlink r:id="rId9" ref="Q10" tooltip=""/>
    <hyperlink r:id="rId10" ref="Q11" tooltip=""/>
    <hyperlink r:id="rId11" ref="Q12" tooltip=""/>
    <hyperlink r:id="rId12" ref="Q13" tooltip=""/>
    <hyperlink r:id="rId13" ref="Q14" tooltip=""/>
    <hyperlink r:id="rId14" ref="Q15" tooltip=""/>
    <hyperlink r:id="rId15" ref="Q16" tooltip=""/>
    <hyperlink r:id="rId16" ref="Q17" tooltip=""/>
    <hyperlink r:id="rId17" ref="Q18" tooltip=""/>
    <hyperlink r:id="rId18" ref="Q19" tooltip=""/>
    <hyperlink r:id="rId19" ref="Q20" tooltip=""/>
    <hyperlink r:id="rId20" ref="Q21" tooltip=""/>
    <hyperlink r:id="rId21" ref="Q22" tooltip=""/>
    <hyperlink r:id="rId22" ref="Q23" tooltip=""/>
    <hyperlink r:id="rId23" ref="Q24" tooltip=""/>
    <hyperlink r:id="rId24" ref="Q25" tooltip=""/>
    <hyperlink r:id="rId25" ref="Q26" tooltip=""/>
    <hyperlink r:id="rId26" ref="Q27" tooltip=""/>
    <hyperlink r:id="rId27" ref="Q28" tooltip=""/>
    <hyperlink r:id="rId28" ref="Q29" tooltip=""/>
    <hyperlink r:id="rId29" ref="Q30" tooltip=""/>
    <hyperlink r:id="rId30" ref="Q31" tooltip=""/>
    <hyperlink r:id="rId31" ref="Q32" tooltip=""/>
    <hyperlink r:id="rId32" ref="Q33" tooltip=""/>
    <hyperlink r:id="rId33" ref="Q34" tooltip=""/>
    <hyperlink r:id="rId34" ref="Q35" tooltip=""/>
    <hyperlink r:id="rId35" ref="Q36" tooltip=""/>
    <hyperlink r:id="rId36" ref="Q37" tooltip=""/>
    <hyperlink r:id="rId37" ref="Q38" tooltip=""/>
    <hyperlink r:id="rId38" ref="Q39" tooltip=""/>
    <hyperlink r:id="rId39" ref="Q40" tooltip=""/>
    <hyperlink r:id="rId40" ref="Q41" tooltip=""/>
    <hyperlink r:id="rId41" ref="Q42" tooltip=""/>
    <hyperlink r:id="rId42" ref="Q43" tooltip=""/>
    <hyperlink r:id="rId43" ref="Q44" tooltip=""/>
    <hyperlink r:id="rId44" ref="Q45" tooltip=""/>
    <hyperlink r:id="rId45" ref="Q46" tooltip=""/>
    <hyperlink r:id="rId46" ref="Q47" tooltip=""/>
    <hyperlink r:id="rId47" ref="Q48" tooltip=""/>
    <hyperlink r:id="rId48" ref="Q49" tooltip=""/>
    <hyperlink r:id="rId49" ref="Q50" tooltip=""/>
    <hyperlink r:id="rId50" ref="Q51" tooltip=""/>
    <hyperlink r:id="rId51" ref="Q52" tooltip=""/>
    <hyperlink r:id="rId52" ref="Q53" tooltip=""/>
    <hyperlink r:id="rId53" ref="Q54" tooltip=""/>
    <hyperlink r:id="rId54" ref="Q55" tooltip=""/>
    <hyperlink r:id="rId55" ref="Q56" tooltip=""/>
    <hyperlink r:id="rId56" ref="Q57" tooltip=""/>
    <hyperlink r:id="rId57" ref="Q58" tooltip=""/>
  </hyperlinks>
  <printOptions headings="0" gridLines="0"/>
  <pageMargins left="0.5" right="0.5" top="0.75" bottom="0.75" header="0.27777800000000002" footer="0.27777800000000002"/>
  <pageSetup paperSize="9" scale="72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2025-09-26T22:05:18Z</dcterms:modified>
</cp:coreProperties>
</file>