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5.xml" ContentType="application/vnd.openxmlformats-officedocument.drawing+xml"/>
  <Override PartName="/xl/charts/chart31.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3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33.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34.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35.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36.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37.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19320" windowHeight="7935" tabRatio="866" firstSheet="2" activeTab="8"/>
  </bookViews>
  <sheets>
    <sheet name="Presentación" sheetId="18" r:id="rId1"/>
    <sheet name="Objetivos Estratégicos Empresa" sheetId="14" r:id="rId2"/>
    <sheet name="Base de datos" sheetId="12" r:id="rId3"/>
    <sheet name="Frecuencia por Sujeto" sheetId="1" r:id="rId4"/>
    <sheet name="Frecuencia por Pregunta" sheetId="13" r:id="rId5"/>
    <sheet name="Creación conocimiento" sheetId="5" r:id="rId6"/>
    <sheet name="Adquisición conocimiento" sheetId="7" r:id="rId7"/>
    <sheet name="Documentación conocimiento" sheetId="6" r:id="rId8"/>
    <sheet name="Almacenamiento conocimiento" sheetId="8" r:id="rId9"/>
    <sheet name="Distribución elec conocimiento" sheetId="9" r:id="rId10"/>
    <sheet name="Compartir conocimiento" sheetId="10" r:id="rId11"/>
    <sheet name="Aplicación conocimiento" sheetId="11" r:id="rId12"/>
  </sheets>
  <definedNames>
    <definedName name="Años_préstamo">#REF!</definedName>
    <definedName name="Capital">#REF!</definedName>
    <definedName name="Datos">#REF!</definedName>
    <definedName name="Día_de_pago">DATE(YEAR(Inicio_prestamo),MONTH(Inicio_prestamo)+Payment_Number,DAY(Inicio_prestamo))</definedName>
    <definedName name="Fecha_de_pago">#REF!</definedName>
    <definedName name="Fila_de_encabezado">ROW(#REF!)</definedName>
    <definedName name="Importe_del_préstamo">#REF!</definedName>
    <definedName name="Impresión_completa">#REF!</definedName>
    <definedName name="Inicio_prestamo">#REF!</definedName>
    <definedName name="Int">#REF!</definedName>
    <definedName name="Int_acum">#REF!</definedName>
    <definedName name="Interés_total">#REF!</definedName>
    <definedName name="Núm_de_pago">#REF!</definedName>
    <definedName name="Núm_pagos_al_año">#REF!</definedName>
    <definedName name="Número_de_pagos">MATCH(0.01,Saldo_final,-1)+1</definedName>
    <definedName name="Pago_adicional">#REF!</definedName>
    <definedName name="Pago_mensual_programado">#REF!</definedName>
    <definedName name="Pago_progr">#REF!</definedName>
    <definedName name="Pago_total">#REF!</definedName>
    <definedName name="Pagos_adicionales_programados">#REF!</definedName>
    <definedName name="Restablecer_área_de_impresión">OFFSET(Impresión_completa,0,0,Última_fila)</definedName>
    <definedName name="Saldo_final">#REF!</definedName>
    <definedName name="Saldo_inicial">#REF!</definedName>
    <definedName name="Tasa_de_interés">#REF!</definedName>
    <definedName name="Tasa_de_interés_programada">#REF!</definedName>
    <definedName name="Última_fila">IF(Valores_especificados,Fila_de_encabezado+Número_de_pagos,Fila_de_encabezado)</definedName>
    <definedName name="Valores_especificados">IF(Importe_del_préstamo*Tasa_de_interés*Años_préstamo*Inicio_prestamo&gt;0,1,0)</definedName>
  </definedNames>
  <calcPr calcId="145621"/>
</workbook>
</file>

<file path=xl/calcChain.xml><?xml version="1.0" encoding="utf-8"?>
<calcChain xmlns="http://schemas.openxmlformats.org/spreadsheetml/2006/main">
  <c r="H3" i="1" l="1"/>
  <c r="B31" i="13"/>
  <c r="K3"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K6" i="13"/>
  <c r="AS4" i="12"/>
  <c r="C3" i="5"/>
  <c r="G6" i="6"/>
  <c r="B6" i="6"/>
  <c r="C6" i="6"/>
  <c r="D6" i="6"/>
  <c r="E6" i="6"/>
  <c r="F6" i="6"/>
  <c r="H6" i="6"/>
  <c r="B3" i="6"/>
  <c r="C3" i="6"/>
  <c r="D3" i="6"/>
  <c r="E3" i="6"/>
  <c r="F3" i="6"/>
  <c r="G3" i="6"/>
  <c r="H3" i="6"/>
  <c r="B4" i="6"/>
  <c r="C4" i="6"/>
  <c r="D4" i="6"/>
  <c r="E4" i="6"/>
  <c r="F4" i="6"/>
  <c r="G4" i="6"/>
  <c r="H4" i="6"/>
  <c r="B5" i="6"/>
  <c r="C5" i="6"/>
  <c r="D5" i="6"/>
  <c r="E5" i="6"/>
  <c r="F5" i="6"/>
  <c r="G5" i="6"/>
  <c r="H5" i="6"/>
  <c r="H7" i="6"/>
  <c r="B7" i="6"/>
  <c r="K3" i="6"/>
  <c r="K6" i="6"/>
  <c r="B3" i="7"/>
  <c r="G6" i="11"/>
  <c r="F6" i="11"/>
  <c r="E6" i="11"/>
  <c r="D6" i="11"/>
  <c r="C6" i="11"/>
  <c r="B6" i="11"/>
  <c r="G5" i="11"/>
  <c r="F5" i="11"/>
  <c r="E5" i="11"/>
  <c r="D5" i="11"/>
  <c r="C5" i="11"/>
  <c r="B5" i="11"/>
  <c r="G4" i="11"/>
  <c r="F4" i="11"/>
  <c r="E4" i="11"/>
  <c r="D4" i="11"/>
  <c r="C4" i="11"/>
  <c r="B4" i="11"/>
  <c r="G3" i="11"/>
  <c r="F3" i="11"/>
  <c r="E3" i="11"/>
  <c r="D3" i="11"/>
  <c r="C3" i="11"/>
  <c r="B3" i="11"/>
  <c r="G6" i="10"/>
  <c r="F6" i="10"/>
  <c r="E6" i="10"/>
  <c r="D6" i="10"/>
  <c r="C6" i="10"/>
  <c r="B6" i="10"/>
  <c r="G5" i="10"/>
  <c r="F5" i="10"/>
  <c r="E5" i="10"/>
  <c r="D5" i="10"/>
  <c r="C5" i="10"/>
  <c r="B5" i="10"/>
  <c r="G4" i="10"/>
  <c r="F4" i="10"/>
  <c r="E4" i="10"/>
  <c r="D4" i="10"/>
  <c r="C4" i="10"/>
  <c r="B4" i="10"/>
  <c r="G3" i="10"/>
  <c r="F3" i="10"/>
  <c r="E3" i="10"/>
  <c r="D3" i="10"/>
  <c r="C3" i="10"/>
  <c r="B3" i="10"/>
  <c r="G6" i="9"/>
  <c r="F6" i="9"/>
  <c r="E6" i="9"/>
  <c r="D6" i="9"/>
  <c r="C6" i="9"/>
  <c r="B6" i="9"/>
  <c r="G5" i="9"/>
  <c r="F5" i="9"/>
  <c r="E5" i="9"/>
  <c r="D5" i="9"/>
  <c r="C5" i="9"/>
  <c r="B5" i="9"/>
  <c r="G4" i="9"/>
  <c r="F4" i="9"/>
  <c r="E4" i="9"/>
  <c r="D4" i="9"/>
  <c r="C4" i="9"/>
  <c r="B4" i="9"/>
  <c r="G3" i="9"/>
  <c r="F3" i="9"/>
  <c r="E3" i="9"/>
  <c r="D3" i="9"/>
  <c r="C3" i="9"/>
  <c r="B3" i="9"/>
  <c r="G6" i="8"/>
  <c r="F6" i="8"/>
  <c r="E6" i="8"/>
  <c r="D6" i="8"/>
  <c r="C6" i="8"/>
  <c r="B6" i="8"/>
  <c r="G5" i="8"/>
  <c r="F5" i="8"/>
  <c r="E5" i="8"/>
  <c r="D5" i="8"/>
  <c r="C5" i="8"/>
  <c r="B5" i="8"/>
  <c r="G4" i="8"/>
  <c r="F4" i="8"/>
  <c r="E4" i="8"/>
  <c r="D4" i="8"/>
  <c r="C4" i="8"/>
  <c r="B4" i="8"/>
  <c r="G3" i="8"/>
  <c r="F3" i="8"/>
  <c r="E3" i="8"/>
  <c r="D3" i="8"/>
  <c r="C3" i="8"/>
  <c r="B3" i="8"/>
  <c r="G6" i="7"/>
  <c r="F6" i="7"/>
  <c r="E6" i="7"/>
  <c r="D6" i="7"/>
  <c r="C6" i="7"/>
  <c r="B6" i="7"/>
  <c r="G5" i="7"/>
  <c r="F5" i="7"/>
  <c r="E5" i="7"/>
  <c r="D5" i="7"/>
  <c r="C5" i="7"/>
  <c r="B5" i="7"/>
  <c r="G4" i="7"/>
  <c r="F4" i="7"/>
  <c r="E4" i="7"/>
  <c r="D4" i="7"/>
  <c r="C4" i="7"/>
  <c r="B4" i="7"/>
  <c r="G3" i="7"/>
  <c r="F3" i="7"/>
  <c r="E3" i="7"/>
  <c r="D3" i="7"/>
  <c r="C3" i="7"/>
  <c r="G6" i="5"/>
  <c r="F6" i="5"/>
  <c r="E6" i="5"/>
  <c r="D6" i="5"/>
  <c r="C6" i="5"/>
  <c r="B6" i="5"/>
  <c r="G5" i="5"/>
  <c r="F5" i="5"/>
  <c r="E5" i="5"/>
  <c r="D5" i="5"/>
  <c r="C5" i="5"/>
  <c r="B5" i="5"/>
  <c r="G4" i="5"/>
  <c r="F4" i="5"/>
  <c r="E4" i="5"/>
  <c r="D4" i="5"/>
  <c r="C4" i="5"/>
  <c r="B4" i="5"/>
  <c r="G3" i="5"/>
  <c r="B3" i="5"/>
  <c r="F3" i="5"/>
  <c r="E3" i="5"/>
  <c r="D3" i="5"/>
  <c r="D31" i="13"/>
  <c r="E31" i="13"/>
  <c r="F31" i="13"/>
  <c r="AN4" i="12"/>
  <c r="F7" i="11"/>
  <c r="O4" i="11"/>
  <c r="H3" i="11"/>
  <c r="H4" i="11"/>
  <c r="H5" i="11"/>
  <c r="H6" i="11"/>
  <c r="H7" i="11"/>
  <c r="O7" i="11"/>
  <c r="B7" i="11"/>
  <c r="K4" i="11"/>
  <c r="K7" i="11"/>
  <c r="G7" i="10"/>
  <c r="H5" i="10"/>
  <c r="H6" i="10"/>
  <c r="H3" i="10"/>
  <c r="H4" i="10"/>
  <c r="H7" i="10"/>
  <c r="B7" i="10"/>
  <c r="D7" i="9"/>
  <c r="M4" i="9"/>
  <c r="H3" i="9"/>
  <c r="H4" i="9"/>
  <c r="H5" i="9"/>
  <c r="H6" i="9"/>
  <c r="H7" i="9"/>
  <c r="M7" i="9"/>
  <c r="F7" i="9"/>
  <c r="O4" i="9"/>
  <c r="O7" i="9"/>
  <c r="C7" i="9"/>
  <c r="B7" i="9"/>
  <c r="G7" i="9"/>
  <c r="H6" i="8"/>
  <c r="H3" i="8"/>
  <c r="H4" i="8"/>
  <c r="H5" i="8"/>
  <c r="H7" i="8"/>
  <c r="F7" i="8"/>
  <c r="O4" i="8"/>
  <c r="O7" i="8"/>
  <c r="C7" i="8"/>
  <c r="L4" i="8"/>
  <c r="L7" i="8"/>
  <c r="B7" i="8"/>
  <c r="G7" i="6"/>
  <c r="P3" i="6"/>
  <c r="P6" i="6"/>
  <c r="H3" i="5"/>
  <c r="H4" i="5"/>
  <c r="H5" i="5"/>
  <c r="H6" i="5"/>
  <c r="H7" i="5"/>
  <c r="E7" i="5"/>
  <c r="N3" i="5"/>
  <c r="N6" i="5"/>
  <c r="G7" i="5"/>
  <c r="P3" i="5"/>
  <c r="P6" i="5"/>
  <c r="B7" i="5"/>
  <c r="K3" i="5"/>
  <c r="K6" i="5"/>
  <c r="F7" i="5"/>
  <c r="D7" i="5"/>
  <c r="C7" i="5"/>
  <c r="G33" i="1"/>
  <c r="P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P6" i="1"/>
  <c r="B33" i="1"/>
  <c r="K3" i="1"/>
  <c r="K6" i="1"/>
  <c r="C33" i="1"/>
  <c r="D33" i="1"/>
  <c r="E33" i="1"/>
  <c r="F33" i="1"/>
  <c r="AO4" i="12"/>
  <c r="AP4" i="12"/>
  <c r="AQ4" i="12"/>
  <c r="AR4" i="12"/>
  <c r="AT4" i="12"/>
  <c r="AS5" i="12"/>
  <c r="AN5" i="12"/>
  <c r="AO5" i="12"/>
  <c r="AP5" i="12"/>
  <c r="AQ5" i="12"/>
  <c r="AR5" i="12"/>
  <c r="AT5" i="12"/>
  <c r="AS6" i="12"/>
  <c r="AN6" i="12"/>
  <c r="AO6" i="12"/>
  <c r="AP6" i="12"/>
  <c r="AQ6" i="12"/>
  <c r="AR6" i="12"/>
  <c r="AT6" i="12"/>
  <c r="AS7" i="12"/>
  <c r="AN7" i="12"/>
  <c r="AO7" i="12"/>
  <c r="AP7" i="12"/>
  <c r="AQ7" i="12"/>
  <c r="AR7" i="12"/>
  <c r="AT7" i="12"/>
  <c r="AS8" i="12"/>
  <c r="AN8" i="12"/>
  <c r="AO8" i="12"/>
  <c r="AP8" i="12"/>
  <c r="AQ8" i="12"/>
  <c r="AR8" i="12"/>
  <c r="AT8" i="12"/>
  <c r="AS9" i="12"/>
  <c r="AN9" i="12"/>
  <c r="AO9" i="12"/>
  <c r="AP9" i="12"/>
  <c r="AQ9" i="12"/>
  <c r="AR9" i="12"/>
  <c r="AT9" i="12"/>
  <c r="AS10" i="12"/>
  <c r="AN10" i="12"/>
  <c r="AO10" i="12"/>
  <c r="AP10" i="12"/>
  <c r="AQ10" i="12"/>
  <c r="AR10" i="12"/>
  <c r="AT10" i="12"/>
  <c r="AS11" i="12"/>
  <c r="AN11" i="12"/>
  <c r="AO11" i="12"/>
  <c r="AP11" i="12"/>
  <c r="AQ11" i="12"/>
  <c r="AR11" i="12"/>
  <c r="AT11" i="12"/>
  <c r="AS12" i="12"/>
  <c r="AN12" i="12"/>
  <c r="AO12" i="12"/>
  <c r="AP12" i="12"/>
  <c r="AQ12" i="12"/>
  <c r="AR12" i="12"/>
  <c r="AT12" i="12"/>
  <c r="AS13" i="12"/>
  <c r="AN13" i="12"/>
  <c r="AO13" i="12"/>
  <c r="AP13" i="12"/>
  <c r="AQ13" i="12"/>
  <c r="AR13" i="12"/>
  <c r="AT13" i="12"/>
  <c r="AS14" i="12"/>
  <c r="AN14" i="12"/>
  <c r="AO14" i="12"/>
  <c r="AP14" i="12"/>
  <c r="AQ14" i="12"/>
  <c r="AR14" i="12"/>
  <c r="AT14" i="12"/>
  <c r="AS15" i="12"/>
  <c r="AN15" i="12"/>
  <c r="AO15" i="12"/>
  <c r="AP15" i="12"/>
  <c r="AQ15" i="12"/>
  <c r="AR15" i="12"/>
  <c r="AT15" i="12"/>
  <c r="AS16" i="12"/>
  <c r="AN16" i="12"/>
  <c r="AO16" i="12"/>
  <c r="AP16" i="12"/>
  <c r="AQ16" i="12"/>
  <c r="AR16" i="12"/>
  <c r="AT16" i="12"/>
  <c r="AS17" i="12"/>
  <c r="AN17" i="12"/>
  <c r="AO17" i="12"/>
  <c r="AP17" i="12"/>
  <c r="AQ17" i="12"/>
  <c r="AR17" i="12"/>
  <c r="AT17" i="12"/>
  <c r="AS18" i="12"/>
  <c r="AN18" i="12"/>
  <c r="AO18" i="12"/>
  <c r="AP18" i="12"/>
  <c r="AQ18" i="12"/>
  <c r="AR18" i="12"/>
  <c r="AT18" i="12"/>
  <c r="AS19" i="12"/>
  <c r="AN19" i="12"/>
  <c r="AO19" i="12"/>
  <c r="AP19" i="12"/>
  <c r="AQ19" i="12"/>
  <c r="AR19" i="12"/>
  <c r="AT19" i="12"/>
  <c r="AS20" i="12"/>
  <c r="AN20" i="12"/>
  <c r="AO20" i="12"/>
  <c r="AP20" i="12"/>
  <c r="AQ20" i="12"/>
  <c r="AR20" i="12"/>
  <c r="AT20" i="12"/>
  <c r="AS21" i="12"/>
  <c r="AN21" i="12"/>
  <c r="AO21" i="12"/>
  <c r="AP21" i="12"/>
  <c r="AQ21" i="12"/>
  <c r="AR21" i="12"/>
  <c r="AT21" i="12"/>
  <c r="AS22" i="12"/>
  <c r="AN22" i="12"/>
  <c r="AO22" i="12"/>
  <c r="AP22" i="12"/>
  <c r="AQ22" i="12"/>
  <c r="AR22" i="12"/>
  <c r="AT22" i="12"/>
  <c r="AS23" i="12"/>
  <c r="AN23" i="12"/>
  <c r="AO23" i="12"/>
  <c r="AP23" i="12"/>
  <c r="AQ23" i="12"/>
  <c r="AR23" i="12"/>
  <c r="AT23" i="12"/>
  <c r="AS24" i="12"/>
  <c r="AN24" i="12"/>
  <c r="AO24" i="12"/>
  <c r="AP24" i="12"/>
  <c r="AQ24" i="12"/>
  <c r="AR24" i="12"/>
  <c r="AT24" i="12"/>
  <c r="AS25" i="12"/>
  <c r="AN25" i="12"/>
  <c r="AO25" i="12"/>
  <c r="AP25" i="12"/>
  <c r="AQ25" i="12"/>
  <c r="AR25" i="12"/>
  <c r="AT25" i="12"/>
  <c r="AS26" i="12"/>
  <c r="AN26" i="12"/>
  <c r="AO26" i="12"/>
  <c r="AP26" i="12"/>
  <c r="AQ26" i="12"/>
  <c r="AR26" i="12"/>
  <c r="AT26" i="12"/>
  <c r="AS27" i="12"/>
  <c r="AN27" i="12"/>
  <c r="AO27" i="12"/>
  <c r="AP27" i="12"/>
  <c r="AQ27" i="12"/>
  <c r="AR27" i="12"/>
  <c r="AT27" i="12"/>
  <c r="AS28" i="12"/>
  <c r="AN28" i="12"/>
  <c r="AO28" i="12"/>
  <c r="AP28" i="12"/>
  <c r="AQ28" i="12"/>
  <c r="AR28" i="12"/>
  <c r="AT28" i="12"/>
  <c r="AS29" i="12"/>
  <c r="AN29" i="12"/>
  <c r="AO29" i="12"/>
  <c r="AP29" i="12"/>
  <c r="AQ29" i="12"/>
  <c r="AR29" i="12"/>
  <c r="AT29" i="12"/>
  <c r="AS30" i="12"/>
  <c r="AN30" i="12"/>
  <c r="AO30" i="12"/>
  <c r="AP30" i="12"/>
  <c r="AQ30" i="12"/>
  <c r="AR30" i="12"/>
  <c r="AT30" i="12"/>
  <c r="AS31" i="12"/>
  <c r="AN31" i="12"/>
  <c r="AO31" i="12"/>
  <c r="AP31" i="12"/>
  <c r="AQ31" i="12"/>
  <c r="AR31" i="12"/>
  <c r="AT31" i="12"/>
  <c r="AT32" i="12"/>
  <c r="AO32" i="12"/>
  <c r="AP32" i="12"/>
  <c r="AQ32" i="12"/>
  <c r="AR32" i="12"/>
  <c r="AS32" i="12"/>
  <c r="AN32" i="12"/>
  <c r="AX4" i="12"/>
  <c r="AX5" i="12"/>
  <c r="AX6" i="12"/>
  <c r="AX7" i="12"/>
  <c r="AX8" i="12"/>
  <c r="AX9" i="12"/>
  <c r="AX10" i="12"/>
  <c r="AX11" i="12"/>
  <c r="AX12" i="12"/>
  <c r="AX13" i="12"/>
  <c r="AX14" i="12"/>
  <c r="AX15" i="12"/>
  <c r="AX16" i="12"/>
  <c r="AX17" i="12"/>
  <c r="AX18" i="12"/>
  <c r="AX19" i="12"/>
  <c r="AX20" i="12"/>
  <c r="AX21" i="12"/>
  <c r="AX22" i="12"/>
  <c r="AX23" i="12"/>
  <c r="AX24" i="12"/>
  <c r="AX25" i="12"/>
  <c r="AX26" i="12"/>
  <c r="AX27" i="12"/>
  <c r="AX28" i="12"/>
  <c r="AX29" i="12"/>
  <c r="AX30" i="12"/>
  <c r="AX31" i="12"/>
  <c r="AX32" i="12"/>
  <c r="AX33" i="12"/>
  <c r="AX34" i="12"/>
  <c r="BC4" i="12"/>
  <c r="AY4" i="12"/>
  <c r="AZ4" i="12"/>
  <c r="BA4" i="12"/>
  <c r="BB4" i="12"/>
  <c r="BD4" i="12"/>
  <c r="C31" i="13"/>
  <c r="G31" i="13"/>
  <c r="H3" i="7"/>
  <c r="O3" i="13"/>
  <c r="M3" i="13"/>
  <c r="P3" i="13"/>
  <c r="N3" i="13"/>
  <c r="L3" i="13"/>
  <c r="O3" i="1"/>
  <c r="O6" i="1"/>
  <c r="N3" i="1"/>
  <c r="N6" i="1"/>
  <c r="M3" i="1"/>
  <c r="M6" i="1"/>
  <c r="L3" i="1"/>
  <c r="L6" i="1"/>
  <c r="O6" i="13"/>
  <c r="M6" i="13"/>
  <c r="N6" i="13"/>
  <c r="P6" i="13"/>
  <c r="L6" i="13"/>
  <c r="BC33" i="12"/>
  <c r="BB33" i="12"/>
  <c r="BA33" i="12"/>
  <c r="AZ33" i="12"/>
  <c r="AY33" i="12"/>
  <c r="BC32" i="12"/>
  <c r="BB32" i="12"/>
  <c r="BA32" i="12"/>
  <c r="AZ32" i="12"/>
  <c r="AY32" i="12"/>
  <c r="BC31" i="12"/>
  <c r="BB31" i="12"/>
  <c r="BA31" i="12"/>
  <c r="AZ31" i="12"/>
  <c r="AY31" i="12"/>
  <c r="BC30" i="12"/>
  <c r="BB30" i="12"/>
  <c r="BA30" i="12"/>
  <c r="AZ30" i="12"/>
  <c r="AY30" i="12"/>
  <c r="BC29" i="12"/>
  <c r="BB29" i="12"/>
  <c r="BA29" i="12"/>
  <c r="AZ29" i="12"/>
  <c r="AY29" i="12"/>
  <c r="BC28" i="12"/>
  <c r="BB28" i="12"/>
  <c r="BA28" i="12"/>
  <c r="AZ28" i="12"/>
  <c r="AY28" i="12"/>
  <c r="BC27" i="12"/>
  <c r="BB27" i="12"/>
  <c r="BA27" i="12"/>
  <c r="AZ27" i="12"/>
  <c r="AY27" i="12"/>
  <c r="BC26" i="12"/>
  <c r="BB26" i="12"/>
  <c r="BA26" i="12"/>
  <c r="AZ26" i="12"/>
  <c r="AY26" i="12"/>
  <c r="BC25" i="12"/>
  <c r="BB25" i="12"/>
  <c r="BA25" i="12"/>
  <c r="AZ25" i="12"/>
  <c r="AY25" i="12"/>
  <c r="BC24" i="12"/>
  <c r="BB24" i="12"/>
  <c r="BA24" i="12"/>
  <c r="AZ24" i="12"/>
  <c r="AY24" i="12"/>
  <c r="BC23" i="12"/>
  <c r="BB23" i="12"/>
  <c r="BA23" i="12"/>
  <c r="AZ23" i="12"/>
  <c r="AY23" i="12"/>
  <c r="BC22" i="12"/>
  <c r="BB22" i="12"/>
  <c r="BA22" i="12"/>
  <c r="AZ22" i="12"/>
  <c r="AY22" i="12"/>
  <c r="BC21" i="12"/>
  <c r="BB21" i="12"/>
  <c r="BA21" i="12"/>
  <c r="AZ21" i="12"/>
  <c r="AY21" i="12"/>
  <c r="BC20" i="12"/>
  <c r="BB20" i="12"/>
  <c r="BA20" i="12"/>
  <c r="AZ20" i="12"/>
  <c r="AY20" i="12"/>
  <c r="BC19" i="12"/>
  <c r="BB19" i="12"/>
  <c r="BA19" i="12"/>
  <c r="AZ19" i="12"/>
  <c r="AY19" i="12"/>
  <c r="BC18" i="12"/>
  <c r="BB18" i="12"/>
  <c r="BA18" i="12"/>
  <c r="AZ18" i="12"/>
  <c r="AY18" i="12"/>
  <c r="BC17" i="12"/>
  <c r="BB17" i="12"/>
  <c r="BA17" i="12"/>
  <c r="AZ17" i="12"/>
  <c r="AY17" i="12"/>
  <c r="BC16" i="12"/>
  <c r="BB16" i="12"/>
  <c r="BA16" i="12"/>
  <c r="AZ16" i="12"/>
  <c r="AY16" i="12"/>
  <c r="BC15" i="12"/>
  <c r="BB15" i="12"/>
  <c r="BA15" i="12"/>
  <c r="AZ15" i="12"/>
  <c r="AY15" i="12"/>
  <c r="BC14" i="12"/>
  <c r="BB14" i="12"/>
  <c r="BA14" i="12"/>
  <c r="AZ14" i="12"/>
  <c r="AY14" i="12"/>
  <c r="BC13" i="12"/>
  <c r="BB13" i="12"/>
  <c r="BA13" i="12"/>
  <c r="AZ13" i="12"/>
  <c r="AY13" i="12"/>
  <c r="BC12" i="12"/>
  <c r="BB12" i="12"/>
  <c r="BA12" i="12"/>
  <c r="AZ12" i="12"/>
  <c r="AY12" i="12"/>
  <c r="BC11" i="12"/>
  <c r="BB11" i="12"/>
  <c r="BA11" i="12"/>
  <c r="AZ11" i="12"/>
  <c r="AY11" i="12"/>
  <c r="BC10" i="12"/>
  <c r="BB10" i="12"/>
  <c r="BA10" i="12"/>
  <c r="AZ10" i="12"/>
  <c r="AY10" i="12"/>
  <c r="BC9" i="12"/>
  <c r="BB9" i="12"/>
  <c r="BA9" i="12"/>
  <c r="AZ9" i="12"/>
  <c r="AY9" i="12"/>
  <c r="BC8" i="12"/>
  <c r="BB8" i="12"/>
  <c r="BA8" i="12"/>
  <c r="AZ8" i="12"/>
  <c r="AY8" i="12"/>
  <c r="BD8" i="12"/>
  <c r="BC7" i="12"/>
  <c r="BB7" i="12"/>
  <c r="BA7" i="12"/>
  <c r="AZ7" i="12"/>
  <c r="AY7" i="12"/>
  <c r="BC6" i="12"/>
  <c r="BB6" i="12"/>
  <c r="BA6" i="12"/>
  <c r="AZ6" i="12"/>
  <c r="AY6" i="12"/>
  <c r="BC5" i="12"/>
  <c r="BB5" i="12"/>
  <c r="BA5" i="12"/>
  <c r="AZ5" i="12"/>
  <c r="AY5" i="12"/>
  <c r="BD28" i="12"/>
  <c r="BD7" i="12"/>
  <c r="BD29" i="12"/>
  <c r="BD20" i="12"/>
  <c r="BD32" i="12"/>
  <c r="BD22" i="12"/>
  <c r="BD14" i="12"/>
  <c r="BD26" i="12"/>
  <c r="BD30" i="12"/>
  <c r="BD9" i="12"/>
  <c r="BD11" i="12"/>
  <c r="BD27" i="12"/>
  <c r="BD33" i="12"/>
  <c r="BD31" i="12"/>
  <c r="BD25" i="12"/>
  <c r="BD24" i="12"/>
  <c r="BD23" i="12"/>
  <c r="BD21" i="12"/>
  <c r="BD19" i="12"/>
  <c r="BD18" i="12"/>
  <c r="BD17" i="12"/>
  <c r="BD16" i="12"/>
  <c r="BD15" i="12"/>
  <c r="BD13" i="12"/>
  <c r="BB34" i="12"/>
  <c r="BD10" i="12"/>
  <c r="BD12" i="12"/>
  <c r="AZ34" i="12"/>
  <c r="AY34" i="12"/>
  <c r="BC34" i="12"/>
  <c r="BA34" i="12"/>
  <c r="BD6" i="12"/>
  <c r="BD5" i="12"/>
  <c r="G7" i="11"/>
  <c r="P4" i="11"/>
  <c r="E7" i="11"/>
  <c r="N4" i="11"/>
  <c r="D7" i="11"/>
  <c r="C7" i="11"/>
  <c r="L4" i="11"/>
  <c r="M4" i="11"/>
  <c r="F7" i="10"/>
  <c r="E7" i="10"/>
  <c r="N4" i="10"/>
  <c r="D7" i="10"/>
  <c r="M4" i="10"/>
  <c r="C7" i="10"/>
  <c r="P4" i="10"/>
  <c r="O4" i="10"/>
  <c r="L4" i="10"/>
  <c r="K4" i="10"/>
  <c r="P4" i="9"/>
  <c r="E7" i="9"/>
  <c r="N4" i="9"/>
  <c r="L4" i="9"/>
  <c r="K4" i="9"/>
  <c r="G7" i="8"/>
  <c r="P4" i="8"/>
  <c r="E7" i="8"/>
  <c r="N4" i="8"/>
  <c r="D7" i="8"/>
  <c r="M4" i="8"/>
  <c r="K4" i="8"/>
  <c r="G7" i="7"/>
  <c r="P4" i="7"/>
  <c r="F7" i="7"/>
  <c r="E7" i="7"/>
  <c r="N4" i="7"/>
  <c r="D7" i="7"/>
  <c r="M4" i="7"/>
  <c r="C7" i="7"/>
  <c r="L4" i="7"/>
  <c r="B7" i="7"/>
  <c r="H6" i="7"/>
  <c r="H5" i="7"/>
  <c r="H4" i="7"/>
  <c r="O4" i="7"/>
  <c r="K4" i="7"/>
  <c r="F7" i="6"/>
  <c r="O3" i="6"/>
  <c r="E7" i="6"/>
  <c r="D7" i="6"/>
  <c r="C7" i="6"/>
  <c r="L3" i="6"/>
  <c r="N3" i="6"/>
  <c r="M3" i="6"/>
  <c r="O3" i="5"/>
  <c r="L3" i="5"/>
  <c r="M3" i="5"/>
  <c r="L7" i="11"/>
  <c r="H7" i="7"/>
  <c r="K7" i="7"/>
  <c r="BD34" i="12"/>
  <c r="L7" i="10"/>
  <c r="L6" i="5"/>
  <c r="P7" i="9"/>
  <c r="L7" i="9"/>
  <c r="N7" i="9"/>
  <c r="K7" i="9"/>
  <c r="P7" i="8"/>
  <c r="M7" i="8"/>
  <c r="N7" i="8"/>
  <c r="K7" i="8"/>
  <c r="M7" i="7"/>
  <c r="N7" i="7"/>
  <c r="O6" i="6"/>
  <c r="M6" i="6"/>
  <c r="N6" i="6"/>
  <c r="L6" i="6"/>
  <c r="K7" i="10"/>
  <c r="P7" i="10"/>
  <c r="P7" i="11"/>
  <c r="N7" i="11"/>
  <c r="M7" i="11"/>
  <c r="O7" i="7"/>
  <c r="P7" i="7"/>
  <c r="L7" i="7"/>
  <c r="N7" i="10"/>
  <c r="M7" i="10"/>
  <c r="O7" i="10"/>
  <c r="M6" i="5"/>
  <c r="O6" i="5"/>
</calcChain>
</file>

<file path=xl/sharedStrings.xml><?xml version="1.0" encoding="utf-8"?>
<sst xmlns="http://schemas.openxmlformats.org/spreadsheetml/2006/main" count="392" uniqueCount="78">
  <si>
    <t>MD</t>
  </si>
  <si>
    <t>AD</t>
  </si>
  <si>
    <t>NAD</t>
  </si>
  <si>
    <t>AA</t>
  </si>
  <si>
    <t>MA</t>
  </si>
  <si>
    <t>Total</t>
  </si>
  <si>
    <t>Sujeto</t>
  </si>
  <si>
    <t>INFORMACION GENERAL</t>
  </si>
  <si>
    <t>CUESTIONARIO DE PREGUNTAS</t>
  </si>
  <si>
    <t>ORGANIZACIÓN</t>
  </si>
  <si>
    <t>CARGO</t>
  </si>
  <si>
    <t>NIVEL CARGO</t>
  </si>
  <si>
    <t>GENERO</t>
  </si>
  <si>
    <t>AÑOS ORG.</t>
  </si>
  <si>
    <t>AÑOS CARGO</t>
  </si>
  <si>
    <t>NIVEL EDUCATIVO</t>
  </si>
  <si>
    <t>F</t>
  </si>
  <si>
    <t>M</t>
  </si>
  <si>
    <t>TRABAJADOR</t>
  </si>
  <si>
    <t>Otro</t>
  </si>
  <si>
    <t>Bachiller</t>
  </si>
  <si>
    <t>Directivo</t>
  </si>
  <si>
    <t>Especialización</t>
  </si>
  <si>
    <t>Profesional</t>
  </si>
  <si>
    <t>Técnico</t>
  </si>
  <si>
    <t>Maestría</t>
  </si>
  <si>
    <t>DNS</t>
  </si>
  <si>
    <t>FRECUENCIA POR SUJETO</t>
  </si>
  <si>
    <t>FRECUENCIA POR PREGUNTA</t>
  </si>
  <si>
    <t>Pregunta</t>
  </si>
  <si>
    <t>OBJETIVOS ESTRATÉGICOS</t>
  </si>
  <si>
    <t>OBJETIVO SELECIONADO PARA TRABAJAR</t>
  </si>
  <si>
    <t>VALORES DE LA ENTIDAD</t>
  </si>
  <si>
    <t>GESTIÓN DEL CONOCIMIENTO</t>
  </si>
  <si>
    <t>Integrantes del Grupo:</t>
  </si>
  <si>
    <r>
      <rPr>
        <b/>
        <i/>
        <sz val="12"/>
        <color theme="1"/>
        <rFont val="Calibri"/>
        <family val="2"/>
        <scheme val="minor"/>
      </rPr>
      <t xml:space="preserve">Empresa Seleccionada: </t>
    </r>
    <r>
      <rPr>
        <b/>
        <i/>
        <sz val="14"/>
        <color theme="1"/>
        <rFont val="Calibri"/>
        <family val="2"/>
        <scheme val="minor"/>
      </rPr>
      <t>VISTA HIGHER LEARNING, INC</t>
    </r>
  </si>
  <si>
    <t>MISIÓN</t>
  </si>
  <si>
    <t>VISIÓN</t>
  </si>
  <si>
    <t>CLAUDIA MARCELA GRANOBLES SERNA</t>
  </si>
  <si>
    <t>JUAN CARLOS RESTREPO DIEZ</t>
  </si>
  <si>
    <t>YODI NAILEN TORRES CHAVARRIAGA</t>
  </si>
  <si>
    <t>Producción</t>
  </si>
  <si>
    <t>Quality Control</t>
  </si>
  <si>
    <t>Tecnólogo</t>
  </si>
  <si>
    <t>Customer Service Representative</t>
  </si>
  <si>
    <t>Asesor</t>
  </si>
  <si>
    <t>Technical Support Representative</t>
  </si>
  <si>
    <t>Desarrollador</t>
  </si>
  <si>
    <t>Editor</t>
  </si>
  <si>
    <t>Manager de Ingenieria</t>
  </si>
  <si>
    <t>Web Developer</t>
  </si>
  <si>
    <t>Technical Support Chats</t>
  </si>
  <si>
    <t>Asistente</t>
  </si>
  <si>
    <t>Soporte técnico</t>
  </si>
  <si>
    <t>Nuestra misión es crear programas de idiomas de calidad superiores que audazmente integran texto, tecnología y medios de comunicación. Al centrarnos en nuestra singular pasión, dejamos que usted se centre en la suya.</t>
  </si>
  <si>
    <t>No está disponible al público.</t>
  </si>
  <si>
    <t>Flexibilidad
Logro
Respeto
Cooperación
Comunicación honesta
Confianza</t>
  </si>
  <si>
    <t>Especialista en Producción</t>
  </si>
  <si>
    <t>Representante de servicio técnico</t>
  </si>
  <si>
    <t>Representante de soporte técnico</t>
  </si>
  <si>
    <t xml:space="preserve">Desarrollador de software </t>
  </si>
  <si>
    <t>Especialista de Producción</t>
  </si>
  <si>
    <t>En cuanto a la creación de conocimiento, se observa una tendencia muy marcada, dado que el mayor porcentaje se encuentra en la respuesta Muy de Acuerdo con el 71% y en el segundo lugar se encuentra la respuesta Algo de Acuerdo con el 24%, situación que permite concluir que para la empresa es primordial la creación de conocimiento y además cuenta con talento humano y grupos de trabajo capaces de crearlo. Por su parte, las entrevistas reafirman dicha tendencia.</t>
  </si>
  <si>
    <t>Respecto a la adquisición de conocimiento, puede observarse que el mayor porcentaje se encuentra entre las respuestas Muy de Acuerdo y Algo de Acuerdo, mostrando el 37% y el 23% respectivamente.  Lo anterior permite considerar que para la empresa el uso de las redes sociales, los medios electrónicos y en general otras fuente externas son importes como herramientas a través de las cuales se adquiere conocimiento. Desde las entrevistas, se logra entender además, que las agremiaciones y la socialización permanente con clientes e instituciones permite el intercambio de conocimiento y la adquisición del mismo.</t>
  </si>
  <si>
    <t>En la documentación de conocimiento, se nota que el mayor porcentaje se encuentra en la respuesta Muy de Acuerdo con el 55%, seguida de la respuesta Algo de Acuerdo con el 28%. Esto permite pensar que tanto la empresa como los empleados documentan y actualizan los procesos, prácticas y mejoras. Las entrevistas lo que permiten ver es que se trabaja día a día por fortalecer en la empresa este aspecto, para contar con procedimientos y manuales lo más actualizados posibles.</t>
  </si>
  <si>
    <t>En lo que se refiere al almacenamiento del conocimiento, se visualiza que la mayoría de las respuestas tienen una tendencia favorable, puesto que el mayor porcentaje se encuentra en la respuesta Muy de Acuerdo con el 64% y en el segundo lugar Algo de Acuerdo con el 28%, lo anterior permite concluir que el conocimiento almacenado es útil tanto para desarollar el trabajo cotidiano como para alcanzar los objetivos organizacionales. Desde las entrevistas, se ratifica que la empresa es oportuna y eficaz en el proceso de almacenamiento del conocimiento.</t>
  </si>
  <si>
    <t>Tecnología: nuevas tecnologías para aplicaciones móviles
Proactividad: adelantarse a los requerimientos/deseos de los clientes
Productos: que se pueden mover en un entorno online, cara-a-cara o mixto
Cobertura: incursionar en otros idiomas como Chino y Portugués</t>
  </si>
  <si>
    <t>Incursionar en la enseñanza de otros idiomas como Chino y Portugués para el año 2017</t>
  </si>
  <si>
    <t>En lo relacionado con el compartir conocimiento, la percepcion general de la empresa se encuentra ubicada en la respuesta  Muy de Acuerdo con el 63%, teniendo como segundo lugar la respuesta Algo de acuerdo con el 22%. Lo anterior muestra que existe al interior de la organizacion un interes por compartir conocimiento a traves de diversos medios como los dialogos entre los trabajadores y jefes y el intercambio entre las personas. Una de las entrevistas confirma que existe en la emrpesa la posibilidad de dialogar y compartir conocimiento.</t>
  </si>
  <si>
    <t>El proceso de distribuciòn de conocimiento en la organización es altamente valorado por los trabajadores. El 63% de los trabajadores encuestados estan muy deacuerdo con la idea de que existe una distribucion del conocimiento adecuada, lo cual se debe al uso de la intranet en la organizacion, el correo electronico y otras herramientas para la transferencia de conocimiento, ademas de la facilidad con que se cuenta para la busqueda de conocimientos  necesarios.</t>
  </si>
  <si>
    <t xml:space="preserve">El proceso de Aplicación de conocimiento tiene el mayor porcentaje en la respuesta Muy deacuerdo, seguido por la respuesta Algo deacuerdo. Aspectos como la produccion continua de nuevos productos y el mejoramiento de algunos productos existentes hace que exista esta percepcion, ademas, el talento humano de la organizaciòn es fundamental para la creaciòn de nuevos productos. </t>
  </si>
  <si>
    <t>Doctorado</t>
  </si>
  <si>
    <t>Editora</t>
  </si>
  <si>
    <t>Supervisor</t>
  </si>
  <si>
    <t>Soporte de sistemas</t>
  </si>
  <si>
    <t>Supervisora</t>
  </si>
  <si>
    <t xml:space="preserve">Coordinador de diseño </t>
  </si>
  <si>
    <t>VISTA HIGHER LEARNING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</si>
</sst>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 &quot;€&quot;_-;\-* #,##0.00\ &quot;€&quot;_-;_-* &quot;-&quot;??\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b/>
      <i/>
      <sz val="12"/>
      <color theme="1"/>
      <name val="Calibri"/>
      <family val="2"/>
      <scheme val="minor"/>
    </font>
    <font>
      <sz val="10"/>
      <color theme="1"/>
      <name val="Calibri"/>
      <family val="2"/>
      <scheme val="minor"/>
    </font>
    <font>
      <sz val="9"/>
      <color theme="1"/>
      <name val="Calibri"/>
      <family val="2"/>
      <scheme val="minor"/>
    </font>
    <font>
      <sz val="9"/>
      <color theme="2" tint="-0.64998321481978816"/>
      <name val="Calibri"/>
      <family val="2"/>
      <scheme val="minor"/>
    </font>
    <font>
      <sz val="8"/>
      <color theme="1"/>
      <name val="Calibri"/>
      <family val="2"/>
      <scheme val="minor"/>
    </font>
    <font>
      <sz val="10"/>
      <color theme="1"/>
      <name val="Arial"/>
      <family val="2"/>
    </font>
    <font>
      <sz val="9"/>
      <color indexed="23"/>
      <name val="Calibri"/>
      <family val="2"/>
      <scheme val="minor"/>
    </font>
    <font>
      <sz val="22"/>
      <color theme="2" tint="-0.249977111117893"/>
      <name val="Calibri"/>
      <family val="2"/>
      <scheme val="minor"/>
    </font>
    <font>
      <sz val="14"/>
      <color theme="2" tint="-0.64998321481978816"/>
      <name val="Calibri"/>
      <family val="2"/>
      <scheme val="minor"/>
    </font>
    <font>
      <sz val="14"/>
      <color indexed="23"/>
      <name val="Calibri"/>
      <family val="2"/>
      <scheme val="minor"/>
    </font>
    <font>
      <b/>
      <i/>
      <sz val="14"/>
      <color theme="1"/>
      <name val="Calibri"/>
      <family val="2"/>
      <scheme val="minor"/>
    </font>
    <font>
      <sz val="10"/>
      <name val="Calibri"/>
      <family val="1"/>
      <scheme val="minor"/>
    </font>
    <font>
      <sz val="10"/>
      <name val="Arial"/>
      <family val="2"/>
    </font>
    <font>
      <sz val="11"/>
      <color theme="1"/>
      <name val="Agency FB"/>
      <family val="2"/>
    </font>
    <font>
      <sz val="11"/>
      <color rgb="FF3F3F76"/>
      <name val="Agency FB"/>
      <family val="2"/>
    </font>
    <font>
      <b/>
      <sz val="11"/>
      <color rgb="FFFA7D00"/>
      <name val="Agency FB"/>
      <family val="2"/>
    </font>
    <font>
      <b/>
      <sz val="14"/>
      <color indexed="23"/>
      <name val="Calibri"/>
      <family val="2"/>
      <scheme val="minor"/>
    </font>
    <font>
      <sz val="12"/>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rgb="FFFFFF99"/>
        <bgColor indexed="64"/>
      </patternFill>
    </fill>
    <fill>
      <patternFill patternType="solid">
        <fgColor theme="0"/>
        <bgColor indexed="64"/>
      </patternFill>
    </fill>
    <fill>
      <patternFill patternType="solid">
        <fgColor theme="9" tint="0.39997558519241921"/>
        <bgColor indexed="64"/>
      </patternFill>
    </fill>
    <fill>
      <patternFill patternType="solid">
        <fgColor rgb="FFFFCC99"/>
      </patternFill>
    </fill>
    <fill>
      <patternFill patternType="solid">
        <fgColor rgb="FFF2F2F2"/>
      </patternFill>
    </fill>
    <fill>
      <patternFill patternType="solid">
        <fgColor theme="6" tint="0.79998168889431442"/>
        <bgColor theme="6" tint="0.79998168889431442"/>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hair">
        <color auto="1"/>
      </top>
      <bottom/>
      <diagonal/>
    </border>
    <border>
      <left/>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s>
  <cellStyleXfs count="9">
    <xf numFmtId="0" fontId="0" fillId="0" borderId="0"/>
    <xf numFmtId="9" fontId="1" fillId="0" borderId="0" applyFont="0" applyFill="0" applyBorder="0" applyAlignment="0" applyProtection="0"/>
    <xf numFmtId="0" fontId="4" fillId="0" borderId="0"/>
    <xf numFmtId="164" fontId="8" fillId="0" borderId="0" applyFont="0" applyFill="0" applyBorder="0" applyAlignment="0" applyProtection="0"/>
    <xf numFmtId="0" fontId="14" fillId="0" borderId="0"/>
    <xf numFmtId="165" fontId="15" fillId="0" borderId="0" applyFont="0" applyFill="0" applyBorder="0" applyAlignment="0" applyProtection="0"/>
    <xf numFmtId="0" fontId="16" fillId="13" borderId="0" applyNumberFormat="0" applyBorder="0" applyAlignment="0" applyProtection="0"/>
    <xf numFmtId="0" fontId="17" fillId="11" borderId="35" applyNumberFormat="0" applyAlignment="0" applyProtection="0"/>
    <xf numFmtId="0" fontId="18" fillId="12" borderId="35" applyNumberFormat="0" applyAlignment="0" applyProtection="0"/>
  </cellStyleXfs>
  <cellXfs count="143">
    <xf numFmtId="0" fontId="0" fillId="0" borderId="0" xfId="0"/>
    <xf numFmtId="0" fontId="0" fillId="0" borderId="6"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9" fontId="0" fillId="0" borderId="11" xfId="1" applyFont="1" applyBorder="1" applyAlignment="1">
      <alignment horizontal="center"/>
    </xf>
    <xf numFmtId="9" fontId="0" fillId="0" borderId="12" xfId="1" applyFont="1" applyBorder="1" applyAlignment="1">
      <alignment horizontal="center"/>
    </xf>
    <xf numFmtId="9" fontId="0" fillId="0" borderId="13" xfId="1" applyFont="1" applyBorder="1" applyAlignment="1">
      <alignment horizontal="center"/>
    </xf>
    <xf numFmtId="0" fontId="0" fillId="0" borderId="0" xfId="0" applyBorder="1" applyAlignment="1">
      <alignment horizontal="center"/>
    </xf>
    <xf numFmtId="0" fontId="0" fillId="0" borderId="0" xfId="0" applyBorder="1"/>
    <xf numFmtId="9" fontId="0" fillId="0" borderId="0" xfId="1" applyFont="1" applyBorder="1" applyAlignment="1">
      <alignment horizontal="center"/>
    </xf>
    <xf numFmtId="0" fontId="2" fillId="2" borderId="2" xfId="0" applyFont="1" applyFill="1" applyBorder="1" applyAlignment="1">
      <alignment horizontal="center"/>
    </xf>
    <xf numFmtId="0" fontId="0" fillId="0" borderId="1" xfId="0" applyBorder="1" applyAlignment="1">
      <alignment horizontal="center"/>
    </xf>
    <xf numFmtId="0" fontId="2" fillId="2" borderId="18" xfId="0" applyFont="1" applyFill="1" applyBorder="1" applyAlignment="1">
      <alignment horizontal="center"/>
    </xf>
    <xf numFmtId="0" fontId="0" fillId="0" borderId="21" xfId="0" applyFill="1" applyBorder="1" applyAlignment="1">
      <alignment horizontal="center"/>
    </xf>
    <xf numFmtId="9" fontId="0" fillId="0" borderId="21" xfId="1" applyFont="1" applyFill="1" applyBorder="1" applyAlignment="1">
      <alignment horizontal="center"/>
    </xf>
    <xf numFmtId="0" fontId="2" fillId="2" borderId="21" xfId="0" applyFont="1" applyFill="1" applyBorder="1" applyAlignment="1">
      <alignment horizontal="center"/>
    </xf>
    <xf numFmtId="0" fontId="2" fillId="2" borderId="25" xfId="0" applyFont="1" applyFill="1" applyBorder="1" applyAlignment="1">
      <alignment horizontal="center"/>
    </xf>
    <xf numFmtId="0" fontId="2" fillId="2" borderId="12" xfId="0" applyFont="1" applyFill="1" applyBorder="1" applyAlignment="1">
      <alignment horizontal="center"/>
    </xf>
    <xf numFmtId="0" fontId="2" fillId="2" borderId="22" xfId="0" applyFont="1" applyFill="1" applyBorder="1" applyAlignment="1">
      <alignment horizontal="center"/>
    </xf>
    <xf numFmtId="0" fontId="2" fillId="2" borderId="13" xfId="0" applyFont="1" applyFill="1" applyBorder="1"/>
    <xf numFmtId="0" fontId="0" fillId="0" borderId="3" xfId="0" applyFill="1" applyBorder="1"/>
    <xf numFmtId="0" fontId="0" fillId="0" borderId="4" xfId="0" applyFill="1" applyBorder="1"/>
    <xf numFmtId="0" fontId="0" fillId="0" borderId="20" xfId="0" applyFill="1" applyBorder="1"/>
    <xf numFmtId="0" fontId="0" fillId="0" borderId="5" xfId="0" applyFill="1" applyBorder="1"/>
    <xf numFmtId="0" fontId="0" fillId="0" borderId="6" xfId="0" applyFill="1" applyBorder="1"/>
    <xf numFmtId="0" fontId="0" fillId="0" borderId="17" xfId="0" applyFill="1" applyBorder="1"/>
    <xf numFmtId="0" fontId="0" fillId="0" borderId="8" xfId="0" applyFill="1" applyBorder="1"/>
    <xf numFmtId="0" fontId="0" fillId="0" borderId="13" xfId="0" applyFill="1" applyBorder="1"/>
    <xf numFmtId="0" fontId="0" fillId="0" borderId="23" xfId="0" applyFill="1" applyBorder="1"/>
    <xf numFmtId="0" fontId="2" fillId="6" borderId="1" xfId="0" applyFont="1" applyFill="1" applyBorder="1" applyAlignment="1">
      <alignment horizontal="center"/>
    </xf>
    <xf numFmtId="0" fontId="2" fillId="0" borderId="0" xfId="0" applyFont="1" applyAlignment="1">
      <alignment horizontal="center"/>
    </xf>
    <xf numFmtId="0" fontId="0" fillId="8" borderId="3" xfId="0" applyFill="1" applyBorder="1"/>
    <xf numFmtId="0" fontId="0" fillId="8" borderId="4" xfId="0" applyFill="1" applyBorder="1"/>
    <xf numFmtId="0" fontId="0" fillId="8" borderId="5" xfId="0" applyFill="1" applyBorder="1"/>
    <xf numFmtId="0" fontId="0" fillId="8" borderId="6" xfId="0" applyFill="1" applyBorder="1"/>
    <xf numFmtId="0" fontId="0" fillId="8" borderId="1" xfId="0" applyFill="1" applyBorder="1"/>
    <xf numFmtId="0" fontId="0" fillId="8" borderId="8" xfId="0" applyFill="1" applyBorder="1"/>
    <xf numFmtId="0" fontId="0" fillId="8" borderId="9" xfId="0" applyFill="1" applyBorder="1"/>
    <xf numFmtId="0" fontId="0" fillId="8" borderId="7" xfId="0" applyFill="1" applyBorder="1"/>
    <xf numFmtId="0" fontId="0" fillId="8" borderId="10" xfId="0" applyFill="1" applyBorder="1"/>
    <xf numFmtId="0" fontId="2" fillId="2" borderId="28" xfId="0" applyFont="1" applyFill="1" applyBorder="1" applyAlignment="1">
      <alignment horizontal="center"/>
    </xf>
    <xf numFmtId="0" fontId="2" fillId="2" borderId="29"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2" borderId="32" xfId="0" applyFont="1" applyFill="1" applyBorder="1" applyAlignment="1">
      <alignment horizontal="center"/>
    </xf>
    <xf numFmtId="0" fontId="2" fillId="6" borderId="19" xfId="0" applyFont="1" applyFill="1" applyBorder="1" applyAlignment="1">
      <alignment horizontal="center"/>
    </xf>
    <xf numFmtId="0" fontId="2" fillId="6" borderId="27" xfId="0" applyFont="1" applyFill="1" applyBorder="1" applyAlignment="1">
      <alignment horizontal="center"/>
    </xf>
    <xf numFmtId="0" fontId="0" fillId="0" borderId="34" xfId="0" applyBorder="1" applyAlignment="1">
      <alignment horizontal="center"/>
    </xf>
    <xf numFmtId="0" fontId="2" fillId="6" borderId="2" xfId="0" applyFont="1" applyFill="1" applyBorder="1" applyAlignment="1">
      <alignment horizontal="center"/>
    </xf>
    <xf numFmtId="0" fontId="0" fillId="0" borderId="21" xfId="0" applyBorder="1" applyAlignment="1">
      <alignment horizontal="center"/>
    </xf>
    <xf numFmtId="9" fontId="0" fillId="0" borderId="21" xfId="1" applyFont="1" applyBorder="1" applyAlignment="1">
      <alignment horizontal="center"/>
    </xf>
    <xf numFmtId="0" fontId="2" fillId="0" borderId="0" xfId="0" applyFont="1" applyBorder="1"/>
    <xf numFmtId="0" fontId="0" fillId="0" borderId="19" xfId="0" applyBorder="1" applyAlignment="1">
      <alignment horizontal="center"/>
    </xf>
    <xf numFmtId="0" fontId="0" fillId="0" borderId="0" xfId="0" applyFill="1" applyBorder="1" applyAlignment="1">
      <alignment horizontal="center"/>
    </xf>
    <xf numFmtId="0" fontId="2" fillId="3" borderId="24"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9" borderId="0" xfId="0" applyFont="1" applyFill="1" applyBorder="1" applyAlignment="1">
      <alignment horizontal="center"/>
    </xf>
    <xf numFmtId="0" fontId="0" fillId="9" borderId="0" xfId="0" applyFill="1"/>
    <xf numFmtId="0" fontId="0" fillId="7" borderId="6" xfId="0" applyFill="1" applyBorder="1" applyAlignment="1">
      <alignment horizontal="center"/>
    </xf>
    <xf numFmtId="0" fontId="0" fillId="7" borderId="1"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0" fillId="7" borderId="10" xfId="0" applyFill="1" applyBorder="1" applyAlignment="1">
      <alignment horizontal="center"/>
    </xf>
    <xf numFmtId="0" fontId="2" fillId="0" borderId="0" xfId="0" applyFont="1"/>
    <xf numFmtId="0" fontId="4" fillId="0" borderId="0" xfId="2" applyFont="1"/>
    <xf numFmtId="0" fontId="5" fillId="0" borderId="0" xfId="2" applyFont="1"/>
    <xf numFmtId="0" fontId="7" fillId="0" borderId="0" xfId="2" applyFont="1"/>
    <xf numFmtId="0" fontId="5" fillId="0" borderId="0" xfId="2" applyFont="1" applyBorder="1"/>
    <xf numFmtId="14" fontId="5" fillId="0" borderId="0" xfId="2" applyNumberFormat="1" applyFont="1" applyBorder="1" applyAlignment="1">
      <alignment horizontal="left"/>
    </xf>
    <xf numFmtId="14" fontId="5" fillId="0" borderId="0" xfId="2" applyNumberFormat="1" applyFont="1" applyBorder="1" applyAlignment="1"/>
    <xf numFmtId="14" fontId="5" fillId="0" borderId="0" xfId="2" applyNumberFormat="1" applyFont="1" applyBorder="1" applyAlignment="1">
      <alignment horizontal="center"/>
    </xf>
    <xf numFmtId="0" fontId="5" fillId="0" borderId="0" xfId="2" applyFont="1" applyBorder="1" applyAlignment="1">
      <alignment horizontal="left"/>
    </xf>
    <xf numFmtId="0" fontId="9" fillId="0" borderId="0" xfId="2" applyFont="1" applyBorder="1"/>
    <xf numFmtId="0" fontId="9" fillId="0" borderId="0" xfId="2" applyFont="1" applyBorder="1" applyAlignment="1">
      <alignment horizontal="center"/>
    </xf>
    <xf numFmtId="0" fontId="5" fillId="0" borderId="0" xfId="2" applyFont="1" applyBorder="1" applyAlignment="1"/>
    <xf numFmtId="0" fontId="9" fillId="0" borderId="0" xfId="2" applyFont="1" applyBorder="1" applyAlignment="1">
      <alignment horizontal="left"/>
    </xf>
    <xf numFmtId="0" fontId="4" fillId="0" borderId="0" xfId="2"/>
    <xf numFmtId="0" fontId="6" fillId="0" borderId="0" xfId="2" applyFont="1" applyBorder="1" applyAlignment="1">
      <alignment wrapText="1"/>
    </xf>
    <xf numFmtId="0" fontId="4" fillId="0" borderId="0" xfId="2" applyFont="1" applyBorder="1" applyAlignment="1"/>
    <xf numFmtId="0" fontId="10" fillId="0" borderId="0" xfId="2" applyFont="1" applyAlignment="1">
      <alignment horizontal="right" vertical="center"/>
    </xf>
    <xf numFmtId="0" fontId="4" fillId="0" borderId="0" xfId="2" applyBorder="1"/>
    <xf numFmtId="0" fontId="4" fillId="0" borderId="0" xfId="2" applyFont="1" applyBorder="1"/>
    <xf numFmtId="0" fontId="12" fillId="0" borderId="0" xfId="2" applyFont="1" applyFill="1"/>
    <xf numFmtId="0" fontId="11" fillId="0" borderId="0" xfId="2" applyFont="1" applyBorder="1" applyAlignment="1">
      <alignment horizontal="left" wrapText="1"/>
    </xf>
    <xf numFmtId="0" fontId="13" fillId="0" borderId="0" xfId="2" applyFont="1"/>
    <xf numFmtId="0" fontId="19" fillId="0" borderId="0" xfId="2" applyFont="1"/>
    <xf numFmtId="0" fontId="13" fillId="0" borderId="0" xfId="0" applyFont="1"/>
    <xf numFmtId="0" fontId="0" fillId="0" borderId="4" xfId="0" applyFill="1" applyBorder="1" applyAlignment="1">
      <alignment horizontal="center"/>
    </xf>
    <xf numFmtId="0" fontId="0" fillId="0" borderId="37" xfId="0" applyFill="1" applyBorder="1"/>
    <xf numFmtId="0" fontId="0" fillId="0" borderId="2" xfId="0" applyFill="1" applyBorder="1"/>
    <xf numFmtId="0" fontId="0" fillId="0" borderId="14" xfId="0" applyFill="1" applyBorder="1"/>
    <xf numFmtId="0" fontId="0" fillId="0" borderId="15" xfId="0" applyFill="1" applyBorder="1"/>
    <xf numFmtId="0" fontId="0" fillId="0" borderId="15" xfId="0" applyFill="1" applyBorder="1" applyAlignment="1">
      <alignment horizontal="right"/>
    </xf>
    <xf numFmtId="0" fontId="20" fillId="9" borderId="1" xfId="0" applyFont="1" applyFill="1" applyBorder="1" applyAlignment="1">
      <alignment wrapText="1"/>
    </xf>
    <xf numFmtId="0" fontId="0" fillId="0" borderId="1" xfId="0" applyFill="1" applyBorder="1" applyAlignment="1">
      <alignment horizontal="center"/>
    </xf>
    <xf numFmtId="0" fontId="0" fillId="0" borderId="19" xfId="0" applyFill="1" applyBorder="1" applyAlignment="1">
      <alignment horizontal="center"/>
    </xf>
    <xf numFmtId="0" fontId="20" fillId="0" borderId="24" xfId="0" applyFont="1" applyBorder="1" applyAlignment="1">
      <alignment horizontal="left" vertical="center" wrapText="1"/>
    </xf>
    <xf numFmtId="0" fontId="20" fillId="0" borderId="36" xfId="0" applyFont="1" applyBorder="1" applyAlignment="1">
      <alignment horizontal="left" vertical="center"/>
    </xf>
    <xf numFmtId="0" fontId="20" fillId="0" borderId="34" xfId="0" applyFont="1" applyBorder="1" applyAlignment="1">
      <alignment horizontal="left" vertical="center"/>
    </xf>
    <xf numFmtId="0" fontId="20" fillId="0" borderId="36" xfId="0" applyFont="1" applyBorder="1" applyAlignment="1">
      <alignment horizontal="left" vertical="center" wrapText="1"/>
    </xf>
    <xf numFmtId="0" fontId="20" fillId="0" borderId="34" xfId="0" applyFont="1" applyBorder="1" applyAlignment="1">
      <alignment horizontal="left" vertical="center" wrapText="1"/>
    </xf>
    <xf numFmtId="0" fontId="20" fillId="2" borderId="0" xfId="0" applyFont="1" applyFill="1" applyAlignment="1">
      <alignment horizontal="left" vertical="center" wrapText="1"/>
    </xf>
    <xf numFmtId="0" fontId="2" fillId="4" borderId="19" xfId="0" applyFont="1" applyFill="1" applyBorder="1" applyAlignment="1">
      <alignment horizontal="center"/>
    </xf>
    <xf numFmtId="0" fontId="2" fillId="4" borderId="26" xfId="0" applyFont="1" applyFill="1" applyBorder="1" applyAlignment="1">
      <alignment horizontal="center"/>
    </xf>
    <xf numFmtId="0" fontId="2" fillId="4" borderId="33" xfId="0" applyFont="1" applyFill="1" applyBorder="1" applyAlignment="1">
      <alignment horizontal="center"/>
    </xf>
    <xf numFmtId="0" fontId="2" fillId="4" borderId="27" xfId="0" applyFont="1" applyFill="1" applyBorder="1" applyAlignment="1">
      <alignment horizontal="center"/>
    </xf>
    <xf numFmtId="0" fontId="2" fillId="5" borderId="19" xfId="0" applyFont="1" applyFill="1" applyBorder="1" applyAlignment="1">
      <alignment horizontal="center"/>
    </xf>
    <xf numFmtId="0" fontId="2" fillId="5" borderId="26" xfId="0" applyFont="1" applyFill="1" applyBorder="1" applyAlignment="1">
      <alignment horizontal="center"/>
    </xf>
    <xf numFmtId="0" fontId="2" fillId="4" borderId="0" xfId="0" applyFont="1" applyFill="1" applyAlignment="1">
      <alignment horizontal="center" vertical="center"/>
    </xf>
    <xf numFmtId="0" fontId="2" fillId="10" borderId="0" xfId="0" applyFont="1" applyFill="1" applyBorder="1" applyAlignment="1">
      <alignment horizontal="center"/>
    </xf>
    <xf numFmtId="0" fontId="0" fillId="0" borderId="40" xfId="0" applyBorder="1" applyAlignment="1">
      <alignment horizontal="justify" vertical="center" wrapText="1"/>
    </xf>
    <xf numFmtId="0" fontId="0" fillId="0" borderId="38" xfId="0" applyBorder="1" applyAlignment="1">
      <alignment horizontal="justify" vertical="center" wrapText="1"/>
    </xf>
    <xf numFmtId="0" fontId="0" fillId="0" borderId="41" xfId="0" applyBorder="1" applyAlignment="1">
      <alignment horizontal="justify" vertical="center" wrapText="1"/>
    </xf>
    <xf numFmtId="0" fontId="0" fillId="0" borderId="42" xfId="0" applyBorder="1" applyAlignment="1">
      <alignment horizontal="justify" vertical="center" wrapText="1"/>
    </xf>
    <xf numFmtId="0" fontId="0" fillId="0" borderId="0" xfId="0" applyBorder="1" applyAlignment="1">
      <alignment horizontal="justify" vertical="center" wrapText="1"/>
    </xf>
    <xf numFmtId="0" fontId="0" fillId="0" borderId="43" xfId="0" applyBorder="1" applyAlignment="1">
      <alignment horizontal="justify" vertical="center" wrapText="1"/>
    </xf>
    <xf numFmtId="0" fontId="0" fillId="0" borderId="44" xfId="0" applyBorder="1" applyAlignment="1">
      <alignment horizontal="justify" vertical="center" wrapText="1"/>
    </xf>
    <xf numFmtId="0" fontId="0" fillId="0" borderId="39" xfId="0" applyBorder="1" applyAlignment="1">
      <alignment horizontal="justify" vertical="center" wrapText="1"/>
    </xf>
    <xf numFmtId="0" fontId="0" fillId="0" borderId="45" xfId="0" applyBorder="1" applyAlignment="1">
      <alignment horizontal="justify" vertical="center" wrapText="1"/>
    </xf>
    <xf numFmtId="0" fontId="0" fillId="0" borderId="40" xfId="0" applyBorder="1" applyAlignment="1">
      <alignment horizontal="left" vertical="center" wrapText="1"/>
    </xf>
    <xf numFmtId="0" fontId="0" fillId="0" borderId="38"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left" vertical="center" wrapText="1"/>
    </xf>
    <xf numFmtId="0" fontId="0" fillId="0" borderId="0" xfId="0"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0" fillId="0" borderId="39" xfId="0" applyBorder="1" applyAlignment="1">
      <alignment horizontal="left" vertical="center" wrapText="1"/>
    </xf>
    <xf numFmtId="0" fontId="0" fillId="0" borderId="45" xfId="0" applyBorder="1" applyAlignment="1">
      <alignment horizontal="left" vertical="center" wrapText="1"/>
    </xf>
  </cellXfs>
  <cellStyles count="9">
    <cellStyle name="20% - Énfasis3 2" xfId="6"/>
    <cellStyle name="Cálculo 2" xfId="8"/>
    <cellStyle name="Entrada 2" xfId="7"/>
    <cellStyle name="Moneda 2" xfId="3"/>
    <cellStyle name="Moneda 3" xfId="5"/>
    <cellStyle name="Normal" xfId="0" builtinId="0"/>
    <cellStyle name="Normal 2" xfId="2"/>
    <cellStyle name="Normal 3" xfId="4"/>
    <cellStyle name="Porcentaje"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1"/>
            <c:showCatName val="0"/>
            <c:showSerName val="0"/>
            <c:showPercent val="0"/>
            <c:showBubbleSize val="0"/>
            <c:showLeaderLines val="1"/>
          </c:dLbls>
          <c:cat>
            <c:strRef>
              <c:f>'Frecuencia por Sujeto'!$K$5:$P$5</c:f>
              <c:strCache>
                <c:ptCount val="6"/>
                <c:pt idx="0">
                  <c:v>MD</c:v>
                </c:pt>
                <c:pt idx="1">
                  <c:v>AD</c:v>
                </c:pt>
                <c:pt idx="2">
                  <c:v>NAD</c:v>
                </c:pt>
                <c:pt idx="3">
                  <c:v>AA</c:v>
                </c:pt>
                <c:pt idx="4">
                  <c:v>MA</c:v>
                </c:pt>
                <c:pt idx="5">
                  <c:v>DNS</c:v>
                </c:pt>
              </c:strCache>
            </c:strRef>
          </c:cat>
          <c:val>
            <c:numRef>
              <c:f>'Frecuencia por Sujeto'!$K$6:$P$6</c:f>
              <c:numCache>
                <c:formatCode>0%</c:formatCode>
                <c:ptCount val="6"/>
                <c:pt idx="0">
                  <c:v>2.6190476190476191E-2</c:v>
                </c:pt>
                <c:pt idx="1">
                  <c:v>2.1428571428571429E-2</c:v>
                </c:pt>
                <c:pt idx="2">
                  <c:v>8.2142857142857142E-2</c:v>
                </c:pt>
                <c:pt idx="3">
                  <c:v>0.24285714285714285</c:v>
                </c:pt>
                <c:pt idx="4">
                  <c:v>0.58571428571428574</c:v>
                </c:pt>
                <c:pt idx="5">
                  <c:v>4.1666666666666664E-2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8. La organización tiene claro quiénes son las instituciones de las que puede aprender, tanto en lo misional, como en áreas de apoyo.</a:t>
            </a:r>
            <a:endParaRPr lang="en-US" sz="1000">
              <a:effectLst/>
              <a:latin typeface="+mn-lt"/>
            </a:endParaRPr>
          </a:p>
        </c:rich>
      </c:tx>
      <c:layout>
        <c:manualLayout>
          <c:xMode val="edge"/>
          <c:yMode val="edge"/>
          <c:x val="0.1515399977176766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Pregunta'!$B$10:$G$10</c:f>
              <c:numCache>
                <c:formatCode>General</c:formatCode>
                <c:ptCount val="6"/>
                <c:pt idx="0">
                  <c:v>1</c:v>
                </c:pt>
                <c:pt idx="1">
                  <c:v>0</c:v>
                </c:pt>
                <c:pt idx="2">
                  <c:v>6</c:v>
                </c:pt>
                <c:pt idx="3">
                  <c:v>9</c:v>
                </c:pt>
                <c:pt idx="4">
                  <c:v>11</c:v>
                </c:pt>
                <c:pt idx="5">
                  <c:v>3</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9. La organización cuenta con procesos y procedimientos actualizados.</a:t>
            </a:r>
            <a:endParaRPr lang="en-US" sz="1000">
              <a:effectLst/>
              <a:latin typeface="+mn-lt"/>
            </a:endParaRPr>
          </a:p>
        </c:rich>
      </c:tx>
      <c:layout>
        <c:manualLayout>
          <c:xMode val="edge"/>
          <c:yMode val="edge"/>
          <c:x val="0.1515399977176766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Pregunta'!$B$11:$G$11</c:f>
              <c:numCache>
                <c:formatCode>General</c:formatCode>
                <c:ptCount val="6"/>
                <c:pt idx="0">
                  <c:v>0</c:v>
                </c:pt>
                <c:pt idx="1">
                  <c:v>1</c:v>
                </c:pt>
                <c:pt idx="2">
                  <c:v>1</c:v>
                </c:pt>
                <c:pt idx="3">
                  <c:v>10</c:v>
                </c:pt>
                <c:pt idx="4">
                  <c:v>17</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10. Los trabajadores tienen el hábito de escribir las lecciones que aprenden en su trabajo. </a:t>
            </a:r>
            <a:endParaRPr lang="en-US" sz="1000">
              <a:effectLst/>
              <a:latin typeface="+mn-lt"/>
            </a:endParaRPr>
          </a:p>
        </c:rich>
      </c:tx>
      <c:layout>
        <c:manualLayout>
          <c:xMode val="edge"/>
          <c:yMode val="edge"/>
          <c:x val="0.1515399977176766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Pregunta'!$B$12:$G$12</c:f>
              <c:numCache>
                <c:formatCode>General</c:formatCode>
                <c:ptCount val="6"/>
                <c:pt idx="0">
                  <c:v>2</c:v>
                </c:pt>
                <c:pt idx="1">
                  <c:v>2</c:v>
                </c:pt>
                <c:pt idx="2">
                  <c:v>4</c:v>
                </c:pt>
                <c:pt idx="3">
                  <c:v>10</c:v>
                </c:pt>
                <c:pt idx="4">
                  <c:v>8</c:v>
                </c:pt>
                <c:pt idx="5">
                  <c:v>4</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11. </a:t>
            </a:r>
            <a:r>
              <a:rPr lang="en-US" sz="1000" b="1" i="0" baseline="0">
                <a:effectLst/>
              </a:rPr>
              <a:t>La organización documenta sus buenas prácticas.</a:t>
            </a:r>
            <a:endParaRPr lang="en-US" sz="1000">
              <a:effectLst/>
            </a:endParaRPr>
          </a:p>
        </c:rich>
      </c:tx>
      <c:layout>
        <c:manualLayout>
          <c:xMode val="edge"/>
          <c:yMode val="edge"/>
          <c:x val="4.284434554376354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Pregunta'!$B$13:$G$13</c:f>
              <c:numCache>
                <c:formatCode>General</c:formatCode>
                <c:ptCount val="6"/>
                <c:pt idx="0">
                  <c:v>0</c:v>
                </c:pt>
                <c:pt idx="1">
                  <c:v>0</c:v>
                </c:pt>
                <c:pt idx="2">
                  <c:v>3</c:v>
                </c:pt>
                <c:pt idx="3">
                  <c:v>7</c:v>
                </c:pt>
                <c:pt idx="4">
                  <c:v>20</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12.  Los trabajadores documentan las mejoras que hacen en el trabajo.</a:t>
            </a:r>
            <a:endParaRPr lang="en-US" sz="1000">
              <a:effectLst/>
              <a:latin typeface="+mn-lt"/>
            </a:endParaRPr>
          </a:p>
        </c:rich>
      </c:tx>
      <c:layout>
        <c:manualLayout>
          <c:xMode val="edge"/>
          <c:yMode val="edge"/>
          <c:x val="4.284434554376354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Pregunta'!$B$14:$G$14</c:f>
              <c:numCache>
                <c:formatCode>General</c:formatCode>
                <c:ptCount val="6"/>
                <c:pt idx="0">
                  <c:v>0</c:v>
                </c:pt>
                <c:pt idx="1">
                  <c:v>0</c:v>
                </c:pt>
                <c:pt idx="2">
                  <c:v>3</c:v>
                </c:pt>
                <c:pt idx="3">
                  <c:v>6</c:v>
                </c:pt>
                <c:pt idx="4">
                  <c:v>21</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13. </a:t>
            </a:r>
            <a:r>
              <a:rPr lang="en-US" sz="1000" b="1" i="0" u="none" strike="noStrike" baseline="0">
                <a:effectLst/>
              </a:rPr>
              <a:t>La organización almacena oportunamente el conocimiento documentado, ya sea en archivos electrónicos o en físico</a:t>
            </a:r>
            <a:endParaRPr lang="en-US" sz="1000">
              <a:effectLst/>
              <a:latin typeface="+mn-l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Pregunta'!$B$15:$G$15</c:f>
              <c:numCache>
                <c:formatCode>General</c:formatCode>
                <c:ptCount val="6"/>
                <c:pt idx="0">
                  <c:v>0</c:v>
                </c:pt>
                <c:pt idx="1">
                  <c:v>0</c:v>
                </c:pt>
                <c:pt idx="2">
                  <c:v>1</c:v>
                </c:pt>
                <c:pt idx="3">
                  <c:v>9</c:v>
                </c:pt>
                <c:pt idx="4">
                  <c:v>20</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14. </a:t>
            </a:r>
            <a:r>
              <a:rPr lang="en-US" sz="1000" b="1" i="0" baseline="0">
                <a:effectLst/>
              </a:rPr>
              <a:t>El conocimiento almacenado es relevante para el logro de objetivos institucionales.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Pregunta'!$B$16:$G$16</c:f>
              <c:numCache>
                <c:formatCode>General</c:formatCode>
                <c:ptCount val="6"/>
                <c:pt idx="0">
                  <c:v>0</c:v>
                </c:pt>
                <c:pt idx="1">
                  <c:v>0</c:v>
                </c:pt>
                <c:pt idx="2">
                  <c:v>3</c:v>
                </c:pt>
                <c:pt idx="3">
                  <c:v>7</c:v>
                </c:pt>
                <c:pt idx="4">
                  <c:v>20</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15. </a:t>
            </a:r>
            <a:r>
              <a:rPr lang="en-US" sz="1000" b="1" i="0" u="none" strike="noStrike" baseline="0">
                <a:effectLst/>
              </a:rPr>
              <a:t>El conocimiento almacenado es útil para realizar el trabajo cotidiano.</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Pregunta'!$B$17:$G$17</c:f>
              <c:numCache>
                <c:formatCode>General</c:formatCode>
                <c:ptCount val="6"/>
                <c:pt idx="0">
                  <c:v>0</c:v>
                </c:pt>
                <c:pt idx="1">
                  <c:v>0</c:v>
                </c:pt>
                <c:pt idx="2">
                  <c:v>1</c:v>
                </c:pt>
                <c:pt idx="3">
                  <c:v>6</c:v>
                </c:pt>
                <c:pt idx="4">
                  <c:v>23</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16. </a:t>
            </a:r>
            <a:r>
              <a:rPr lang="en-US" sz="1000" b="1" i="0" baseline="0">
                <a:effectLst/>
              </a:rPr>
              <a:t>El proceso de almacenar el conocimiento institucional es eficaz</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Pregunta'!$B$18:$G$18</c:f>
              <c:numCache>
                <c:formatCode>General</c:formatCode>
                <c:ptCount val="6"/>
                <c:pt idx="0">
                  <c:v>0</c:v>
                </c:pt>
                <c:pt idx="1">
                  <c:v>1</c:v>
                </c:pt>
                <c:pt idx="2">
                  <c:v>3</c:v>
                </c:pt>
                <c:pt idx="3">
                  <c:v>11</c:v>
                </c:pt>
                <c:pt idx="4">
                  <c:v>14</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17. </a:t>
            </a:r>
            <a:r>
              <a:rPr lang="en-US" sz="1000" b="1" i="0" baseline="0">
                <a:effectLst/>
              </a:rPr>
              <a:t>La organización cuenta con una intranet amigable</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Pregunta'!$B$19:$G$19</c:f>
              <c:numCache>
                <c:formatCode>General</c:formatCode>
                <c:ptCount val="6"/>
                <c:pt idx="0">
                  <c:v>2</c:v>
                </c:pt>
                <c:pt idx="1">
                  <c:v>1</c:v>
                </c:pt>
                <c:pt idx="2">
                  <c:v>4</c:v>
                </c:pt>
                <c:pt idx="3">
                  <c:v>5</c:v>
                </c:pt>
                <c:pt idx="4">
                  <c:v>18</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1"/>
            <c:showCatName val="0"/>
            <c:showSerName val="0"/>
            <c:showPercent val="0"/>
            <c:showBubbleSize val="0"/>
            <c:showLeaderLines val="1"/>
          </c:dLbls>
          <c:cat>
            <c:strRef>
              <c:f>'Frecuencia por Pregunta'!$K$5:$P$5</c:f>
              <c:strCache>
                <c:ptCount val="6"/>
                <c:pt idx="0">
                  <c:v>MD</c:v>
                </c:pt>
                <c:pt idx="1">
                  <c:v>AD</c:v>
                </c:pt>
                <c:pt idx="2">
                  <c:v>NAD</c:v>
                </c:pt>
                <c:pt idx="3">
                  <c:v>AA</c:v>
                </c:pt>
                <c:pt idx="4">
                  <c:v>MA</c:v>
                </c:pt>
                <c:pt idx="5">
                  <c:v>DNS</c:v>
                </c:pt>
              </c:strCache>
            </c:strRef>
          </c:cat>
          <c:val>
            <c:numRef>
              <c:f>'Frecuencia por Pregunta'!$K$6:$P$6</c:f>
              <c:numCache>
                <c:formatCode>0%</c:formatCode>
                <c:ptCount val="6"/>
                <c:pt idx="0">
                  <c:v>2.6190476190476191E-2</c:v>
                </c:pt>
                <c:pt idx="1">
                  <c:v>2.1428571428571429E-2</c:v>
                </c:pt>
                <c:pt idx="2">
                  <c:v>8.2142857142857142E-2</c:v>
                </c:pt>
                <c:pt idx="3">
                  <c:v>0.24285714285714285</c:v>
                </c:pt>
                <c:pt idx="4">
                  <c:v>0.58571428571428574</c:v>
                </c:pt>
                <c:pt idx="5">
                  <c:v>4.1666666666666664E-2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18. </a:t>
            </a:r>
            <a:r>
              <a:rPr lang="en-US" sz="1000" b="1" i="0" baseline="0">
                <a:effectLst/>
              </a:rPr>
              <a:t>La organización tiene un motor de búsqueda eficaz para obtener el conocimiento requerido.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Pregunta'!$B$20:$G$20</c:f>
              <c:numCache>
                <c:formatCode>General</c:formatCode>
                <c:ptCount val="6"/>
                <c:pt idx="0">
                  <c:v>3</c:v>
                </c:pt>
                <c:pt idx="1">
                  <c:v>1</c:v>
                </c:pt>
                <c:pt idx="2">
                  <c:v>2</c:v>
                </c:pt>
                <c:pt idx="3">
                  <c:v>6</c:v>
                </c:pt>
                <c:pt idx="4">
                  <c:v>17</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19. </a:t>
            </a:r>
            <a:r>
              <a:rPr lang="en-US" sz="1000" b="1" i="0" baseline="0">
                <a:effectLst/>
              </a:rPr>
              <a:t>La organización utiliza el correo electrónico como herramienta para transferir conocimiento entre los trabajadores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Pregunta'!$B$21:$G$21</c:f>
              <c:numCache>
                <c:formatCode>General</c:formatCode>
                <c:ptCount val="6"/>
                <c:pt idx="0">
                  <c:v>0</c:v>
                </c:pt>
                <c:pt idx="1">
                  <c:v>1</c:v>
                </c:pt>
                <c:pt idx="2">
                  <c:v>2</c:v>
                </c:pt>
                <c:pt idx="3">
                  <c:v>5</c:v>
                </c:pt>
                <c:pt idx="4">
                  <c:v>21</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20. </a:t>
            </a:r>
            <a:r>
              <a:rPr lang="en-US" sz="1000" b="1" i="0" baseline="0">
                <a:effectLst/>
              </a:rPr>
              <a:t>La organización dispone de herramientas o programas diferentes al correo electrónico para transferir su conocimiento entre los trabajadores.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Pregunta'!$B$22:$G$22</c:f>
              <c:numCache>
                <c:formatCode>General</c:formatCode>
                <c:ptCount val="6"/>
                <c:pt idx="0">
                  <c:v>1</c:v>
                </c:pt>
                <c:pt idx="1">
                  <c:v>1</c:v>
                </c:pt>
                <c:pt idx="2">
                  <c:v>0</c:v>
                </c:pt>
                <c:pt idx="3">
                  <c:v>7</c:v>
                </c:pt>
                <c:pt idx="4">
                  <c:v>19</c:v>
                </c:pt>
                <c:pt idx="5">
                  <c:v>2</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21. </a:t>
            </a:r>
            <a:r>
              <a:rPr lang="en-US" sz="1000" b="1" i="0" baseline="0">
                <a:effectLst/>
              </a:rPr>
              <a:t>La organización promueve que los trabajadores compartan su conocimiento cara a cara.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Pregunta'!$B$23:$G$23</c:f>
              <c:numCache>
                <c:formatCode>General</c:formatCode>
                <c:ptCount val="6"/>
                <c:pt idx="0">
                  <c:v>0</c:v>
                </c:pt>
                <c:pt idx="1">
                  <c:v>1</c:v>
                </c:pt>
                <c:pt idx="2">
                  <c:v>2</c:v>
                </c:pt>
                <c:pt idx="3">
                  <c:v>5</c:v>
                </c:pt>
                <c:pt idx="4">
                  <c:v>22</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22. </a:t>
            </a:r>
            <a:r>
              <a:rPr lang="en-US" sz="1000" b="1" i="0" u="none" strike="noStrike" baseline="0">
                <a:effectLst/>
              </a:rPr>
              <a:t>En la organización se ve bien que las personas dialoguen en espacios diferentes a las reuniones de trabajo programadas.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Pregunta'!$B$24:$G$24</c:f>
              <c:numCache>
                <c:formatCode>General</c:formatCode>
                <c:ptCount val="6"/>
                <c:pt idx="0">
                  <c:v>2</c:v>
                </c:pt>
                <c:pt idx="1">
                  <c:v>2</c:v>
                </c:pt>
                <c:pt idx="2">
                  <c:v>4</c:v>
                </c:pt>
                <c:pt idx="3">
                  <c:v>5</c:v>
                </c:pt>
                <c:pt idx="4">
                  <c:v>16</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23. </a:t>
            </a:r>
            <a:r>
              <a:rPr lang="en-US" sz="1000" b="1" i="0" baseline="0">
                <a:effectLst/>
              </a:rPr>
              <a:t>Los jefes comparten lo que saben con sus colaboradores.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Pregunta'!$B$25:$G$25</c:f>
              <c:numCache>
                <c:formatCode>General</c:formatCode>
                <c:ptCount val="6"/>
                <c:pt idx="0">
                  <c:v>0</c:v>
                </c:pt>
                <c:pt idx="1">
                  <c:v>0</c:v>
                </c:pt>
                <c:pt idx="2">
                  <c:v>3</c:v>
                </c:pt>
                <c:pt idx="3">
                  <c:v>12</c:v>
                </c:pt>
                <c:pt idx="4">
                  <c:v>15</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24. </a:t>
            </a:r>
            <a:r>
              <a:rPr lang="en-US" sz="1000" b="1" i="0" baseline="0">
                <a:effectLst/>
              </a:rPr>
              <a:t>En la organización es usual que los trabajadores se capaciten interactuando con otros trabajadores.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2"/>
              <c:layout>
                <c:manualLayout>
                  <c:x val="0.12519656510327512"/>
                  <c:y val="4.7671214125442611E-2"/>
                </c:manualLayout>
              </c:layout>
              <c:showLegendKey val="0"/>
              <c:showVal val="0"/>
              <c:showCatName val="1"/>
              <c:showSerName val="0"/>
              <c:showPercent val="1"/>
              <c:showBubbleSize val="0"/>
            </c:dLbl>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Pregunta'!$B$26:$G$26</c:f>
              <c:numCache>
                <c:formatCode>General</c:formatCode>
                <c:ptCount val="6"/>
                <c:pt idx="0">
                  <c:v>2</c:v>
                </c:pt>
                <c:pt idx="1">
                  <c:v>1</c:v>
                </c:pt>
                <c:pt idx="2">
                  <c:v>1</c:v>
                </c:pt>
                <c:pt idx="3">
                  <c:v>4</c:v>
                </c:pt>
                <c:pt idx="4">
                  <c:v>22</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25. </a:t>
            </a:r>
            <a:r>
              <a:rPr lang="en-US" sz="1000" b="1" i="0" baseline="0">
                <a:effectLst/>
              </a:rPr>
              <a:t>En los últimos doce meses en la organización se han creado nuevos productos o servicios.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2"/>
              <c:layout>
                <c:manualLayout>
                  <c:x val="0.12519656510327512"/>
                  <c:y val="4.7671214125442611E-2"/>
                </c:manualLayout>
              </c:layout>
              <c:showLegendKey val="0"/>
              <c:showVal val="0"/>
              <c:showCatName val="1"/>
              <c:showSerName val="0"/>
              <c:showPercent val="1"/>
              <c:showBubbleSize val="0"/>
            </c:dLbl>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Pregunta'!$B$27:$G$27</c:f>
              <c:numCache>
                <c:formatCode>General</c:formatCode>
                <c:ptCount val="6"/>
                <c:pt idx="0">
                  <c:v>0</c:v>
                </c:pt>
                <c:pt idx="1">
                  <c:v>0</c:v>
                </c:pt>
                <c:pt idx="2">
                  <c:v>7</c:v>
                </c:pt>
                <c:pt idx="3">
                  <c:v>7</c:v>
                </c:pt>
                <c:pt idx="4">
                  <c:v>14</c:v>
                </c:pt>
                <c:pt idx="5">
                  <c:v>2</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26. </a:t>
            </a:r>
            <a:r>
              <a:rPr lang="en-US" sz="1000" b="1" i="0" baseline="0">
                <a:effectLst/>
              </a:rPr>
              <a:t>En los últimos doce meses en la organización se han mejorado productos o servicios existentes</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2"/>
              <c:layout>
                <c:manualLayout>
                  <c:x val="0.12519656510327512"/>
                  <c:y val="4.7671214125442611E-2"/>
                </c:manualLayout>
              </c:layout>
              <c:showLegendKey val="0"/>
              <c:showVal val="0"/>
              <c:showCatName val="1"/>
              <c:showSerName val="0"/>
              <c:showPercent val="1"/>
              <c:showBubbleSize val="0"/>
            </c:dLbl>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Pregunta'!$B$28:$G$28</c:f>
              <c:numCache>
                <c:formatCode>General</c:formatCode>
                <c:ptCount val="6"/>
                <c:pt idx="0">
                  <c:v>0</c:v>
                </c:pt>
                <c:pt idx="1">
                  <c:v>0</c:v>
                </c:pt>
                <c:pt idx="2">
                  <c:v>2</c:v>
                </c:pt>
                <c:pt idx="3">
                  <c:v>6</c:v>
                </c:pt>
                <c:pt idx="4">
                  <c:v>20</c:v>
                </c:pt>
                <c:pt idx="5">
                  <c:v>2</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27. </a:t>
            </a:r>
            <a:r>
              <a:rPr lang="en-US" sz="1000" b="1" i="0" baseline="0">
                <a:effectLst/>
              </a:rPr>
              <a:t>Trabajo en una organización innovadora.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2"/>
              <c:layout>
                <c:manualLayout>
                  <c:x val="0.13968931872646356"/>
                  <c:y val="5.3036739484309654E-2"/>
                </c:manualLayout>
              </c:layout>
              <c:showLegendKey val="0"/>
              <c:showVal val="0"/>
              <c:showCatName val="1"/>
              <c:showSerName val="0"/>
              <c:showPercent val="1"/>
              <c:showBubbleSize val="0"/>
            </c:dLbl>
            <c:dLbl>
              <c:idx val="3"/>
              <c:layout>
                <c:manualLayout>
                  <c:x val="0.2546031610179163"/>
                  <c:y val="-7.7981785097612439E-3"/>
                </c:manualLayout>
              </c:layout>
              <c:showLegendKey val="0"/>
              <c:showVal val="0"/>
              <c:showCatName val="1"/>
              <c:showSerName val="0"/>
              <c:showPercent val="1"/>
              <c:showBubbleSize val="0"/>
            </c:dLbl>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Pregunta'!$B$29:$G$29</c:f>
              <c:numCache>
                <c:formatCode>General</c:formatCode>
                <c:ptCount val="6"/>
                <c:pt idx="0">
                  <c:v>0</c:v>
                </c:pt>
                <c:pt idx="1">
                  <c:v>0</c:v>
                </c:pt>
                <c:pt idx="2">
                  <c:v>3</c:v>
                </c:pt>
                <c:pt idx="3">
                  <c:v>11</c:v>
                </c:pt>
                <c:pt idx="4">
                  <c:v>16</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b="1" i="0" baseline="0">
                <a:effectLst/>
              </a:rPr>
              <a:t>1. La información con la que la organización cuenta es relevante para la creación de nuevo conocimiento institucional</a:t>
            </a:r>
            <a:endParaRPr lang="en-US" sz="1000">
              <a:effectLst/>
            </a:endParaRPr>
          </a:p>
        </c:rich>
      </c:tx>
      <c:layout>
        <c:manualLayout>
          <c:xMode val="edge"/>
          <c:yMode val="edge"/>
          <c:x val="0.11665929399274526"/>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Pregunta'!$B$3:$G$3</c:f>
              <c:numCache>
                <c:formatCode>General</c:formatCode>
                <c:ptCount val="6"/>
                <c:pt idx="0">
                  <c:v>0</c:v>
                </c:pt>
                <c:pt idx="1">
                  <c:v>0</c:v>
                </c:pt>
                <c:pt idx="2">
                  <c:v>2</c:v>
                </c:pt>
                <c:pt idx="3">
                  <c:v>9</c:v>
                </c:pt>
                <c:pt idx="4">
                  <c:v>18</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latin typeface="+mn-lt"/>
              </a:rPr>
              <a:t>28. </a:t>
            </a:r>
            <a:r>
              <a:rPr lang="en-US" sz="1000" b="1" i="0" baseline="0">
                <a:effectLst/>
              </a:rPr>
              <a:t>El conocimiento que posee el talento humano de la organización ha sido la base de la creación de nuevos productos o servicios institucionales. </a:t>
            </a:r>
            <a:endParaRPr lang="en-US" sz="1000">
              <a:effectLst/>
            </a:endParaRPr>
          </a:p>
        </c:rich>
      </c:tx>
      <c:layout>
        <c:manualLayout>
          <c:xMode val="edge"/>
          <c:yMode val="edge"/>
          <c:x val="2.4728403514778036E-2"/>
          <c:y val="3.2193152153202231E-2"/>
        </c:manualLayout>
      </c:layout>
      <c:overlay val="0"/>
    </c:title>
    <c:autoTitleDeleted val="0"/>
    <c:plotArea>
      <c:layout/>
      <c:pieChart>
        <c:varyColors val="1"/>
        <c:ser>
          <c:idx val="0"/>
          <c:order val="0"/>
          <c:dLbls>
            <c:dLbl>
              <c:idx val="2"/>
              <c:layout>
                <c:manualLayout>
                  <c:x val="0.13968931872646356"/>
                  <c:y val="5.3036739484309654E-2"/>
                </c:manualLayout>
              </c:layout>
              <c:showLegendKey val="0"/>
              <c:showVal val="0"/>
              <c:showCatName val="1"/>
              <c:showSerName val="0"/>
              <c:showPercent val="1"/>
              <c:showBubbleSize val="0"/>
            </c:dLbl>
            <c:dLbl>
              <c:idx val="3"/>
              <c:layout>
                <c:manualLayout>
                  <c:x val="0.2546031610179163"/>
                  <c:y val="-7.7981785097612439E-3"/>
                </c:manualLayout>
              </c:layout>
              <c:showLegendKey val="0"/>
              <c:showVal val="0"/>
              <c:showCatName val="1"/>
              <c:showSerName val="0"/>
              <c:showPercent val="1"/>
              <c:showBubbleSize val="0"/>
            </c:dLbl>
            <c:dLbl>
              <c:idx val="5"/>
              <c:layout>
                <c:manualLayout>
                  <c:x val="-0.15353403514778047"/>
                  <c:y val="7.25461276749995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Pregunta'!$B$30:$G$30</c:f>
              <c:numCache>
                <c:formatCode>General</c:formatCode>
                <c:ptCount val="6"/>
                <c:pt idx="0">
                  <c:v>0</c:v>
                </c:pt>
                <c:pt idx="1">
                  <c:v>0</c:v>
                </c:pt>
                <c:pt idx="2">
                  <c:v>1</c:v>
                </c:pt>
                <c:pt idx="3">
                  <c:v>8</c:v>
                </c:pt>
                <c:pt idx="4">
                  <c:v>20</c:v>
                </c:pt>
                <c:pt idx="5">
                  <c:v>1</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8.0023412566386981E-2"/>
          <c:y val="0.18543132650869251"/>
          <c:w val="0.61328749399282834"/>
          <c:h val="0.77098126580619664"/>
        </c:manualLayout>
      </c:layout>
      <c:pie3DChart>
        <c:varyColors val="1"/>
        <c:ser>
          <c:idx val="0"/>
          <c:order val="0"/>
          <c:explosion val="25"/>
          <c:dLbls>
            <c:showLegendKey val="0"/>
            <c:showVal val="1"/>
            <c:showCatName val="0"/>
            <c:showSerName val="0"/>
            <c:showPercent val="0"/>
            <c:showBubbleSize val="0"/>
            <c:showLeaderLines val="1"/>
          </c:dLbls>
          <c:cat>
            <c:strRef>
              <c:f>'Creación conocimiento'!$K$5:$P$5</c:f>
              <c:strCache>
                <c:ptCount val="6"/>
                <c:pt idx="0">
                  <c:v>MD</c:v>
                </c:pt>
                <c:pt idx="1">
                  <c:v>AD</c:v>
                </c:pt>
                <c:pt idx="2">
                  <c:v>NAD</c:v>
                </c:pt>
                <c:pt idx="3">
                  <c:v>AA</c:v>
                </c:pt>
                <c:pt idx="4">
                  <c:v>MA</c:v>
                </c:pt>
                <c:pt idx="5">
                  <c:v>DNS</c:v>
                </c:pt>
              </c:strCache>
            </c:strRef>
          </c:cat>
          <c:val>
            <c:numRef>
              <c:f>'Creación conocimiento'!$K$6:$P$6</c:f>
              <c:numCache>
                <c:formatCode>0%</c:formatCode>
                <c:ptCount val="6"/>
                <c:pt idx="0">
                  <c:v>8.3333333333333332E-3</c:v>
                </c:pt>
                <c:pt idx="1">
                  <c:v>0</c:v>
                </c:pt>
                <c:pt idx="2">
                  <c:v>3.3333333333333333E-2</c:v>
                </c:pt>
                <c:pt idx="3">
                  <c:v>0.24166666666666667</c:v>
                </c:pt>
                <c:pt idx="4">
                  <c:v>0.70833333333333337</c:v>
                </c:pt>
                <c:pt idx="5">
                  <c:v>8.3333333333333332E-3</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4203541458726119"/>
          <c:y val="0.32388290468051439"/>
          <c:w val="0.2016265572437248"/>
          <c:h val="0.51299025967861378"/>
        </c:manualLayout>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7.6893522112552834E-2"/>
          <c:y val="0.17597506525378701"/>
          <c:w val="0.61328749399282834"/>
          <c:h val="0.77098126580619664"/>
        </c:manualLayout>
      </c:layout>
      <c:pie3DChart>
        <c:varyColors val="1"/>
        <c:ser>
          <c:idx val="0"/>
          <c:order val="0"/>
          <c:explosion val="25"/>
          <c:dLbls>
            <c:showLegendKey val="0"/>
            <c:showVal val="1"/>
            <c:showCatName val="0"/>
            <c:showSerName val="0"/>
            <c:showPercent val="0"/>
            <c:showBubbleSize val="0"/>
            <c:showLeaderLines val="1"/>
          </c:dLbls>
          <c:cat>
            <c:strRef>
              <c:f>'Adquisición conocimiento'!$K$6:$P$6</c:f>
              <c:strCache>
                <c:ptCount val="6"/>
                <c:pt idx="0">
                  <c:v>MD</c:v>
                </c:pt>
                <c:pt idx="1">
                  <c:v>AD</c:v>
                </c:pt>
                <c:pt idx="2">
                  <c:v>NAD</c:v>
                </c:pt>
                <c:pt idx="3">
                  <c:v>AA</c:v>
                </c:pt>
                <c:pt idx="4">
                  <c:v>MA</c:v>
                </c:pt>
                <c:pt idx="5">
                  <c:v>DNS</c:v>
                </c:pt>
              </c:strCache>
            </c:strRef>
          </c:cat>
          <c:val>
            <c:numRef>
              <c:f>'Adquisición conocimiento'!$K$7:$P$7</c:f>
              <c:numCache>
                <c:formatCode>0%</c:formatCode>
                <c:ptCount val="6"/>
                <c:pt idx="0">
                  <c:v>7.4999999999999997E-2</c:v>
                </c:pt>
                <c:pt idx="1">
                  <c:v>0.05</c:v>
                </c:pt>
                <c:pt idx="2">
                  <c:v>0.125</c:v>
                </c:pt>
                <c:pt idx="3">
                  <c:v>0.23333333333333334</c:v>
                </c:pt>
                <c:pt idx="4">
                  <c:v>0.36666666666666664</c:v>
                </c:pt>
                <c:pt idx="5">
                  <c:v>0.15</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3890552413342714"/>
          <c:y val="0.31442664342560894"/>
          <c:w val="0.2016265572437248"/>
          <c:h val="0.51299025967861378"/>
        </c:manualLayout>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1"/>
            <c:showCatName val="0"/>
            <c:showSerName val="0"/>
            <c:showPercent val="0"/>
            <c:showBubbleSize val="0"/>
            <c:showLeaderLines val="1"/>
          </c:dLbls>
          <c:cat>
            <c:strRef>
              <c:f>'Documentación conocimiento'!$K$5:$P$5</c:f>
              <c:strCache>
                <c:ptCount val="6"/>
                <c:pt idx="0">
                  <c:v>MD</c:v>
                </c:pt>
                <c:pt idx="1">
                  <c:v>AD</c:v>
                </c:pt>
                <c:pt idx="2">
                  <c:v>NAD</c:v>
                </c:pt>
                <c:pt idx="3">
                  <c:v>AA</c:v>
                </c:pt>
                <c:pt idx="4">
                  <c:v>MA</c:v>
                </c:pt>
                <c:pt idx="5">
                  <c:v>DNS</c:v>
                </c:pt>
              </c:strCache>
            </c:strRef>
          </c:cat>
          <c:val>
            <c:numRef>
              <c:f>'Documentación conocimiento'!$K$6:$P$6</c:f>
              <c:numCache>
                <c:formatCode>0%</c:formatCode>
                <c:ptCount val="6"/>
                <c:pt idx="0">
                  <c:v>1.6666666666666666E-2</c:v>
                </c:pt>
                <c:pt idx="1">
                  <c:v>2.5000000000000001E-2</c:v>
                </c:pt>
                <c:pt idx="2">
                  <c:v>9.166666666666666E-2</c:v>
                </c:pt>
                <c:pt idx="3">
                  <c:v>0.27500000000000002</c:v>
                </c:pt>
                <c:pt idx="4">
                  <c:v>0.55000000000000004</c:v>
                </c:pt>
                <c:pt idx="5">
                  <c:v>4.1666666666666664E-2</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1"/>
            <c:showCatName val="0"/>
            <c:showSerName val="0"/>
            <c:showPercent val="0"/>
            <c:showBubbleSize val="0"/>
            <c:showLeaderLines val="1"/>
          </c:dLbls>
          <c:cat>
            <c:strRef>
              <c:f>'Almacenamiento conocimiento'!$K$6:$P$6</c:f>
              <c:strCache>
                <c:ptCount val="6"/>
                <c:pt idx="0">
                  <c:v>MD</c:v>
                </c:pt>
                <c:pt idx="1">
                  <c:v>AD</c:v>
                </c:pt>
                <c:pt idx="2">
                  <c:v>NAD</c:v>
                </c:pt>
                <c:pt idx="3">
                  <c:v>AA</c:v>
                </c:pt>
                <c:pt idx="4">
                  <c:v>MA</c:v>
                </c:pt>
                <c:pt idx="5">
                  <c:v>DNS</c:v>
                </c:pt>
              </c:strCache>
            </c:strRef>
          </c:cat>
          <c:val>
            <c:numRef>
              <c:f>'Almacenamiento conocimiento'!$K$7:$P$7</c:f>
              <c:numCache>
                <c:formatCode>0%</c:formatCode>
                <c:ptCount val="6"/>
                <c:pt idx="0">
                  <c:v>0</c:v>
                </c:pt>
                <c:pt idx="1">
                  <c:v>8.3333333333333332E-3</c:v>
                </c:pt>
                <c:pt idx="2">
                  <c:v>6.6666666666666666E-2</c:v>
                </c:pt>
                <c:pt idx="3">
                  <c:v>0.27500000000000002</c:v>
                </c:pt>
                <c:pt idx="4">
                  <c:v>0.64166666666666672</c:v>
                </c:pt>
                <c:pt idx="5">
                  <c:v>8.3333333333333332E-3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1"/>
            <c:showCatName val="0"/>
            <c:showSerName val="0"/>
            <c:showPercent val="0"/>
            <c:showBubbleSize val="0"/>
            <c:showLeaderLines val="1"/>
          </c:dLbls>
          <c:cat>
            <c:strRef>
              <c:f>'Distribución elec conocimiento'!$K$6:$P$6</c:f>
              <c:strCache>
                <c:ptCount val="6"/>
                <c:pt idx="0">
                  <c:v>MD</c:v>
                </c:pt>
                <c:pt idx="1">
                  <c:v>AD</c:v>
                </c:pt>
                <c:pt idx="2">
                  <c:v>NAD</c:v>
                </c:pt>
                <c:pt idx="3">
                  <c:v>AA</c:v>
                </c:pt>
                <c:pt idx="4">
                  <c:v>MA</c:v>
                </c:pt>
                <c:pt idx="5">
                  <c:v>DNS</c:v>
                </c:pt>
              </c:strCache>
            </c:strRef>
          </c:cat>
          <c:val>
            <c:numRef>
              <c:f>'Distribución elec conocimiento'!$K$7:$P$7</c:f>
              <c:numCache>
                <c:formatCode>0%</c:formatCode>
                <c:ptCount val="6"/>
                <c:pt idx="0">
                  <c:v>0.05</c:v>
                </c:pt>
                <c:pt idx="1">
                  <c:v>3.3333333333333333E-2</c:v>
                </c:pt>
                <c:pt idx="2">
                  <c:v>6.6666666666666666E-2</c:v>
                </c:pt>
                <c:pt idx="3">
                  <c:v>0.19166666666666668</c:v>
                </c:pt>
                <c:pt idx="4">
                  <c:v>0.625</c:v>
                </c:pt>
                <c:pt idx="5">
                  <c:v>3.3333333333333333E-2</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8.3153303020221087E-2"/>
          <c:y val="0.19488758776359788"/>
          <c:w val="0.61328749399282834"/>
          <c:h val="0.77098126580619664"/>
        </c:manualLayout>
      </c:layout>
      <c:pie3DChart>
        <c:varyColors val="1"/>
        <c:ser>
          <c:idx val="0"/>
          <c:order val="0"/>
          <c:explosion val="25"/>
          <c:dLbls>
            <c:showLegendKey val="0"/>
            <c:showVal val="1"/>
            <c:showCatName val="0"/>
            <c:showSerName val="0"/>
            <c:showPercent val="0"/>
            <c:showBubbleSize val="0"/>
            <c:showLeaderLines val="1"/>
          </c:dLbls>
          <c:cat>
            <c:strRef>
              <c:f>'Compartir conocimiento'!$K$6:$P$6</c:f>
              <c:strCache>
                <c:ptCount val="6"/>
                <c:pt idx="0">
                  <c:v>MD</c:v>
                </c:pt>
                <c:pt idx="1">
                  <c:v>AD</c:v>
                </c:pt>
                <c:pt idx="2">
                  <c:v>NAD</c:v>
                </c:pt>
                <c:pt idx="3">
                  <c:v>AA</c:v>
                </c:pt>
                <c:pt idx="4">
                  <c:v>MA</c:v>
                </c:pt>
                <c:pt idx="5">
                  <c:v>DNS</c:v>
                </c:pt>
              </c:strCache>
            </c:strRef>
          </c:cat>
          <c:val>
            <c:numRef>
              <c:f>'Compartir conocimiento'!$K$7:$P$7</c:f>
              <c:numCache>
                <c:formatCode>0%</c:formatCode>
                <c:ptCount val="6"/>
                <c:pt idx="0">
                  <c:v>3.3333333333333333E-2</c:v>
                </c:pt>
                <c:pt idx="1">
                  <c:v>3.3333333333333333E-2</c:v>
                </c:pt>
                <c:pt idx="2">
                  <c:v>8.3333333333333329E-2</c:v>
                </c:pt>
                <c:pt idx="3">
                  <c:v>0.21666666666666667</c:v>
                </c:pt>
                <c:pt idx="4">
                  <c:v>0.625</c:v>
                </c:pt>
                <c:pt idx="5">
                  <c:v>8.3333333333333332E-3</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perspective val="30"/>
    </c:view3D>
    <c:floor>
      <c:thickness val="0"/>
    </c:floor>
    <c:sideWall>
      <c:thickness val="0"/>
    </c:sideWall>
    <c:backWall>
      <c:thickness val="0"/>
    </c:backWall>
    <c:plotArea>
      <c:layout>
        <c:manualLayout>
          <c:layoutTarget val="inner"/>
          <c:xMode val="edge"/>
          <c:yMode val="edge"/>
          <c:x val="0.11567351642020357"/>
          <c:y val="0.273318976317099"/>
          <c:w val="0.5807671723961334"/>
          <c:h val="0.72616358881881926"/>
        </c:manualLayout>
      </c:layout>
      <c:pie3DChart>
        <c:varyColors val="1"/>
        <c:ser>
          <c:idx val="0"/>
          <c:order val="0"/>
          <c:explosion val="25"/>
          <c:dLbls>
            <c:showLegendKey val="0"/>
            <c:showVal val="1"/>
            <c:showCatName val="0"/>
            <c:showSerName val="0"/>
            <c:showPercent val="0"/>
            <c:showBubbleSize val="0"/>
            <c:showLeaderLines val="1"/>
          </c:dLbls>
          <c:cat>
            <c:strRef>
              <c:f>'Aplicación conocimiento'!$K$6:$P$6</c:f>
              <c:strCache>
                <c:ptCount val="6"/>
                <c:pt idx="0">
                  <c:v>MD</c:v>
                </c:pt>
                <c:pt idx="1">
                  <c:v>AD</c:v>
                </c:pt>
                <c:pt idx="2">
                  <c:v>NAD</c:v>
                </c:pt>
                <c:pt idx="3">
                  <c:v>AA</c:v>
                </c:pt>
                <c:pt idx="4">
                  <c:v>MA</c:v>
                </c:pt>
                <c:pt idx="5">
                  <c:v>DNS</c:v>
                </c:pt>
              </c:strCache>
            </c:strRef>
          </c:cat>
          <c:val>
            <c:numRef>
              <c:f>'Aplicación conocimiento'!$K$7:$P$7</c:f>
              <c:numCache>
                <c:formatCode>0%</c:formatCode>
                <c:ptCount val="6"/>
                <c:pt idx="0">
                  <c:v>0</c:v>
                </c:pt>
                <c:pt idx="1">
                  <c:v>0</c:v>
                </c:pt>
                <c:pt idx="2">
                  <c:v>0.10833333333333334</c:v>
                </c:pt>
                <c:pt idx="3">
                  <c:v>0.26666666666666666</c:v>
                </c:pt>
                <c:pt idx="4">
                  <c:v>0.58333333333333337</c:v>
                </c:pt>
                <c:pt idx="5">
                  <c:v>4.1666666666666664E-2</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rPr>
              <a:t>2. La organización cuenta con talento humano calificado para crear nuevo conocimiento de relevancia institucional. </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sz="1000">
              <a:effectLst/>
            </a:endParaRPr>
          </a:p>
        </c:rich>
      </c:tx>
      <c:layout>
        <c:manualLayout>
          <c:xMode val="edge"/>
          <c:yMode val="edge"/>
          <c:x val="0.13477519114458519"/>
          <c:y val="2.6827626794335188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Pregunta'!$B$4:$G$4</c:f>
              <c:numCache>
                <c:formatCode>General</c:formatCode>
                <c:ptCount val="6"/>
                <c:pt idx="0">
                  <c:v>0</c:v>
                </c:pt>
                <c:pt idx="1">
                  <c:v>0</c:v>
                </c:pt>
                <c:pt idx="2">
                  <c:v>0</c:v>
                </c:pt>
                <c:pt idx="3">
                  <c:v>7</c:v>
                </c:pt>
                <c:pt idx="4">
                  <c:v>23</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u="none" strike="noStrike" baseline="0">
                <a:effectLst/>
              </a:rPr>
              <a:t>3. La organización cuenta con grupos de trabajo capaces de crear conocimiento de valor institucional</a:t>
            </a:r>
            <a:endParaRPr lang="en-US" sz="1000">
              <a:effectLst/>
            </a:endParaRPr>
          </a:p>
        </c:rich>
      </c:tx>
      <c:layout>
        <c:manualLayout>
          <c:xMode val="edge"/>
          <c:yMode val="edge"/>
          <c:x val="0.13477519114458519"/>
          <c:y val="2.6827626794335188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Pregunta'!$B$5:$G$5</c:f>
              <c:numCache>
                <c:formatCode>General</c:formatCode>
                <c:ptCount val="6"/>
                <c:pt idx="0">
                  <c:v>0</c:v>
                </c:pt>
                <c:pt idx="1">
                  <c:v>0</c:v>
                </c:pt>
                <c:pt idx="2">
                  <c:v>0</c:v>
                </c:pt>
                <c:pt idx="3">
                  <c:v>6</c:v>
                </c:pt>
                <c:pt idx="4">
                  <c:v>24</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u="none" strike="noStrike" baseline="0">
                <a:effectLst/>
              </a:rPr>
              <a:t>4. </a:t>
            </a:r>
            <a:r>
              <a:rPr lang="en-US" sz="1000" b="1" i="0" baseline="0">
                <a:effectLst/>
              </a:rPr>
              <a:t>Crear nuevo conocimiento es una prioridad organizacional.</a:t>
            </a:r>
            <a:endParaRPr lang="en-US" sz="1000">
              <a:effectLst/>
            </a:endParaRPr>
          </a:p>
        </c:rich>
      </c:tx>
      <c:layout>
        <c:manualLayout>
          <c:xMode val="edge"/>
          <c:yMode val="edge"/>
          <c:x val="0.22173171288371563"/>
          <c:y val="2.6827626794335188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Pregunta'!$B$6:$G$6</c:f>
              <c:numCache>
                <c:formatCode>General</c:formatCode>
                <c:ptCount val="6"/>
                <c:pt idx="0">
                  <c:v>1</c:v>
                </c:pt>
                <c:pt idx="1">
                  <c:v>0</c:v>
                </c:pt>
                <c:pt idx="2">
                  <c:v>2</c:v>
                </c:pt>
                <c:pt idx="3">
                  <c:v>7</c:v>
                </c:pt>
                <c:pt idx="4">
                  <c:v>20</c:v>
                </c:pt>
                <c:pt idx="5">
                  <c:v>0</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u="none" strike="noStrike" baseline="0">
                <a:effectLst/>
              </a:rPr>
              <a:t>5. </a:t>
            </a:r>
            <a:r>
              <a:rPr lang="en-US" sz="1000" b="1" i="0" baseline="0">
                <a:effectLst/>
              </a:rPr>
              <a:t>La organización utiliza internet para identificar conocimiento de valor fuera de ella, por ejemplo: innovaciones, tendencias, amenazas y oportunidades.</a:t>
            </a:r>
            <a:endParaRPr lang="en-US" sz="1000">
              <a:effectLst/>
            </a:endParaRPr>
          </a:p>
        </c:rich>
      </c:tx>
      <c:layout>
        <c:manualLayout>
          <c:xMode val="edge"/>
          <c:yMode val="edge"/>
          <c:x val="5.5065046217048969E-2"/>
          <c:y val="2.1462101435468152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Pregunta'!$B$7:$G$7</c:f>
              <c:numCache>
                <c:formatCode>General</c:formatCode>
                <c:ptCount val="6"/>
                <c:pt idx="0">
                  <c:v>3</c:v>
                </c:pt>
                <c:pt idx="1">
                  <c:v>2</c:v>
                </c:pt>
                <c:pt idx="2">
                  <c:v>2</c:v>
                </c:pt>
                <c:pt idx="3">
                  <c:v>8</c:v>
                </c:pt>
                <c:pt idx="4">
                  <c:v>12</c:v>
                </c:pt>
                <c:pt idx="5">
                  <c:v>3</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u="none" strike="noStrike" baseline="0">
                <a:effectLst/>
              </a:rPr>
              <a:t>6. </a:t>
            </a:r>
            <a:r>
              <a:rPr lang="en-US" sz="1000" b="1" i="0" baseline="0">
                <a:effectLst/>
              </a:rPr>
              <a:t>La organización participa en redes sociales, gremiales y académicas para identificar conocimiento relevante de fuentes externas.</a:t>
            </a:r>
            <a:endParaRPr lang="en-US"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sz="1000">
              <a:effectLst/>
            </a:endParaRPr>
          </a:p>
        </c:rich>
      </c:tx>
      <c:layout>
        <c:manualLayout>
          <c:xMode val="edge"/>
          <c:yMode val="edge"/>
          <c:x val="0.29057229259386064"/>
          <c:y val="3.2193152153202231E-2"/>
        </c:manualLayout>
      </c:layout>
      <c:overlay val="0"/>
    </c:title>
    <c:autoTitleDeleted val="0"/>
    <c:plotArea>
      <c:layout/>
      <c:pieChart>
        <c:varyColors val="1"/>
        <c:ser>
          <c:idx val="0"/>
          <c:order val="0"/>
          <c:dLbls>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Pregunta'!$B$8:$G$8</c:f>
              <c:numCache>
                <c:formatCode>General</c:formatCode>
                <c:ptCount val="6"/>
                <c:pt idx="0">
                  <c:v>5</c:v>
                </c:pt>
                <c:pt idx="1">
                  <c:v>2</c:v>
                </c:pt>
                <c:pt idx="2">
                  <c:v>4</c:v>
                </c:pt>
                <c:pt idx="3">
                  <c:v>5</c:v>
                </c:pt>
                <c:pt idx="4">
                  <c:v>8</c:v>
                </c:pt>
                <c:pt idx="5">
                  <c:v>6</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u="none" strike="noStrike" baseline="0">
                <a:effectLst/>
              </a:rPr>
              <a:t>7. La organización indaga con clientes o usuarios sobre conocimiento de relevancia para el logro de sus objetivos</a:t>
            </a:r>
            <a:r>
              <a:rPr lang="en-US" sz="1000" b="1" i="0" baseline="0">
                <a:effectLst/>
              </a:rPr>
              <a:t>.</a:t>
            </a:r>
            <a:endParaRPr lang="en-US" sz="1000">
              <a:effectLst/>
            </a:endParaRPr>
          </a:p>
        </c:rich>
      </c:tx>
      <c:layout>
        <c:manualLayout>
          <c:xMode val="edge"/>
          <c:yMode val="edge"/>
          <c:x val="3.5597968732169361E-2"/>
          <c:y val="2.6827626794335188E-2"/>
        </c:manualLayout>
      </c:layout>
      <c:overlay val="0"/>
    </c:title>
    <c:autoTitleDeleted val="0"/>
    <c:plotArea>
      <c:layout/>
      <c:pieChart>
        <c:varyColors val="1"/>
        <c:ser>
          <c:idx val="0"/>
          <c:order val="0"/>
          <c:dLbls>
            <c:dLbl>
              <c:idx val="5"/>
              <c:layout>
                <c:manualLayout>
                  <c:x val="-0.16440360036517174"/>
                  <c:y val="5.10840262395314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'Frecuencia por Pregunta'!$B$2:$G$2</c:f>
              <c:strCache>
                <c:ptCount val="6"/>
                <c:pt idx="0">
                  <c:v>MD</c:v>
                </c:pt>
                <c:pt idx="1">
                  <c:v>AD</c:v>
                </c:pt>
                <c:pt idx="2">
                  <c:v>NAD</c:v>
                </c:pt>
                <c:pt idx="3">
                  <c:v>AA</c:v>
                </c:pt>
                <c:pt idx="4">
                  <c:v>MA</c:v>
                </c:pt>
                <c:pt idx="5">
                  <c:v>DNS</c:v>
                </c:pt>
              </c:strCache>
            </c:strRef>
          </c:cat>
          <c:val>
            <c:numRef>
              <c:f>'Frecuencia por Pregunta'!$B$9:$G$9</c:f>
              <c:numCache>
                <c:formatCode>General</c:formatCode>
                <c:ptCount val="6"/>
                <c:pt idx="0">
                  <c:v>0</c:v>
                </c:pt>
                <c:pt idx="1">
                  <c:v>2</c:v>
                </c:pt>
                <c:pt idx="2">
                  <c:v>3</c:v>
                </c:pt>
                <c:pt idx="3">
                  <c:v>6</c:v>
                </c:pt>
                <c:pt idx="4">
                  <c:v>13</c:v>
                </c:pt>
                <c:pt idx="5">
                  <c:v>6</c:v>
                </c:pt>
              </c:numCache>
            </c:numRef>
          </c:val>
        </c:ser>
        <c:dLbls>
          <c:showLegendKey val="0"/>
          <c:showVal val="0"/>
          <c:showCatName val="1"/>
          <c:showSerName val="0"/>
          <c:showPercent val="1"/>
          <c:showBubbleSize val="0"/>
          <c:showLeaderLines val="1"/>
        </c:dLbls>
        <c:firstSliceAng val="0"/>
      </c:pieChart>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 Type="http://schemas.openxmlformats.org/officeDocument/2006/relationships/chart" Target="../charts/chart4.xml"/><Relationship Id="rId21" Type="http://schemas.openxmlformats.org/officeDocument/2006/relationships/chart" Target="../charts/chart22.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10" Type="http://schemas.openxmlformats.org/officeDocument/2006/relationships/chart" Target="../charts/chart11.xml"/><Relationship Id="rId19" Type="http://schemas.openxmlformats.org/officeDocument/2006/relationships/chart" Target="../charts/chart20.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9</xdr:col>
      <xdr:colOff>304800</xdr:colOff>
      <xdr:row>7</xdr:row>
      <xdr:rowOff>152399</xdr:rowOff>
    </xdr:from>
    <xdr:to>
      <xdr:col>16</xdr:col>
      <xdr:colOff>285750</xdr:colOff>
      <xdr:row>21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0.10172</cdr:x>
      <cdr:y>0.06501</cdr:y>
    </cdr:from>
    <cdr:to>
      <cdr:x>0.85994</cdr:x>
      <cdr:y>0.17494</cdr:y>
    </cdr:to>
    <cdr:sp macro="" textlink="">
      <cdr:nvSpPr>
        <cdr:cNvPr id="2" name="1 CuadroTexto"/>
        <cdr:cNvSpPr txBox="1"/>
      </cdr:nvSpPr>
      <cdr:spPr>
        <a:xfrm xmlns:a="http://schemas.openxmlformats.org/drawingml/2006/main">
          <a:off x="412750" y="174625"/>
          <a:ext cx="3076575" cy="2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Documentación del conocimiento</a:t>
          </a:r>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0</xdr:colOff>
      <xdr:row>9</xdr:row>
      <xdr:rowOff>0</xdr:rowOff>
    </xdr:from>
    <xdr:to>
      <xdr:col>16</xdr:col>
      <xdr:colOff>447675</xdr:colOff>
      <xdr:row>23</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0.1252</cdr:x>
      <cdr:y>0.05437</cdr:y>
    </cdr:from>
    <cdr:to>
      <cdr:x>0.88341</cdr:x>
      <cdr:y>0.1643</cdr:y>
    </cdr:to>
    <cdr:sp macro="" textlink="">
      <cdr:nvSpPr>
        <cdr:cNvPr id="2" name="1 CuadroTexto"/>
        <cdr:cNvSpPr txBox="1"/>
      </cdr:nvSpPr>
      <cdr:spPr>
        <a:xfrm xmlns:a="http://schemas.openxmlformats.org/drawingml/2006/main">
          <a:off x="508000" y="146050"/>
          <a:ext cx="3076575" cy="2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Almacenamiento del conocimiento</a:t>
          </a:r>
        </a:p>
      </cdr:txBody>
    </cdr:sp>
  </cdr:relSizeAnchor>
</c:userShapes>
</file>

<file path=xl/drawings/drawing13.xml><?xml version="1.0" encoding="utf-8"?>
<xdr:wsDr xmlns:xdr="http://schemas.openxmlformats.org/drawingml/2006/spreadsheetDrawing" xmlns:a="http://schemas.openxmlformats.org/drawingml/2006/main">
  <xdr:twoCellAnchor>
    <xdr:from>
      <xdr:col>10</xdr:col>
      <xdr:colOff>28575</xdr:colOff>
      <xdr:row>9</xdr:row>
      <xdr:rowOff>0</xdr:rowOff>
    </xdr:from>
    <xdr:to>
      <xdr:col>16</xdr:col>
      <xdr:colOff>476250</xdr:colOff>
      <xdr:row>23</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0.11111</cdr:x>
      <cdr:y>0.05792</cdr:y>
    </cdr:from>
    <cdr:to>
      <cdr:x>0.86933</cdr:x>
      <cdr:y>0.16785</cdr:y>
    </cdr:to>
    <cdr:sp macro="" textlink="">
      <cdr:nvSpPr>
        <cdr:cNvPr id="2" name="1 CuadroTexto"/>
        <cdr:cNvSpPr txBox="1"/>
      </cdr:nvSpPr>
      <cdr:spPr>
        <a:xfrm xmlns:a="http://schemas.openxmlformats.org/drawingml/2006/main">
          <a:off x="450850" y="155575"/>
          <a:ext cx="3076575" cy="2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Distribución electrónica </a:t>
          </a:r>
          <a:r>
            <a:rPr lang="es-CO" sz="1100" b="1" baseline="0">
              <a:solidFill>
                <a:schemeClr val="tx2"/>
              </a:solidFill>
            </a:rPr>
            <a:t> </a:t>
          </a:r>
          <a:r>
            <a:rPr lang="es-CO" sz="1100" b="1">
              <a:solidFill>
                <a:schemeClr val="tx2"/>
              </a:solidFill>
            </a:rPr>
            <a:t>conocimiento</a:t>
          </a:r>
        </a:p>
      </cdr:txBody>
    </cdr:sp>
  </cdr:relSizeAnchor>
</c:userShapes>
</file>

<file path=xl/drawings/drawing15.xml><?xml version="1.0" encoding="utf-8"?>
<xdr:wsDr xmlns:xdr="http://schemas.openxmlformats.org/drawingml/2006/spreadsheetDrawing" xmlns:a="http://schemas.openxmlformats.org/drawingml/2006/main">
  <xdr:twoCellAnchor>
    <xdr:from>
      <xdr:col>10</xdr:col>
      <xdr:colOff>38100</xdr:colOff>
      <xdr:row>8</xdr:row>
      <xdr:rowOff>180975</xdr:rowOff>
    </xdr:from>
    <xdr:to>
      <xdr:col>16</xdr:col>
      <xdr:colOff>485775</xdr:colOff>
      <xdr:row>23</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0.08294</cdr:x>
      <cdr:y>0.03664</cdr:y>
    </cdr:from>
    <cdr:to>
      <cdr:x>0.84116</cdr:x>
      <cdr:y>0.14657</cdr:y>
    </cdr:to>
    <cdr:sp macro="" textlink="">
      <cdr:nvSpPr>
        <cdr:cNvPr id="2" name="1 CuadroTexto"/>
        <cdr:cNvSpPr txBox="1"/>
      </cdr:nvSpPr>
      <cdr:spPr>
        <a:xfrm xmlns:a="http://schemas.openxmlformats.org/drawingml/2006/main">
          <a:off x="336550" y="98425"/>
          <a:ext cx="3076592" cy="295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Compartir</a:t>
          </a:r>
          <a:r>
            <a:rPr lang="es-CO" sz="1100" b="1" baseline="0">
              <a:solidFill>
                <a:schemeClr val="tx2"/>
              </a:solidFill>
            </a:rPr>
            <a:t> </a:t>
          </a:r>
          <a:r>
            <a:rPr lang="es-CO" sz="1100" b="1">
              <a:solidFill>
                <a:schemeClr val="tx2"/>
              </a:solidFill>
            </a:rPr>
            <a:t>conocimiento</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523875</xdr:colOff>
      <xdr:row>11</xdr:row>
      <xdr:rowOff>152400</xdr:rowOff>
    </xdr:from>
    <xdr:to>
      <xdr:col>16</xdr:col>
      <xdr:colOff>76200</xdr:colOff>
      <xdr:row>23</xdr:row>
      <xdr:rowOff>133352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0.14163</cdr:x>
      <cdr:y>0.06147</cdr:y>
    </cdr:from>
    <cdr:to>
      <cdr:x>0.89984</cdr:x>
      <cdr:y>0.1714</cdr:y>
    </cdr:to>
    <cdr:sp macro="" textlink="">
      <cdr:nvSpPr>
        <cdr:cNvPr id="2" name="1 CuadroTexto"/>
        <cdr:cNvSpPr txBox="1"/>
      </cdr:nvSpPr>
      <cdr:spPr>
        <a:xfrm xmlns:a="http://schemas.openxmlformats.org/drawingml/2006/main">
          <a:off x="574675" y="165100"/>
          <a:ext cx="3076575" cy="2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Aplicación</a:t>
          </a:r>
          <a:r>
            <a:rPr lang="es-CO" sz="1100" b="1" baseline="0">
              <a:solidFill>
                <a:schemeClr val="tx2"/>
              </a:solidFill>
            </a:rPr>
            <a:t> del</a:t>
          </a:r>
          <a:r>
            <a:rPr lang="es-CO" sz="1100" b="1">
              <a:solidFill>
                <a:schemeClr val="tx2"/>
              </a:solidFill>
            </a:rPr>
            <a:t> conocimiento</a:t>
          </a:r>
        </a:p>
      </cdr:txBody>
    </cdr:sp>
  </cdr:relSizeAnchor>
</c:userShapes>
</file>

<file path=xl/drawings/drawing2.xml><?xml version="1.0" encoding="utf-8"?>
<c:userShapes xmlns:c="http://schemas.openxmlformats.org/drawingml/2006/chart">
  <cdr:relSizeAnchor xmlns:cdr="http://schemas.openxmlformats.org/drawingml/2006/chartDrawing">
    <cdr:from>
      <cdr:x>0.07825</cdr:x>
      <cdr:y>0.03664</cdr:y>
    </cdr:from>
    <cdr:to>
      <cdr:x>0.83646</cdr:x>
      <cdr:y>0.14657</cdr:y>
    </cdr:to>
    <cdr:sp macro="" textlink="">
      <cdr:nvSpPr>
        <cdr:cNvPr id="2" name="1 CuadroTexto"/>
        <cdr:cNvSpPr txBox="1"/>
      </cdr:nvSpPr>
      <cdr:spPr>
        <a:xfrm xmlns:a="http://schemas.openxmlformats.org/drawingml/2006/main">
          <a:off x="317500" y="98425"/>
          <a:ext cx="3076575" cy="29527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Frecuencia</a:t>
          </a: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304800</xdr:colOff>
      <xdr:row>7</xdr:row>
      <xdr:rowOff>152399</xdr:rowOff>
    </xdr:from>
    <xdr:to>
      <xdr:col>16</xdr:col>
      <xdr:colOff>285750</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57151</xdr:colOff>
      <xdr:row>0</xdr:row>
      <xdr:rowOff>185736</xdr:rowOff>
    </xdr:from>
    <xdr:to>
      <xdr:col>22</xdr:col>
      <xdr:colOff>514351</xdr:colOff>
      <xdr:row>13</xdr:row>
      <xdr:rowOff>9524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14</xdr:row>
      <xdr:rowOff>0</xdr:rowOff>
    </xdr:from>
    <xdr:to>
      <xdr:col>22</xdr:col>
      <xdr:colOff>457200</xdr:colOff>
      <xdr:row>26</xdr:row>
      <xdr:rowOff>71438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28</xdr:row>
      <xdr:rowOff>0</xdr:rowOff>
    </xdr:from>
    <xdr:to>
      <xdr:col>22</xdr:col>
      <xdr:colOff>457200</xdr:colOff>
      <xdr:row>40</xdr:row>
      <xdr:rowOff>61913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42</xdr:row>
      <xdr:rowOff>0</xdr:rowOff>
    </xdr:from>
    <xdr:to>
      <xdr:col>22</xdr:col>
      <xdr:colOff>457200</xdr:colOff>
      <xdr:row>54</xdr:row>
      <xdr:rowOff>80963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56</xdr:row>
      <xdr:rowOff>0</xdr:rowOff>
    </xdr:from>
    <xdr:to>
      <xdr:col>22</xdr:col>
      <xdr:colOff>457200</xdr:colOff>
      <xdr:row>68</xdr:row>
      <xdr:rowOff>80963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70</xdr:row>
      <xdr:rowOff>0</xdr:rowOff>
    </xdr:from>
    <xdr:to>
      <xdr:col>22</xdr:col>
      <xdr:colOff>457200</xdr:colOff>
      <xdr:row>82</xdr:row>
      <xdr:rowOff>80963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84</xdr:row>
      <xdr:rowOff>0</xdr:rowOff>
    </xdr:from>
    <xdr:to>
      <xdr:col>22</xdr:col>
      <xdr:colOff>457200</xdr:colOff>
      <xdr:row>96</xdr:row>
      <xdr:rowOff>80963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98</xdr:row>
      <xdr:rowOff>0</xdr:rowOff>
    </xdr:from>
    <xdr:to>
      <xdr:col>22</xdr:col>
      <xdr:colOff>457200</xdr:colOff>
      <xdr:row>110</xdr:row>
      <xdr:rowOff>80963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112</xdr:row>
      <xdr:rowOff>0</xdr:rowOff>
    </xdr:from>
    <xdr:to>
      <xdr:col>22</xdr:col>
      <xdr:colOff>457200</xdr:colOff>
      <xdr:row>124</xdr:row>
      <xdr:rowOff>80963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126</xdr:row>
      <xdr:rowOff>0</xdr:rowOff>
    </xdr:from>
    <xdr:to>
      <xdr:col>22</xdr:col>
      <xdr:colOff>457200</xdr:colOff>
      <xdr:row>138</xdr:row>
      <xdr:rowOff>80963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140</xdr:row>
      <xdr:rowOff>0</xdr:rowOff>
    </xdr:from>
    <xdr:to>
      <xdr:col>22</xdr:col>
      <xdr:colOff>457200</xdr:colOff>
      <xdr:row>152</xdr:row>
      <xdr:rowOff>80963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0</xdr:colOff>
      <xdr:row>154</xdr:row>
      <xdr:rowOff>0</xdr:rowOff>
    </xdr:from>
    <xdr:to>
      <xdr:col>22</xdr:col>
      <xdr:colOff>457200</xdr:colOff>
      <xdr:row>166</xdr:row>
      <xdr:rowOff>80963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168</xdr:row>
      <xdr:rowOff>0</xdr:rowOff>
    </xdr:from>
    <xdr:to>
      <xdr:col>22</xdr:col>
      <xdr:colOff>457200</xdr:colOff>
      <xdr:row>180</xdr:row>
      <xdr:rowOff>80963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182</xdr:row>
      <xdr:rowOff>0</xdr:rowOff>
    </xdr:from>
    <xdr:to>
      <xdr:col>22</xdr:col>
      <xdr:colOff>457200</xdr:colOff>
      <xdr:row>194</xdr:row>
      <xdr:rowOff>80963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0</xdr:colOff>
      <xdr:row>1</xdr:row>
      <xdr:rowOff>0</xdr:rowOff>
    </xdr:from>
    <xdr:to>
      <xdr:col>29</xdr:col>
      <xdr:colOff>457200</xdr:colOff>
      <xdr:row>13</xdr:row>
      <xdr:rowOff>23813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0</xdr:colOff>
      <xdr:row>14</xdr:row>
      <xdr:rowOff>0</xdr:rowOff>
    </xdr:from>
    <xdr:to>
      <xdr:col>29</xdr:col>
      <xdr:colOff>457200</xdr:colOff>
      <xdr:row>26</xdr:row>
      <xdr:rowOff>71438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0</xdr:colOff>
      <xdr:row>28</xdr:row>
      <xdr:rowOff>0</xdr:rowOff>
    </xdr:from>
    <xdr:to>
      <xdr:col>29</xdr:col>
      <xdr:colOff>457200</xdr:colOff>
      <xdr:row>40</xdr:row>
      <xdr:rowOff>61913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0</xdr:colOff>
      <xdr:row>42</xdr:row>
      <xdr:rowOff>0</xdr:rowOff>
    </xdr:from>
    <xdr:to>
      <xdr:col>29</xdr:col>
      <xdr:colOff>457200</xdr:colOff>
      <xdr:row>54</xdr:row>
      <xdr:rowOff>80963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0</xdr:colOff>
      <xdr:row>56</xdr:row>
      <xdr:rowOff>0</xdr:rowOff>
    </xdr:from>
    <xdr:to>
      <xdr:col>29</xdr:col>
      <xdr:colOff>457200</xdr:colOff>
      <xdr:row>68</xdr:row>
      <xdr:rowOff>80963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24</xdr:col>
      <xdr:colOff>0</xdr:colOff>
      <xdr:row>70</xdr:row>
      <xdr:rowOff>0</xdr:rowOff>
    </xdr:from>
    <xdr:to>
      <xdr:col>29</xdr:col>
      <xdr:colOff>457200</xdr:colOff>
      <xdr:row>82</xdr:row>
      <xdr:rowOff>80963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24</xdr:col>
      <xdr:colOff>0</xdr:colOff>
      <xdr:row>84</xdr:row>
      <xdr:rowOff>0</xdr:rowOff>
    </xdr:from>
    <xdr:to>
      <xdr:col>29</xdr:col>
      <xdr:colOff>457200</xdr:colOff>
      <xdr:row>96</xdr:row>
      <xdr:rowOff>80963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23</xdr:col>
      <xdr:colOff>581025</xdr:colOff>
      <xdr:row>98</xdr:row>
      <xdr:rowOff>0</xdr:rowOff>
    </xdr:from>
    <xdr:to>
      <xdr:col>29</xdr:col>
      <xdr:colOff>428625</xdr:colOff>
      <xdr:row>110</xdr:row>
      <xdr:rowOff>80963</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24</xdr:col>
      <xdr:colOff>0</xdr:colOff>
      <xdr:row>112</xdr:row>
      <xdr:rowOff>0</xdr:rowOff>
    </xdr:from>
    <xdr:to>
      <xdr:col>29</xdr:col>
      <xdr:colOff>457200</xdr:colOff>
      <xdr:row>124</xdr:row>
      <xdr:rowOff>80963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47625</xdr:colOff>
      <xdr:row>126</xdr:row>
      <xdr:rowOff>0</xdr:rowOff>
    </xdr:from>
    <xdr:to>
      <xdr:col>29</xdr:col>
      <xdr:colOff>504825</xdr:colOff>
      <xdr:row>138</xdr:row>
      <xdr:rowOff>80963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24</xdr:col>
      <xdr:colOff>0</xdr:colOff>
      <xdr:row>140</xdr:row>
      <xdr:rowOff>0</xdr:rowOff>
    </xdr:from>
    <xdr:to>
      <xdr:col>29</xdr:col>
      <xdr:colOff>457200</xdr:colOff>
      <xdr:row>152</xdr:row>
      <xdr:rowOff>80963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0</xdr:colOff>
      <xdr:row>154</xdr:row>
      <xdr:rowOff>0</xdr:rowOff>
    </xdr:from>
    <xdr:to>
      <xdr:col>29</xdr:col>
      <xdr:colOff>457200</xdr:colOff>
      <xdr:row>166</xdr:row>
      <xdr:rowOff>80963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24</xdr:col>
      <xdr:colOff>0</xdr:colOff>
      <xdr:row>168</xdr:row>
      <xdr:rowOff>0</xdr:rowOff>
    </xdr:from>
    <xdr:to>
      <xdr:col>29</xdr:col>
      <xdr:colOff>457200</xdr:colOff>
      <xdr:row>180</xdr:row>
      <xdr:rowOff>80963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24</xdr:col>
      <xdr:colOff>0</xdr:colOff>
      <xdr:row>182</xdr:row>
      <xdr:rowOff>0</xdr:rowOff>
    </xdr:from>
    <xdr:to>
      <xdr:col>29</xdr:col>
      <xdr:colOff>457200</xdr:colOff>
      <xdr:row>194</xdr:row>
      <xdr:rowOff>80963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0.07825</cdr:x>
      <cdr:y>0.03664</cdr:y>
    </cdr:from>
    <cdr:to>
      <cdr:x>0.83646</cdr:x>
      <cdr:y>0.14657</cdr:y>
    </cdr:to>
    <cdr:sp macro="" textlink="">
      <cdr:nvSpPr>
        <cdr:cNvPr id="2" name="1 CuadroTexto"/>
        <cdr:cNvSpPr txBox="1"/>
      </cdr:nvSpPr>
      <cdr:spPr>
        <a:xfrm xmlns:a="http://schemas.openxmlformats.org/drawingml/2006/main">
          <a:off x="317500" y="98425"/>
          <a:ext cx="3076575" cy="29527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Frecuencia Total</a:t>
          </a:r>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38100</xdr:colOff>
      <xdr:row>8</xdr:row>
      <xdr:rowOff>152400</xdr:rowOff>
    </xdr:from>
    <xdr:to>
      <xdr:col>16</xdr:col>
      <xdr:colOff>485775</xdr:colOff>
      <xdr:row>22</xdr:row>
      <xdr:rowOff>171451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0.12676</cdr:x>
      <cdr:y>0.0461</cdr:y>
    </cdr:from>
    <cdr:to>
      <cdr:x>0.88498</cdr:x>
      <cdr:y>0.15603</cdr:y>
    </cdr:to>
    <cdr:sp macro="" textlink="">
      <cdr:nvSpPr>
        <cdr:cNvPr id="2" name="1 CuadroTexto"/>
        <cdr:cNvSpPr txBox="1"/>
      </cdr:nvSpPr>
      <cdr:spPr>
        <a:xfrm xmlns:a="http://schemas.openxmlformats.org/drawingml/2006/main">
          <a:off x="514350" y="123825"/>
          <a:ext cx="3076575" cy="29527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s-CO" sz="1100" b="1">
              <a:solidFill>
                <a:schemeClr val="tx2"/>
              </a:solidFill>
            </a:rPr>
            <a:t>Creación de conocimiento</a:t>
          </a:r>
        </a:p>
      </cdr:txBody>
    </cdr:sp>
  </cdr:relSizeAnchor>
</c:userShapes>
</file>

<file path=xl/drawings/drawing7.xml><?xml version="1.0" encoding="utf-8"?>
<xdr:wsDr xmlns:xdr="http://schemas.openxmlformats.org/drawingml/2006/spreadsheetDrawing" xmlns:a="http://schemas.openxmlformats.org/drawingml/2006/main">
  <xdr:twoCellAnchor>
    <xdr:from>
      <xdr:col>10</xdr:col>
      <xdr:colOff>9525</xdr:colOff>
      <xdr:row>9</xdr:row>
      <xdr:rowOff>0</xdr:rowOff>
    </xdr:from>
    <xdr:to>
      <xdr:col>16</xdr:col>
      <xdr:colOff>457200</xdr:colOff>
      <xdr:row>23</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0.1252</cdr:x>
      <cdr:y>0.06501</cdr:y>
    </cdr:from>
    <cdr:to>
      <cdr:x>0.88341</cdr:x>
      <cdr:y>0.17494</cdr:y>
    </cdr:to>
    <cdr:sp macro="" textlink="">
      <cdr:nvSpPr>
        <cdr:cNvPr id="2" name="1 CuadroTexto"/>
        <cdr:cNvSpPr txBox="1"/>
      </cdr:nvSpPr>
      <cdr:spPr>
        <a:xfrm xmlns:a="http://schemas.openxmlformats.org/drawingml/2006/main">
          <a:off x="508000" y="174625"/>
          <a:ext cx="3076575" cy="295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CO" sz="1100" b="1">
              <a:solidFill>
                <a:schemeClr val="tx2"/>
              </a:solidFill>
            </a:rPr>
            <a:t>Adquisición del conocimiento</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57150</xdr:colOff>
      <xdr:row>8</xdr:row>
      <xdr:rowOff>171450</xdr:rowOff>
    </xdr:from>
    <xdr:to>
      <xdr:col>16</xdr:col>
      <xdr:colOff>504825</xdr:colOff>
      <xdr:row>23</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M114"/>
  <sheetViews>
    <sheetView showGridLines="0" showZeros="0" zoomScalePageLayoutView="80" workbookViewId="0">
      <selection activeCell="B2" sqref="B2"/>
    </sheetView>
  </sheetViews>
  <sheetFormatPr baseColWidth="10" defaultColWidth="8.375" defaultRowHeight="12.75" x14ac:dyDescent="0.2"/>
  <cols>
    <col min="1" max="1" width="1.875" style="79" customWidth="1"/>
    <col min="2" max="2" width="71.875" style="79" customWidth="1"/>
    <col min="3" max="3" width="19.5" style="79" customWidth="1"/>
    <col min="4" max="8" width="22.875" style="79" customWidth="1"/>
    <col min="9" max="9" width="16.5" style="79" customWidth="1"/>
    <col min="10" max="16384" width="8.375" style="79"/>
  </cols>
  <sheetData>
    <row r="1" spans="2:9" ht="16.5" customHeight="1" x14ac:dyDescent="0.3">
      <c r="G1" s="94"/>
      <c r="H1" s="94"/>
    </row>
    <row r="2" spans="2:9" ht="16.5" customHeight="1" x14ac:dyDescent="0.3">
      <c r="B2" s="99" t="s">
        <v>33</v>
      </c>
      <c r="G2" s="94"/>
      <c r="H2" s="94"/>
    </row>
    <row r="3" spans="2:9" s="91" customFormat="1" ht="18" x14ac:dyDescent="0.35">
      <c r="B3" s="97"/>
      <c r="C3" s="95"/>
      <c r="D3" s="95"/>
      <c r="E3" s="95"/>
      <c r="F3" s="95"/>
      <c r="G3" s="95"/>
      <c r="H3" s="95"/>
      <c r="I3" s="95"/>
    </row>
    <row r="4" spans="2:9" s="80" customFormat="1" ht="18" x14ac:dyDescent="0.35">
      <c r="B4" s="100" t="s">
        <v>34</v>
      </c>
      <c r="C4" s="89"/>
      <c r="D4" s="89"/>
      <c r="E4" s="89"/>
      <c r="F4" s="92"/>
      <c r="G4" s="93"/>
      <c r="H4" s="93"/>
      <c r="I4" s="96"/>
    </row>
    <row r="5" spans="2:9" s="91" customFormat="1" ht="18" x14ac:dyDescent="0.35">
      <c r="B5" s="98" t="s">
        <v>38</v>
      </c>
      <c r="C5" s="95"/>
      <c r="D5" s="95"/>
      <c r="E5" s="95"/>
      <c r="F5" s="95"/>
      <c r="G5" s="95"/>
      <c r="H5" s="95"/>
      <c r="I5" s="95"/>
    </row>
    <row r="6" spans="2:9" s="80" customFormat="1" ht="18" x14ac:dyDescent="0.35">
      <c r="B6" s="98" t="s">
        <v>39</v>
      </c>
      <c r="C6" s="89"/>
      <c r="D6" s="89"/>
      <c r="E6" s="89"/>
      <c r="F6" s="89"/>
      <c r="G6" s="96"/>
      <c r="H6" s="96"/>
      <c r="I6" s="96"/>
    </row>
    <row r="7" spans="2:9" s="80" customFormat="1" ht="18" x14ac:dyDescent="0.35">
      <c r="B7" s="98" t="s">
        <v>40</v>
      </c>
      <c r="C7" s="90"/>
      <c r="D7" s="90"/>
      <c r="E7" s="89"/>
      <c r="F7" s="89"/>
      <c r="G7" s="96"/>
      <c r="H7" s="96"/>
      <c r="I7" s="96"/>
    </row>
    <row r="8" spans="2:9" s="80" customFormat="1" ht="18" x14ac:dyDescent="0.35">
      <c r="B8" s="98"/>
      <c r="C8" s="87"/>
      <c r="D8" s="88"/>
      <c r="E8" s="87"/>
      <c r="F8" s="86"/>
      <c r="G8" s="79"/>
      <c r="H8" s="79"/>
      <c r="I8" s="79"/>
    </row>
    <row r="9" spans="2:9" s="80" customFormat="1" ht="13.9" x14ac:dyDescent="0.3">
      <c r="C9" s="84"/>
      <c r="D9" s="84"/>
      <c r="E9" s="84"/>
      <c r="F9" s="82"/>
      <c r="G9" s="79"/>
      <c r="H9" s="79"/>
      <c r="I9" s="79"/>
    </row>
    <row r="10" spans="2:9" s="80" customFormat="1" ht="13.9" x14ac:dyDescent="0.3">
      <c r="B10" s="90"/>
      <c r="C10" s="85"/>
      <c r="D10" s="85"/>
      <c r="E10" s="84"/>
      <c r="F10" s="82"/>
      <c r="G10" s="96"/>
      <c r="H10" s="96"/>
      <c r="I10" s="96"/>
    </row>
    <row r="11" spans="2:9" s="80" customFormat="1" ht="13.9" x14ac:dyDescent="0.3">
      <c r="B11" s="90"/>
      <c r="C11" s="96"/>
      <c r="D11" s="83"/>
      <c r="E11" s="83"/>
      <c r="F11" s="82"/>
      <c r="G11" s="96"/>
      <c r="H11" s="96"/>
      <c r="I11" s="96"/>
    </row>
    <row r="12" spans="2:9" s="80" customFormat="1" ht="13.9" x14ac:dyDescent="0.3">
      <c r="B12" s="96"/>
      <c r="C12" s="96"/>
      <c r="D12" s="96"/>
      <c r="E12" s="96"/>
      <c r="F12" s="96"/>
      <c r="G12" s="96"/>
      <c r="H12" s="96"/>
      <c r="I12" s="96"/>
    </row>
    <row r="13" spans="2:9" ht="23.25" customHeight="1" x14ac:dyDescent="0.3">
      <c r="B13" s="96"/>
      <c r="C13" s="96"/>
      <c r="D13" s="96"/>
      <c r="E13" s="96"/>
      <c r="F13" s="96"/>
      <c r="G13" s="96"/>
      <c r="H13" s="96"/>
      <c r="I13" s="96"/>
    </row>
    <row r="14" spans="2:9" ht="23.25" customHeight="1" x14ac:dyDescent="0.3">
      <c r="B14" s="96"/>
      <c r="C14" s="96"/>
      <c r="D14" s="96"/>
      <c r="E14" s="96"/>
      <c r="F14" s="96"/>
      <c r="G14" s="96"/>
      <c r="H14" s="96"/>
      <c r="I14" s="96"/>
    </row>
    <row r="15" spans="2:9" ht="23.25" customHeight="1" x14ac:dyDescent="0.3">
      <c r="B15" s="96"/>
      <c r="C15" s="96"/>
      <c r="D15" s="96"/>
      <c r="E15" s="96"/>
      <c r="F15" s="96"/>
      <c r="G15" s="96"/>
      <c r="H15" s="96"/>
      <c r="I15" s="96"/>
    </row>
    <row r="16" spans="2:9" ht="23.25" customHeight="1" x14ac:dyDescent="0.3">
      <c r="B16" s="96"/>
      <c r="C16" s="96"/>
      <c r="D16" s="96"/>
      <c r="E16" s="96"/>
      <c r="F16" s="96"/>
      <c r="G16" s="96"/>
      <c r="H16" s="96"/>
      <c r="I16" s="96"/>
    </row>
    <row r="17" spans="2:13" ht="16.5" customHeight="1" x14ac:dyDescent="0.3">
      <c r="B17" s="96"/>
      <c r="C17" s="96"/>
      <c r="D17" s="96"/>
      <c r="E17" s="96"/>
      <c r="F17" s="96"/>
      <c r="G17" s="96"/>
      <c r="H17" s="96"/>
      <c r="I17" s="96"/>
    </row>
    <row r="18" spans="2:13" ht="16.5" customHeight="1" x14ac:dyDescent="0.3">
      <c r="B18" s="96"/>
      <c r="C18" s="96"/>
      <c r="D18" s="96"/>
      <c r="E18" s="96"/>
      <c r="F18" s="96"/>
      <c r="G18" s="96"/>
      <c r="H18" s="96"/>
      <c r="I18" s="96"/>
    </row>
    <row r="19" spans="2:13" ht="16.5" customHeight="1" x14ac:dyDescent="0.3">
      <c r="B19" s="96"/>
      <c r="C19" s="96"/>
      <c r="D19" s="96"/>
      <c r="E19" s="96"/>
      <c r="F19" s="96"/>
      <c r="G19" s="96"/>
      <c r="H19" s="96"/>
      <c r="I19" s="96"/>
    </row>
    <row r="20" spans="2:13" ht="16.5" customHeight="1" x14ac:dyDescent="0.2">
      <c r="B20" s="96"/>
      <c r="C20" s="96"/>
      <c r="D20" s="96"/>
      <c r="E20" s="96"/>
      <c r="F20" s="96"/>
      <c r="G20" s="96"/>
      <c r="H20" s="96"/>
      <c r="I20" s="96"/>
    </row>
    <row r="21" spans="2:13" ht="39" customHeight="1" x14ac:dyDescent="0.2">
      <c r="B21" s="96"/>
      <c r="C21" s="96"/>
      <c r="D21" s="96"/>
      <c r="E21" s="96"/>
      <c r="F21" s="96"/>
      <c r="G21" s="96"/>
      <c r="H21" s="96"/>
      <c r="I21" s="96"/>
    </row>
    <row r="22" spans="2:13" ht="17.100000000000001" customHeight="1" x14ac:dyDescent="0.2">
      <c r="B22" s="96"/>
      <c r="C22" s="96"/>
      <c r="D22" s="96"/>
      <c r="E22" s="96"/>
      <c r="F22" s="96"/>
      <c r="G22" s="96"/>
      <c r="H22" s="96"/>
      <c r="I22" s="96"/>
    </row>
    <row r="23" spans="2:13" ht="39" customHeight="1" x14ac:dyDescent="0.2">
      <c r="B23" s="96"/>
      <c r="C23" s="96"/>
      <c r="D23" s="96"/>
      <c r="E23" s="96"/>
      <c r="F23" s="96"/>
      <c r="G23" s="96"/>
      <c r="H23" s="96"/>
      <c r="I23" s="96"/>
      <c r="M23" s="81"/>
    </row>
    <row r="24" spans="2:13" s="80" customFormat="1" ht="17.25" customHeight="1" x14ac:dyDescent="0.2">
      <c r="B24" s="96"/>
      <c r="C24" s="96"/>
      <c r="D24" s="96"/>
      <c r="E24" s="96"/>
      <c r="F24" s="96"/>
      <c r="G24" s="96"/>
      <c r="H24" s="96"/>
      <c r="I24" s="96"/>
      <c r="J24" s="79"/>
      <c r="K24" s="79"/>
      <c r="L24" s="79"/>
      <c r="M24" s="79"/>
    </row>
    <row r="25" spans="2:13" ht="17.100000000000001" customHeight="1" x14ac:dyDescent="0.2">
      <c r="B25" s="96"/>
      <c r="C25" s="96"/>
      <c r="D25" s="96"/>
      <c r="E25" s="96"/>
      <c r="F25" s="96"/>
      <c r="G25" s="96"/>
      <c r="H25" s="96"/>
      <c r="I25" s="96"/>
    </row>
    <row r="26" spans="2:13" x14ac:dyDescent="0.2">
      <c r="B26" s="96"/>
      <c r="C26" s="96"/>
      <c r="D26" s="96"/>
      <c r="E26" s="96"/>
      <c r="F26" s="96"/>
      <c r="G26" s="96"/>
      <c r="H26" s="96"/>
      <c r="I26" s="96"/>
    </row>
    <row r="27" spans="2:13" x14ac:dyDescent="0.2">
      <c r="B27" s="96"/>
      <c r="C27" s="96"/>
      <c r="D27" s="96"/>
      <c r="E27" s="96"/>
      <c r="F27" s="96"/>
      <c r="G27" s="96"/>
      <c r="H27" s="96"/>
      <c r="I27" s="96"/>
    </row>
    <row r="28" spans="2:13" x14ac:dyDescent="0.2">
      <c r="B28" s="96"/>
      <c r="C28" s="96"/>
      <c r="D28" s="96"/>
      <c r="E28" s="96"/>
      <c r="F28" s="96"/>
      <c r="G28" s="96"/>
      <c r="H28" s="96"/>
      <c r="I28" s="96"/>
    </row>
    <row r="29" spans="2:13" x14ac:dyDescent="0.2">
      <c r="B29" s="96"/>
      <c r="C29" s="96"/>
      <c r="D29" s="96"/>
      <c r="E29" s="96"/>
      <c r="F29" s="96"/>
      <c r="G29" s="96"/>
      <c r="H29" s="96"/>
      <c r="I29" s="96"/>
    </row>
    <row r="30" spans="2:13" x14ac:dyDescent="0.2">
      <c r="B30" s="96"/>
      <c r="C30" s="96"/>
      <c r="D30" s="96"/>
      <c r="E30" s="96"/>
      <c r="F30" s="96"/>
      <c r="G30" s="96"/>
      <c r="H30" s="96"/>
      <c r="I30" s="96"/>
    </row>
    <row r="31" spans="2:13" x14ac:dyDescent="0.2">
      <c r="B31" s="96"/>
      <c r="C31" s="96"/>
      <c r="D31" s="96"/>
      <c r="E31" s="96"/>
      <c r="F31" s="96"/>
      <c r="G31" s="96"/>
      <c r="H31" s="96"/>
      <c r="I31" s="96"/>
    </row>
    <row r="32" spans="2:13" x14ac:dyDescent="0.2">
      <c r="B32" s="96"/>
      <c r="C32" s="96"/>
      <c r="D32" s="96"/>
      <c r="E32" s="96"/>
      <c r="F32" s="96"/>
      <c r="G32" s="96"/>
      <c r="H32" s="96"/>
      <c r="I32" s="96"/>
    </row>
    <row r="33" spans="2:9" x14ac:dyDescent="0.2">
      <c r="B33" s="96"/>
      <c r="C33" s="96"/>
      <c r="D33" s="96"/>
      <c r="E33" s="96"/>
      <c r="F33" s="96"/>
      <c r="G33" s="96"/>
      <c r="H33" s="96"/>
      <c r="I33" s="96"/>
    </row>
    <row r="34" spans="2:9" x14ac:dyDescent="0.2">
      <c r="B34" s="96"/>
      <c r="C34" s="96"/>
      <c r="D34" s="96"/>
      <c r="E34" s="96"/>
      <c r="F34" s="96"/>
      <c r="G34" s="96"/>
      <c r="H34" s="96"/>
      <c r="I34" s="96"/>
    </row>
    <row r="35" spans="2:9" x14ac:dyDescent="0.2">
      <c r="B35" s="96"/>
      <c r="C35" s="96"/>
      <c r="D35" s="96"/>
      <c r="E35" s="96"/>
      <c r="F35" s="96"/>
      <c r="G35" s="96"/>
      <c r="H35" s="96"/>
      <c r="I35" s="96"/>
    </row>
    <row r="36" spans="2:9" x14ac:dyDescent="0.2">
      <c r="B36" s="96"/>
      <c r="C36" s="96"/>
      <c r="D36" s="96"/>
      <c r="E36" s="96"/>
      <c r="F36" s="96"/>
      <c r="G36" s="96"/>
      <c r="H36" s="96"/>
      <c r="I36" s="96"/>
    </row>
    <row r="37" spans="2:9" x14ac:dyDescent="0.2">
      <c r="B37" s="96"/>
      <c r="C37" s="96"/>
      <c r="D37" s="96"/>
      <c r="E37" s="96"/>
      <c r="F37" s="96"/>
      <c r="G37" s="96"/>
      <c r="H37" s="96"/>
      <c r="I37" s="96"/>
    </row>
    <row r="38" spans="2:9" x14ac:dyDescent="0.2">
      <c r="B38" s="96"/>
      <c r="C38" s="96"/>
      <c r="D38" s="96"/>
      <c r="E38" s="96"/>
      <c r="F38" s="96"/>
      <c r="G38" s="96"/>
      <c r="H38" s="96"/>
      <c r="I38" s="96"/>
    </row>
    <row r="39" spans="2:9" x14ac:dyDescent="0.2">
      <c r="B39" s="96"/>
      <c r="C39" s="96"/>
      <c r="D39" s="96"/>
      <c r="E39" s="96"/>
      <c r="F39" s="96"/>
      <c r="G39" s="96"/>
      <c r="H39" s="96"/>
      <c r="I39" s="96"/>
    </row>
    <row r="40" spans="2:9" x14ac:dyDescent="0.2">
      <c r="B40" s="96"/>
      <c r="C40" s="96"/>
      <c r="D40" s="96"/>
      <c r="E40" s="96"/>
      <c r="F40" s="96"/>
      <c r="G40" s="96"/>
      <c r="H40" s="96"/>
      <c r="I40" s="96"/>
    </row>
    <row r="41" spans="2:9" x14ac:dyDescent="0.2">
      <c r="B41" s="96"/>
      <c r="C41" s="96"/>
      <c r="D41" s="96"/>
      <c r="E41" s="96"/>
      <c r="F41" s="96"/>
      <c r="G41" s="96"/>
      <c r="H41" s="96"/>
      <c r="I41" s="96"/>
    </row>
    <row r="42" spans="2:9" x14ac:dyDescent="0.2">
      <c r="B42" s="96"/>
      <c r="C42" s="96"/>
      <c r="D42" s="96"/>
      <c r="E42" s="96"/>
      <c r="F42" s="96"/>
      <c r="G42" s="96"/>
      <c r="H42" s="96"/>
      <c r="I42" s="96"/>
    </row>
    <row r="43" spans="2:9" x14ac:dyDescent="0.2">
      <c r="B43" s="96"/>
      <c r="C43" s="96"/>
      <c r="D43" s="96"/>
      <c r="E43" s="96"/>
      <c r="F43" s="96"/>
      <c r="G43" s="96"/>
      <c r="H43" s="96"/>
      <c r="I43" s="96"/>
    </row>
    <row r="44" spans="2:9" x14ac:dyDescent="0.2">
      <c r="B44" s="96"/>
      <c r="C44" s="96"/>
      <c r="D44" s="96"/>
      <c r="E44" s="96"/>
      <c r="F44" s="96"/>
      <c r="G44" s="96"/>
      <c r="H44" s="96"/>
      <c r="I44" s="96"/>
    </row>
    <row r="45" spans="2:9" x14ac:dyDescent="0.2">
      <c r="B45" s="96"/>
      <c r="C45" s="96"/>
      <c r="D45" s="96"/>
      <c r="E45" s="96"/>
      <c r="F45" s="96"/>
      <c r="G45" s="96"/>
      <c r="H45" s="96"/>
      <c r="I45" s="96"/>
    </row>
    <row r="46" spans="2:9" x14ac:dyDescent="0.2">
      <c r="B46" s="96"/>
      <c r="C46" s="96"/>
      <c r="D46" s="96"/>
      <c r="E46" s="96"/>
      <c r="F46" s="96"/>
      <c r="G46" s="96"/>
      <c r="H46" s="96"/>
      <c r="I46" s="96"/>
    </row>
    <row r="47" spans="2:9" x14ac:dyDescent="0.2">
      <c r="B47" s="96"/>
      <c r="C47" s="96"/>
      <c r="D47" s="96"/>
      <c r="E47" s="96"/>
      <c r="F47" s="96"/>
      <c r="G47" s="96"/>
      <c r="H47" s="96"/>
      <c r="I47" s="96"/>
    </row>
    <row r="48" spans="2:9" x14ac:dyDescent="0.2">
      <c r="B48" s="96"/>
      <c r="C48" s="96"/>
      <c r="D48" s="96"/>
      <c r="E48" s="96"/>
      <c r="F48" s="96"/>
      <c r="G48" s="96"/>
      <c r="H48" s="96"/>
      <c r="I48" s="96"/>
    </row>
    <row r="49" spans="2:9" x14ac:dyDescent="0.2">
      <c r="B49" s="96"/>
      <c r="C49" s="96"/>
      <c r="D49" s="96"/>
      <c r="E49" s="96"/>
      <c r="F49" s="96"/>
      <c r="G49" s="96"/>
      <c r="H49" s="96"/>
      <c r="I49" s="96"/>
    </row>
    <row r="50" spans="2:9" x14ac:dyDescent="0.2">
      <c r="B50" s="96"/>
      <c r="C50" s="96"/>
      <c r="D50" s="96"/>
      <c r="E50" s="96"/>
      <c r="F50" s="96"/>
      <c r="G50" s="96"/>
      <c r="H50" s="96"/>
      <c r="I50" s="96"/>
    </row>
    <row r="51" spans="2:9" x14ac:dyDescent="0.2">
      <c r="B51" s="96"/>
      <c r="C51" s="96"/>
      <c r="D51" s="96"/>
      <c r="E51" s="96"/>
      <c r="F51" s="96"/>
      <c r="G51" s="96"/>
      <c r="H51" s="96"/>
      <c r="I51" s="96"/>
    </row>
    <row r="52" spans="2:9" x14ac:dyDescent="0.2">
      <c r="B52" s="96"/>
      <c r="C52" s="96"/>
      <c r="D52" s="96"/>
      <c r="E52" s="96"/>
      <c r="F52" s="96"/>
      <c r="G52" s="96"/>
      <c r="H52" s="96"/>
      <c r="I52" s="96"/>
    </row>
    <row r="53" spans="2:9" x14ac:dyDescent="0.2">
      <c r="B53" s="96"/>
      <c r="C53" s="96"/>
      <c r="D53" s="96"/>
      <c r="E53" s="96"/>
      <c r="F53" s="96"/>
      <c r="G53" s="96"/>
      <c r="H53" s="96"/>
      <c r="I53" s="96"/>
    </row>
    <row r="54" spans="2:9" x14ac:dyDescent="0.2">
      <c r="B54" s="96"/>
      <c r="C54" s="96"/>
      <c r="D54" s="96"/>
      <c r="E54" s="96"/>
      <c r="F54" s="96"/>
      <c r="G54" s="96"/>
      <c r="H54" s="96"/>
      <c r="I54" s="96"/>
    </row>
    <row r="55" spans="2:9" x14ac:dyDescent="0.2">
      <c r="B55" s="96"/>
      <c r="C55" s="96"/>
      <c r="D55" s="96"/>
      <c r="E55" s="96"/>
      <c r="F55" s="96"/>
      <c r="G55" s="96"/>
      <c r="H55" s="96"/>
      <c r="I55" s="96"/>
    </row>
    <row r="56" spans="2:9" x14ac:dyDescent="0.2">
      <c r="B56" s="96"/>
      <c r="C56" s="96"/>
      <c r="D56" s="96"/>
      <c r="E56" s="96"/>
      <c r="F56" s="96"/>
      <c r="G56" s="96"/>
      <c r="H56" s="96"/>
      <c r="I56" s="96"/>
    </row>
    <row r="57" spans="2:9" x14ac:dyDescent="0.2">
      <c r="B57" s="96"/>
      <c r="C57" s="96"/>
      <c r="D57" s="96"/>
      <c r="E57" s="96"/>
      <c r="F57" s="96"/>
      <c r="G57" s="96"/>
      <c r="H57" s="96"/>
      <c r="I57" s="96"/>
    </row>
    <row r="58" spans="2:9" x14ac:dyDescent="0.2">
      <c r="B58" s="96"/>
      <c r="C58" s="96"/>
      <c r="D58" s="96"/>
      <c r="E58" s="96"/>
      <c r="F58" s="96"/>
      <c r="G58" s="96"/>
      <c r="H58" s="96"/>
      <c r="I58" s="96"/>
    </row>
    <row r="59" spans="2:9" x14ac:dyDescent="0.2">
      <c r="B59" s="96"/>
      <c r="C59" s="96"/>
      <c r="D59" s="96"/>
      <c r="E59" s="96"/>
      <c r="F59" s="96"/>
      <c r="G59" s="96"/>
      <c r="H59" s="96"/>
      <c r="I59" s="96"/>
    </row>
    <row r="60" spans="2:9" x14ac:dyDescent="0.2">
      <c r="B60" s="96"/>
      <c r="C60" s="96"/>
      <c r="D60" s="96"/>
      <c r="E60" s="96"/>
      <c r="F60" s="96"/>
      <c r="G60" s="96"/>
      <c r="H60" s="96"/>
      <c r="I60" s="96"/>
    </row>
    <row r="61" spans="2:9" x14ac:dyDescent="0.2">
      <c r="B61" s="96"/>
      <c r="C61" s="96"/>
      <c r="D61" s="96"/>
      <c r="E61" s="96"/>
      <c r="F61" s="96"/>
      <c r="G61" s="96"/>
      <c r="H61" s="96"/>
      <c r="I61" s="96"/>
    </row>
    <row r="62" spans="2:9" x14ac:dyDescent="0.2">
      <c r="B62" s="96"/>
      <c r="C62" s="96"/>
      <c r="D62" s="96"/>
      <c r="E62" s="96"/>
      <c r="F62" s="96"/>
      <c r="G62" s="96"/>
      <c r="H62" s="96"/>
      <c r="I62" s="96"/>
    </row>
    <row r="63" spans="2:9" x14ac:dyDescent="0.2">
      <c r="B63" s="96"/>
      <c r="C63" s="96"/>
      <c r="D63" s="96"/>
      <c r="E63" s="96"/>
      <c r="F63" s="96"/>
      <c r="G63" s="96"/>
      <c r="H63" s="96"/>
      <c r="I63" s="96"/>
    </row>
    <row r="64" spans="2:9" x14ac:dyDescent="0.2">
      <c r="B64" s="96"/>
      <c r="C64" s="96"/>
      <c r="D64" s="96"/>
      <c r="E64" s="96"/>
      <c r="F64" s="96"/>
      <c r="G64" s="96"/>
      <c r="H64" s="96"/>
      <c r="I64" s="96"/>
    </row>
    <row r="65" spans="2:9" x14ac:dyDescent="0.2">
      <c r="B65" s="96"/>
      <c r="C65" s="96"/>
      <c r="D65" s="96"/>
      <c r="E65" s="96"/>
      <c r="F65" s="96"/>
      <c r="G65" s="96"/>
      <c r="H65" s="96"/>
      <c r="I65" s="96"/>
    </row>
    <row r="66" spans="2:9" x14ac:dyDescent="0.2">
      <c r="B66" s="96"/>
      <c r="C66" s="96"/>
      <c r="D66" s="96"/>
      <c r="E66" s="96"/>
      <c r="F66" s="96"/>
      <c r="G66" s="96"/>
      <c r="H66" s="96"/>
      <c r="I66" s="96"/>
    </row>
    <row r="67" spans="2:9" x14ac:dyDescent="0.2">
      <c r="B67" s="96"/>
      <c r="C67" s="96"/>
      <c r="D67" s="96"/>
      <c r="E67" s="96"/>
      <c r="F67" s="96"/>
      <c r="G67" s="96"/>
      <c r="H67" s="96"/>
      <c r="I67" s="96"/>
    </row>
    <row r="68" spans="2:9" x14ac:dyDescent="0.2">
      <c r="B68" s="96"/>
      <c r="C68" s="96"/>
      <c r="D68" s="96"/>
      <c r="E68" s="96"/>
      <c r="F68" s="96"/>
      <c r="G68" s="96"/>
      <c r="H68" s="96"/>
      <c r="I68" s="96"/>
    </row>
    <row r="69" spans="2:9" x14ac:dyDescent="0.2">
      <c r="B69" s="96"/>
      <c r="C69" s="96"/>
      <c r="D69" s="96"/>
      <c r="E69" s="96"/>
      <c r="F69" s="96"/>
      <c r="G69" s="96"/>
      <c r="H69" s="96"/>
      <c r="I69" s="96"/>
    </row>
    <row r="70" spans="2:9" x14ac:dyDescent="0.2">
      <c r="B70" s="96"/>
      <c r="C70" s="96"/>
      <c r="D70" s="96"/>
      <c r="E70" s="96"/>
      <c r="F70" s="96"/>
      <c r="G70" s="96"/>
      <c r="H70" s="96"/>
      <c r="I70" s="96"/>
    </row>
    <row r="71" spans="2:9" x14ac:dyDescent="0.2">
      <c r="B71" s="96"/>
      <c r="C71" s="96"/>
      <c r="D71" s="96"/>
      <c r="E71" s="96"/>
      <c r="F71" s="96"/>
      <c r="G71" s="96"/>
      <c r="H71" s="96"/>
      <c r="I71" s="96"/>
    </row>
    <row r="72" spans="2:9" x14ac:dyDescent="0.2">
      <c r="B72" s="96"/>
      <c r="C72" s="96"/>
      <c r="D72" s="96"/>
      <c r="E72" s="96"/>
      <c r="F72" s="96"/>
      <c r="G72" s="96"/>
      <c r="H72" s="96"/>
      <c r="I72" s="96"/>
    </row>
    <row r="73" spans="2:9" x14ac:dyDescent="0.2">
      <c r="B73" s="96"/>
      <c r="C73" s="96"/>
      <c r="D73" s="96"/>
      <c r="E73" s="96"/>
      <c r="F73" s="96"/>
      <c r="G73" s="96"/>
      <c r="H73" s="96"/>
      <c r="I73" s="96"/>
    </row>
    <row r="74" spans="2:9" x14ac:dyDescent="0.2">
      <c r="B74" s="96"/>
      <c r="C74" s="96"/>
      <c r="D74" s="96"/>
      <c r="E74" s="96"/>
      <c r="F74" s="96"/>
      <c r="G74" s="96"/>
      <c r="H74" s="96"/>
      <c r="I74" s="96"/>
    </row>
    <row r="75" spans="2:9" x14ac:dyDescent="0.2">
      <c r="B75" s="96"/>
      <c r="C75" s="96"/>
      <c r="D75" s="96"/>
      <c r="E75" s="96"/>
      <c r="F75" s="96"/>
      <c r="G75" s="96"/>
      <c r="H75" s="96"/>
      <c r="I75" s="96"/>
    </row>
    <row r="76" spans="2:9" x14ac:dyDescent="0.2">
      <c r="B76" s="96"/>
      <c r="C76" s="96"/>
      <c r="D76" s="96"/>
      <c r="E76" s="96"/>
      <c r="F76" s="96"/>
      <c r="G76" s="96"/>
      <c r="H76" s="96"/>
      <c r="I76" s="96"/>
    </row>
    <row r="77" spans="2:9" x14ac:dyDescent="0.2">
      <c r="B77" s="96"/>
      <c r="C77" s="96"/>
      <c r="D77" s="96"/>
      <c r="E77" s="96"/>
      <c r="F77" s="96"/>
      <c r="G77" s="96"/>
      <c r="H77" s="96"/>
      <c r="I77" s="96"/>
    </row>
    <row r="78" spans="2:9" x14ac:dyDescent="0.2">
      <c r="B78" s="96"/>
      <c r="C78" s="96"/>
      <c r="D78" s="96"/>
      <c r="E78" s="96"/>
      <c r="F78" s="96"/>
      <c r="G78" s="96"/>
      <c r="H78" s="96"/>
      <c r="I78" s="96"/>
    </row>
    <row r="79" spans="2:9" x14ac:dyDescent="0.2">
      <c r="B79" s="96"/>
      <c r="C79" s="96"/>
      <c r="D79" s="96"/>
      <c r="E79" s="96"/>
      <c r="F79" s="96"/>
      <c r="G79" s="96"/>
      <c r="H79" s="96"/>
      <c r="I79" s="96"/>
    </row>
    <row r="80" spans="2:9" x14ac:dyDescent="0.2">
      <c r="B80" s="96"/>
      <c r="C80" s="96"/>
      <c r="D80" s="96"/>
      <c r="E80" s="96"/>
      <c r="F80" s="96"/>
      <c r="G80" s="96"/>
      <c r="H80" s="96"/>
      <c r="I80" s="96"/>
    </row>
    <row r="81" spans="2:9" x14ac:dyDescent="0.2">
      <c r="B81" s="96"/>
      <c r="C81" s="96"/>
      <c r="D81" s="96"/>
      <c r="E81" s="96"/>
      <c r="F81" s="96"/>
      <c r="G81" s="96"/>
      <c r="H81" s="96"/>
      <c r="I81" s="96"/>
    </row>
    <row r="82" spans="2:9" x14ac:dyDescent="0.2">
      <c r="B82" s="96"/>
      <c r="C82" s="96"/>
      <c r="D82" s="96"/>
      <c r="E82" s="96"/>
      <c r="F82" s="96"/>
      <c r="G82" s="96"/>
      <c r="H82" s="96"/>
      <c r="I82" s="96"/>
    </row>
    <row r="83" spans="2:9" x14ac:dyDescent="0.2">
      <c r="B83" s="96"/>
      <c r="C83" s="96"/>
      <c r="D83" s="96"/>
      <c r="E83" s="96"/>
      <c r="F83" s="96"/>
      <c r="G83" s="96"/>
      <c r="H83" s="96"/>
      <c r="I83" s="96"/>
    </row>
    <row r="84" spans="2:9" x14ac:dyDescent="0.2">
      <c r="B84" s="96"/>
      <c r="C84" s="96"/>
      <c r="D84" s="96"/>
      <c r="E84" s="96"/>
      <c r="F84" s="96"/>
      <c r="G84" s="96"/>
      <c r="H84" s="96"/>
      <c r="I84" s="96"/>
    </row>
    <row r="85" spans="2:9" x14ac:dyDescent="0.2">
      <c r="B85" s="96"/>
      <c r="C85" s="96"/>
      <c r="D85" s="96"/>
      <c r="E85" s="96"/>
      <c r="F85" s="96"/>
      <c r="G85" s="96"/>
      <c r="H85" s="96"/>
      <c r="I85" s="96"/>
    </row>
    <row r="86" spans="2:9" x14ac:dyDescent="0.2">
      <c r="B86" s="96"/>
      <c r="C86" s="96"/>
      <c r="D86" s="96"/>
      <c r="E86" s="96"/>
      <c r="F86" s="96"/>
      <c r="G86" s="96"/>
      <c r="H86" s="96"/>
      <c r="I86" s="96"/>
    </row>
    <row r="87" spans="2:9" x14ac:dyDescent="0.2">
      <c r="B87" s="96"/>
      <c r="C87" s="96"/>
      <c r="D87" s="96"/>
      <c r="E87" s="96"/>
      <c r="F87" s="96"/>
      <c r="G87" s="96"/>
      <c r="H87" s="96"/>
      <c r="I87" s="96"/>
    </row>
    <row r="88" spans="2:9" x14ac:dyDescent="0.2">
      <c r="B88" s="96"/>
      <c r="C88" s="96"/>
      <c r="D88" s="96"/>
      <c r="E88" s="96"/>
      <c r="F88" s="96"/>
      <c r="G88" s="96"/>
      <c r="H88" s="96"/>
      <c r="I88" s="96"/>
    </row>
    <row r="89" spans="2:9" x14ac:dyDescent="0.2">
      <c r="B89" s="96"/>
      <c r="C89" s="96"/>
      <c r="D89" s="96"/>
      <c r="E89" s="96"/>
      <c r="F89" s="96"/>
      <c r="G89" s="96"/>
      <c r="H89" s="96"/>
      <c r="I89" s="96"/>
    </row>
    <row r="90" spans="2:9" x14ac:dyDescent="0.2">
      <c r="B90" s="96"/>
      <c r="C90" s="96"/>
      <c r="D90" s="96"/>
      <c r="E90" s="96"/>
      <c r="F90" s="96"/>
      <c r="G90" s="96"/>
      <c r="H90" s="96"/>
      <c r="I90" s="96"/>
    </row>
    <row r="91" spans="2:9" x14ac:dyDescent="0.2">
      <c r="B91" s="96"/>
      <c r="C91" s="96"/>
      <c r="D91" s="96"/>
      <c r="E91" s="96"/>
      <c r="F91" s="96"/>
      <c r="G91" s="96"/>
      <c r="H91" s="96"/>
      <c r="I91" s="96"/>
    </row>
    <row r="92" spans="2:9" x14ac:dyDescent="0.2">
      <c r="B92" s="96"/>
      <c r="C92" s="96"/>
      <c r="D92" s="96"/>
      <c r="E92" s="96"/>
      <c r="F92" s="96"/>
      <c r="G92" s="96"/>
      <c r="H92" s="96"/>
      <c r="I92" s="96"/>
    </row>
    <row r="93" spans="2:9" x14ac:dyDescent="0.2">
      <c r="B93" s="96"/>
      <c r="C93" s="96"/>
      <c r="D93" s="96"/>
      <c r="E93" s="96"/>
      <c r="F93" s="96"/>
      <c r="G93" s="96"/>
      <c r="H93" s="96"/>
      <c r="I93" s="96"/>
    </row>
    <row r="94" spans="2:9" x14ac:dyDescent="0.2">
      <c r="B94" s="96"/>
      <c r="C94" s="96"/>
      <c r="D94" s="96"/>
      <c r="E94" s="96"/>
      <c r="F94" s="96"/>
      <c r="G94" s="96"/>
      <c r="H94" s="96"/>
      <c r="I94" s="96"/>
    </row>
    <row r="95" spans="2:9" x14ac:dyDescent="0.2">
      <c r="B95" s="96"/>
      <c r="C95" s="96"/>
      <c r="D95" s="96"/>
      <c r="E95" s="96"/>
      <c r="F95" s="96"/>
      <c r="G95" s="96"/>
      <c r="H95" s="96"/>
      <c r="I95" s="96"/>
    </row>
    <row r="96" spans="2:9" x14ac:dyDescent="0.2">
      <c r="B96" s="96"/>
      <c r="C96" s="96"/>
      <c r="D96" s="96"/>
      <c r="E96" s="96"/>
      <c r="F96" s="96"/>
      <c r="G96" s="96"/>
      <c r="H96" s="96"/>
      <c r="I96" s="96"/>
    </row>
    <row r="97" spans="2:9" x14ac:dyDescent="0.2">
      <c r="B97" s="96"/>
      <c r="C97" s="96"/>
      <c r="D97" s="96"/>
      <c r="E97" s="96"/>
      <c r="F97" s="96"/>
      <c r="G97" s="96"/>
      <c r="H97" s="96"/>
      <c r="I97" s="96"/>
    </row>
    <row r="98" spans="2:9" x14ac:dyDescent="0.2">
      <c r="B98" s="96"/>
      <c r="C98" s="96"/>
      <c r="D98" s="96"/>
      <c r="E98" s="96"/>
      <c r="F98" s="96"/>
      <c r="G98" s="96"/>
      <c r="H98" s="96"/>
      <c r="I98" s="96"/>
    </row>
    <row r="99" spans="2:9" x14ac:dyDescent="0.2">
      <c r="B99" s="96"/>
      <c r="C99" s="96"/>
      <c r="D99" s="96"/>
      <c r="E99" s="96"/>
      <c r="F99" s="96"/>
      <c r="G99" s="96"/>
      <c r="H99" s="96"/>
      <c r="I99" s="96"/>
    </row>
    <row r="100" spans="2:9" x14ac:dyDescent="0.2">
      <c r="B100" s="96"/>
      <c r="C100" s="96"/>
      <c r="D100" s="96"/>
      <c r="E100" s="96"/>
      <c r="F100" s="96"/>
      <c r="G100" s="96"/>
      <c r="H100" s="96"/>
      <c r="I100" s="96"/>
    </row>
    <row r="101" spans="2:9" x14ac:dyDescent="0.2">
      <c r="B101" s="96"/>
      <c r="C101" s="96"/>
      <c r="D101" s="96"/>
      <c r="E101" s="96"/>
      <c r="F101" s="96"/>
      <c r="G101" s="96"/>
      <c r="H101" s="96"/>
      <c r="I101" s="96"/>
    </row>
    <row r="102" spans="2:9" x14ac:dyDescent="0.2">
      <c r="B102" s="96"/>
      <c r="C102" s="96"/>
      <c r="D102" s="96"/>
      <c r="E102" s="96"/>
      <c r="F102" s="96"/>
      <c r="G102" s="96"/>
      <c r="H102" s="96"/>
      <c r="I102" s="96"/>
    </row>
    <row r="103" spans="2:9" x14ac:dyDescent="0.2">
      <c r="B103" s="96"/>
      <c r="C103" s="96"/>
      <c r="D103" s="96"/>
      <c r="E103" s="96"/>
      <c r="F103" s="96"/>
      <c r="G103" s="96"/>
      <c r="H103" s="96"/>
      <c r="I103" s="96"/>
    </row>
    <row r="104" spans="2:9" x14ac:dyDescent="0.2">
      <c r="I104" s="96"/>
    </row>
    <row r="105" spans="2:9" x14ac:dyDescent="0.2">
      <c r="I105" s="96"/>
    </row>
    <row r="106" spans="2:9" x14ac:dyDescent="0.2">
      <c r="I106" s="96"/>
    </row>
    <row r="107" spans="2:9" x14ac:dyDescent="0.2">
      <c r="I107" s="96"/>
    </row>
    <row r="108" spans="2:9" x14ac:dyDescent="0.2">
      <c r="I108" s="96"/>
    </row>
    <row r="109" spans="2:9" x14ac:dyDescent="0.2">
      <c r="I109" s="96"/>
    </row>
    <row r="110" spans="2:9" x14ac:dyDescent="0.2">
      <c r="I110" s="96"/>
    </row>
    <row r="111" spans="2:9" x14ac:dyDescent="0.2">
      <c r="I111" s="96"/>
    </row>
    <row r="112" spans="2:9" x14ac:dyDescent="0.2">
      <c r="I112" s="96"/>
    </row>
    <row r="113" spans="9:9" x14ac:dyDescent="0.2">
      <c r="I113" s="96"/>
    </row>
    <row r="114" spans="9:9" x14ac:dyDescent="0.2">
      <c r="I114" s="96"/>
    </row>
  </sheetData>
  <pageMargins left="0.5" right="0.5" top="1" bottom="1" header="0.5" footer="0"/>
  <pageSetup orientation="portrait" horizontalDpi="4294967294"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election activeCell="B10" sqref="B10:H18"/>
    </sheetView>
  </sheetViews>
  <sheetFormatPr baseColWidth="10" defaultColWidth="9.125" defaultRowHeight="15" x14ac:dyDescent="0.25"/>
  <cols>
    <col min="1" max="8" width="11.625" customWidth="1"/>
    <col min="9" max="9" width="8.5" customWidth="1"/>
    <col min="15" max="15" width="8.5" bestFit="1"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row>
    <row r="3" spans="1:16" thickBot="1" x14ac:dyDescent="0.35">
      <c r="A3" s="28">
        <v>17</v>
      </c>
      <c r="B3" s="102">
        <f>+VLOOKUP($A$3,'Frecuencia por Pregunta'!$A:$H,2,0)</f>
        <v>2</v>
      </c>
      <c r="C3" s="102">
        <f>+VLOOKUP($A$3,'Frecuencia por Pregunta'!$A:$H,3,0)</f>
        <v>1</v>
      </c>
      <c r="D3" s="102">
        <f>+VLOOKUP($A$3,'Frecuencia por Pregunta'!$A:$H,4,0)</f>
        <v>4</v>
      </c>
      <c r="E3" s="102">
        <f>+VLOOKUP($A$3,'Frecuencia por Pregunta'!$A:$H,5,0)</f>
        <v>5</v>
      </c>
      <c r="F3" s="102">
        <f>+VLOOKUP($A$3,'Frecuencia por Pregunta'!$A:$H,6,0)</f>
        <v>18</v>
      </c>
      <c r="G3" s="102">
        <f>+VLOOKUP($A$3,'Frecuencia por Pregunta'!$A:$H,7,0)</f>
        <v>0</v>
      </c>
      <c r="H3" s="29">
        <f>SUM(B3:G3)</f>
        <v>30</v>
      </c>
      <c r="K3" s="6" t="s">
        <v>0</v>
      </c>
      <c r="L3" s="6" t="s">
        <v>1</v>
      </c>
      <c r="M3" s="6" t="s">
        <v>2</v>
      </c>
      <c r="N3" s="6" t="s">
        <v>3</v>
      </c>
      <c r="O3" s="6" t="s">
        <v>4</v>
      </c>
      <c r="P3" s="16" t="s">
        <v>26</v>
      </c>
    </row>
    <row r="4" spans="1:16" thickBot="1" x14ac:dyDescent="0.35">
      <c r="A4" s="28">
        <v>18</v>
      </c>
      <c r="B4" s="102">
        <f>+VLOOKUP($A$4,'Frecuencia por Pregunta'!$A:$H,2,0)</f>
        <v>3</v>
      </c>
      <c r="C4" s="102">
        <f>+VLOOKUP($A$4,'Frecuencia por Pregunta'!$A:$H,3,0)</f>
        <v>1</v>
      </c>
      <c r="D4" s="102">
        <f>+VLOOKUP($A$4,'Frecuencia por Pregunta'!$A:$H,4,0)</f>
        <v>2</v>
      </c>
      <c r="E4" s="102">
        <f>+VLOOKUP($A$4,'Frecuencia por Pregunta'!$A:$H,5,0)</f>
        <v>6</v>
      </c>
      <c r="F4" s="102">
        <f>+VLOOKUP($A$4,'Frecuencia por Pregunta'!$A:$H,6,0)</f>
        <v>17</v>
      </c>
      <c r="G4" s="102">
        <f>+VLOOKUP($A$4,'Frecuencia por Pregunta'!$A:$H,7,0)</f>
        <v>1</v>
      </c>
      <c r="H4" s="29">
        <f>SUM(B4:G4)</f>
        <v>30</v>
      </c>
      <c r="K4" s="2">
        <f t="shared" ref="K4:P4" si="0">B7</f>
        <v>6</v>
      </c>
      <c r="L4" s="3">
        <f t="shared" si="0"/>
        <v>4</v>
      </c>
      <c r="M4" s="3">
        <f t="shared" si="0"/>
        <v>8</v>
      </c>
      <c r="N4" s="3">
        <f t="shared" si="0"/>
        <v>23</v>
      </c>
      <c r="O4" s="4">
        <f t="shared" si="0"/>
        <v>75</v>
      </c>
      <c r="P4" s="17">
        <f t="shared" si="0"/>
        <v>4</v>
      </c>
    </row>
    <row r="5" spans="1:16" thickBot="1" x14ac:dyDescent="0.35">
      <c r="A5" s="32">
        <v>19</v>
      </c>
      <c r="B5" s="102">
        <f>+VLOOKUP($A$5,'Frecuencia por Pregunta'!$A:$H,2,0)</f>
        <v>0</v>
      </c>
      <c r="C5" s="102">
        <f>+VLOOKUP($A$5,'Frecuencia por Pregunta'!$A:$H,3,0)</f>
        <v>1</v>
      </c>
      <c r="D5" s="102">
        <f>+VLOOKUP($A$5,'Frecuencia por Pregunta'!$A:$H,4,0)</f>
        <v>2</v>
      </c>
      <c r="E5" s="102">
        <f>+VLOOKUP($A$5,'Frecuencia por Pregunta'!$A:$H,5,0)</f>
        <v>5</v>
      </c>
      <c r="F5" s="102">
        <f>+VLOOKUP($A$5,'Frecuencia por Pregunta'!$A:$H,6,0)</f>
        <v>21</v>
      </c>
      <c r="G5" s="102">
        <f>+VLOOKUP($A$5,'Frecuencia por Pregunta'!$A:$H,7,0)</f>
        <v>1</v>
      </c>
      <c r="H5" s="29">
        <f>SUM(B5:G5)</f>
        <v>30</v>
      </c>
      <c r="K5" s="13"/>
      <c r="L5" s="13"/>
      <c r="M5" s="13"/>
      <c r="N5" s="13"/>
    </row>
    <row r="6" spans="1:16" thickBot="1" x14ac:dyDescent="0.35">
      <c r="A6" s="28">
        <v>20</v>
      </c>
      <c r="B6" s="102">
        <f>+VLOOKUP($A$6,'Frecuencia por Pregunta'!$A:$H,2,0)</f>
        <v>1</v>
      </c>
      <c r="C6" s="102">
        <f>+VLOOKUP($A$6,'Frecuencia por Pregunta'!$A:$H,3,0)</f>
        <v>1</v>
      </c>
      <c r="D6" s="102">
        <f>+VLOOKUP($A$6,'Frecuencia por Pregunta'!$A:$H,4,0)</f>
        <v>0</v>
      </c>
      <c r="E6" s="102">
        <f>+VLOOKUP($A$6,'Frecuencia por Pregunta'!$A:$H,5,0)</f>
        <v>7</v>
      </c>
      <c r="F6" s="102">
        <f>+VLOOKUP($A$6,'Frecuencia por Pregunta'!$A:$H,6,0)</f>
        <v>19</v>
      </c>
      <c r="G6" s="102">
        <f>+VLOOKUP($A$6,'Frecuencia por Pregunta'!$A:$H,7,0)</f>
        <v>2</v>
      </c>
      <c r="H6" s="29">
        <f>SUM(B6:G6)</f>
        <v>30</v>
      </c>
      <c r="K6" s="6" t="s">
        <v>0</v>
      </c>
      <c r="L6" s="6" t="s">
        <v>1</v>
      </c>
      <c r="M6" s="6" t="s">
        <v>2</v>
      </c>
      <c r="N6" s="6" t="s">
        <v>3</v>
      </c>
      <c r="O6" s="6" t="s">
        <v>4</v>
      </c>
      <c r="P6" s="16" t="s">
        <v>26</v>
      </c>
    </row>
    <row r="7" spans="1:16" thickBot="1" x14ac:dyDescent="0.35">
      <c r="A7" s="19" t="s">
        <v>5</v>
      </c>
      <c r="B7" s="20">
        <f>SUM(B3:B6)</f>
        <v>6</v>
      </c>
      <c r="C7" s="21">
        <f>SUM(C3:C6)</f>
        <v>4</v>
      </c>
      <c r="D7" s="21">
        <f t="shared" ref="D7:F7" si="1">SUM(D3:D6)</f>
        <v>8</v>
      </c>
      <c r="E7" s="21">
        <f t="shared" si="1"/>
        <v>23</v>
      </c>
      <c r="F7" s="21">
        <f t="shared" si="1"/>
        <v>75</v>
      </c>
      <c r="G7" s="22">
        <f>SUM(G3:G6)</f>
        <v>4</v>
      </c>
      <c r="H7" s="23">
        <f>SUM(H3:H6)</f>
        <v>120</v>
      </c>
      <c r="K7" s="8">
        <f>K4/H7</f>
        <v>0.05</v>
      </c>
      <c r="L7" s="9">
        <f>L4/H7</f>
        <v>3.3333333333333333E-2</v>
      </c>
      <c r="M7" s="9">
        <f>M4/H7</f>
        <v>6.6666666666666666E-2</v>
      </c>
      <c r="N7" s="9">
        <f>N4/H7</f>
        <v>0.19166666666666668</v>
      </c>
      <c r="O7" s="10">
        <f>O4/H7</f>
        <v>0.625</v>
      </c>
      <c r="P7" s="18">
        <f>P4/H7</f>
        <v>3.3333333333333333E-2</v>
      </c>
    </row>
    <row r="10" spans="1:16" ht="15" customHeight="1" x14ac:dyDescent="0.25">
      <c r="B10" s="134" t="s">
        <v>69</v>
      </c>
      <c r="C10" s="135"/>
      <c r="D10" s="135"/>
      <c r="E10" s="135"/>
      <c r="F10" s="135"/>
      <c r="G10" s="135"/>
      <c r="H10" s="136"/>
    </row>
    <row r="11" spans="1:16" x14ac:dyDescent="0.25">
      <c r="B11" s="137"/>
      <c r="C11" s="138"/>
      <c r="D11" s="138"/>
      <c r="E11" s="138"/>
      <c r="F11" s="138"/>
      <c r="G11" s="138"/>
      <c r="H11" s="139"/>
    </row>
    <row r="12" spans="1:16" x14ac:dyDescent="0.25">
      <c r="B12" s="137"/>
      <c r="C12" s="138"/>
      <c r="D12" s="138"/>
      <c r="E12" s="138"/>
      <c r="F12" s="138"/>
      <c r="G12" s="138"/>
      <c r="H12" s="139"/>
    </row>
    <row r="13" spans="1:16" x14ac:dyDescent="0.25">
      <c r="B13" s="137"/>
      <c r="C13" s="138"/>
      <c r="D13" s="138"/>
      <c r="E13" s="138"/>
      <c r="F13" s="138"/>
      <c r="G13" s="138"/>
      <c r="H13" s="139"/>
    </row>
    <row r="14" spans="1:16" x14ac:dyDescent="0.25">
      <c r="B14" s="137"/>
      <c r="C14" s="138"/>
      <c r="D14" s="138"/>
      <c r="E14" s="138"/>
      <c r="F14" s="138"/>
      <c r="G14" s="138"/>
      <c r="H14" s="139"/>
    </row>
    <row r="15" spans="1:16" x14ac:dyDescent="0.25">
      <c r="B15" s="137"/>
      <c r="C15" s="138"/>
      <c r="D15" s="138"/>
      <c r="E15" s="138"/>
      <c r="F15" s="138"/>
      <c r="G15" s="138"/>
      <c r="H15" s="139"/>
    </row>
    <row r="16" spans="1:16" x14ac:dyDescent="0.25">
      <c r="B16" s="137"/>
      <c r="C16" s="138"/>
      <c r="D16" s="138"/>
      <c r="E16" s="138"/>
      <c r="F16" s="138"/>
      <c r="G16" s="138"/>
      <c r="H16" s="139"/>
    </row>
    <row r="17" spans="2:8" x14ac:dyDescent="0.25">
      <c r="B17" s="137"/>
      <c r="C17" s="138"/>
      <c r="D17" s="138"/>
      <c r="E17" s="138"/>
      <c r="F17" s="138"/>
      <c r="G17" s="138"/>
      <c r="H17" s="139"/>
    </row>
    <row r="18" spans="2:8" x14ac:dyDescent="0.25">
      <c r="B18" s="140"/>
      <c r="C18" s="141"/>
      <c r="D18" s="141"/>
      <c r="E18" s="141"/>
      <c r="F18" s="141"/>
      <c r="G18" s="141"/>
      <c r="H18" s="142"/>
    </row>
  </sheetData>
  <mergeCells count="1">
    <mergeCell ref="B10:H18"/>
  </mergeCells>
  <pageMargins left="0.7" right="0.7" top="0.75" bottom="0.75" header="0.3" footer="0.3"/>
  <pageSetup orientation="portrait" horizontalDpi="4294967295" verticalDpi="4294967295"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election activeCell="Q9" sqref="Q9"/>
    </sheetView>
  </sheetViews>
  <sheetFormatPr baseColWidth="10" defaultColWidth="9.125" defaultRowHeight="15" x14ac:dyDescent="0.25"/>
  <cols>
    <col min="1" max="8" width="11.625" customWidth="1"/>
    <col min="9" max="9" width="8.5" customWidth="1"/>
    <col min="15" max="15" width="6.5"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row>
    <row r="3" spans="1:16" thickBot="1" x14ac:dyDescent="0.35">
      <c r="A3" s="28">
        <v>21</v>
      </c>
      <c r="B3" s="102">
        <f>+VLOOKUP($A$3,'Frecuencia por Pregunta'!$A:$H,2,0)</f>
        <v>0</v>
      </c>
      <c r="C3" s="102">
        <f>+VLOOKUP($A$3,'Frecuencia por Pregunta'!$A:$H,3,0)</f>
        <v>1</v>
      </c>
      <c r="D3" s="102">
        <f>+VLOOKUP($A$3,'Frecuencia por Pregunta'!$A:$H,4,0)</f>
        <v>2</v>
      </c>
      <c r="E3" s="102">
        <f>+VLOOKUP($A$3,'Frecuencia por Pregunta'!$A:$H,5,0)</f>
        <v>5</v>
      </c>
      <c r="F3" s="102">
        <f>+VLOOKUP($A$3,'Frecuencia por Pregunta'!$A:$H,6,0)</f>
        <v>22</v>
      </c>
      <c r="G3" s="102">
        <f>+VLOOKUP($A$3,'Frecuencia por Pregunta'!$A:$H,7,0)</f>
        <v>0</v>
      </c>
      <c r="H3" s="29">
        <f>SUM(B3:G3)</f>
        <v>30</v>
      </c>
      <c r="K3" s="6" t="s">
        <v>0</v>
      </c>
      <c r="L3" s="6" t="s">
        <v>1</v>
      </c>
      <c r="M3" s="6" t="s">
        <v>2</v>
      </c>
      <c r="N3" s="6" t="s">
        <v>3</v>
      </c>
      <c r="O3" s="6" t="s">
        <v>4</v>
      </c>
      <c r="P3" s="16" t="s">
        <v>26</v>
      </c>
    </row>
    <row r="4" spans="1:16" thickBot="1" x14ac:dyDescent="0.35">
      <c r="A4" s="28">
        <v>22</v>
      </c>
      <c r="B4" s="102">
        <f>+VLOOKUP($A$4,'Frecuencia por Pregunta'!$A:$H,2,0)</f>
        <v>2</v>
      </c>
      <c r="C4" s="102">
        <f>+VLOOKUP($A$4,'Frecuencia por Pregunta'!$A:$H,3,0)</f>
        <v>2</v>
      </c>
      <c r="D4" s="102">
        <f>+VLOOKUP($A$4,'Frecuencia por Pregunta'!$A:$H,4,0)</f>
        <v>4</v>
      </c>
      <c r="E4" s="102">
        <f>+VLOOKUP($A$4,'Frecuencia por Pregunta'!$A:$H,5,0)</f>
        <v>5</v>
      </c>
      <c r="F4" s="102">
        <f>+VLOOKUP($A$4,'Frecuencia por Pregunta'!$A:$H,6,0)</f>
        <v>16</v>
      </c>
      <c r="G4" s="102">
        <f>+VLOOKUP($A$4,'Frecuencia por Pregunta'!$A:$H,7,0)</f>
        <v>1</v>
      </c>
      <c r="H4" s="29">
        <f>SUM(B4:G4)</f>
        <v>30</v>
      </c>
      <c r="K4" s="2">
        <f t="shared" ref="K4:P4" si="0">B7</f>
        <v>4</v>
      </c>
      <c r="L4" s="3">
        <f t="shared" si="0"/>
        <v>4</v>
      </c>
      <c r="M4" s="3">
        <f t="shared" si="0"/>
        <v>10</v>
      </c>
      <c r="N4" s="3">
        <f t="shared" si="0"/>
        <v>26</v>
      </c>
      <c r="O4" s="4">
        <f t="shared" si="0"/>
        <v>75</v>
      </c>
      <c r="P4" s="17">
        <f t="shared" si="0"/>
        <v>1</v>
      </c>
    </row>
    <row r="5" spans="1:16" thickBot="1" x14ac:dyDescent="0.35">
      <c r="A5" s="28">
        <v>23</v>
      </c>
      <c r="B5" s="102">
        <f>+VLOOKUP($A$5,'Frecuencia por Pregunta'!$A:$H,2,0)</f>
        <v>0</v>
      </c>
      <c r="C5" s="102">
        <f>+VLOOKUP($A$5,'Frecuencia por Pregunta'!$A:$H,3,0)</f>
        <v>0</v>
      </c>
      <c r="D5" s="102">
        <f>+VLOOKUP($A$5,'Frecuencia por Pregunta'!$A:$H,4,0)</f>
        <v>3</v>
      </c>
      <c r="E5" s="102">
        <f>+VLOOKUP($A$5,'Frecuencia por Pregunta'!$A:$H,5,0)</f>
        <v>12</v>
      </c>
      <c r="F5" s="102">
        <f>+VLOOKUP($A$5,'Frecuencia por Pregunta'!$A:$H,6,0)</f>
        <v>15</v>
      </c>
      <c r="G5" s="102">
        <f>+VLOOKUP($A$5,'Frecuencia por Pregunta'!$A:$H,7,0)</f>
        <v>0</v>
      </c>
      <c r="H5" s="29">
        <f>SUM(B5:G5)</f>
        <v>30</v>
      </c>
      <c r="K5" s="13"/>
      <c r="L5" s="13"/>
      <c r="M5" s="13"/>
      <c r="N5" s="13"/>
    </row>
    <row r="6" spans="1:16" thickBot="1" x14ac:dyDescent="0.35">
      <c r="A6" s="28">
        <v>24</v>
      </c>
      <c r="B6" s="102">
        <f>+VLOOKUP($A$6,'Frecuencia por Pregunta'!$A:$H,2,0)</f>
        <v>2</v>
      </c>
      <c r="C6" s="102">
        <f>+VLOOKUP($A$6,'Frecuencia por Pregunta'!$A:$H,3,0)</f>
        <v>1</v>
      </c>
      <c r="D6" s="102">
        <f>+VLOOKUP($A$6,'Frecuencia por Pregunta'!$A:$H,4,0)</f>
        <v>1</v>
      </c>
      <c r="E6" s="102">
        <f>+VLOOKUP($A$6,'Frecuencia por Pregunta'!$A:$H,5,0)</f>
        <v>4</v>
      </c>
      <c r="F6" s="102">
        <f>+VLOOKUP($A$6,'Frecuencia por Pregunta'!$A:$H,6,0)</f>
        <v>22</v>
      </c>
      <c r="G6" s="102">
        <f>+VLOOKUP($A$6,'Frecuencia por Pregunta'!$A:$H,7,0)</f>
        <v>0</v>
      </c>
      <c r="H6" s="29">
        <f>SUM(B6:G6)</f>
        <v>30</v>
      </c>
      <c r="K6" s="6" t="s">
        <v>0</v>
      </c>
      <c r="L6" s="6" t="s">
        <v>1</v>
      </c>
      <c r="M6" s="6" t="s">
        <v>2</v>
      </c>
      <c r="N6" s="6" t="s">
        <v>3</v>
      </c>
      <c r="O6" s="6" t="s">
        <v>4</v>
      </c>
      <c r="P6" s="16" t="s">
        <v>26</v>
      </c>
    </row>
    <row r="7" spans="1:16" thickBot="1" x14ac:dyDescent="0.35">
      <c r="A7" s="19" t="s">
        <v>5</v>
      </c>
      <c r="B7" s="20">
        <f>SUM(B3:B6)</f>
        <v>4</v>
      </c>
      <c r="C7" s="21">
        <f t="shared" ref="C7:F7" si="1">SUM(C3:C6)</f>
        <v>4</v>
      </c>
      <c r="D7" s="21">
        <f t="shared" si="1"/>
        <v>10</v>
      </c>
      <c r="E7" s="21">
        <f t="shared" si="1"/>
        <v>26</v>
      </c>
      <c r="F7" s="21">
        <f t="shared" si="1"/>
        <v>75</v>
      </c>
      <c r="G7" s="22">
        <f>SUM(G3:G6)</f>
        <v>1</v>
      </c>
      <c r="H7" s="23">
        <f>SUM(H3:H6)</f>
        <v>120</v>
      </c>
      <c r="K7" s="8">
        <f>K4/H7</f>
        <v>3.3333333333333333E-2</v>
      </c>
      <c r="L7" s="9">
        <f>L4/H7</f>
        <v>3.3333333333333333E-2</v>
      </c>
      <c r="M7" s="9">
        <f>M4/H7</f>
        <v>8.3333333333333329E-2</v>
      </c>
      <c r="N7" s="9">
        <f>N4/H7</f>
        <v>0.21666666666666667</v>
      </c>
      <c r="O7" s="10">
        <f>O4/H7</f>
        <v>0.625</v>
      </c>
      <c r="P7" s="18">
        <f>P4/H7</f>
        <v>8.3333333333333332E-3</v>
      </c>
    </row>
    <row r="10" spans="1:16" x14ac:dyDescent="0.25">
      <c r="B10" s="125" t="s">
        <v>68</v>
      </c>
      <c r="C10" s="126"/>
      <c r="D10" s="126"/>
      <c r="E10" s="126"/>
      <c r="F10" s="126"/>
      <c r="G10" s="126"/>
      <c r="H10" s="127"/>
    </row>
    <row r="11" spans="1:16" x14ac:dyDescent="0.25">
      <c r="B11" s="128"/>
      <c r="C11" s="129"/>
      <c r="D11" s="129"/>
      <c r="E11" s="129"/>
      <c r="F11" s="129"/>
      <c r="G11" s="129"/>
      <c r="H11" s="130"/>
    </row>
    <row r="12" spans="1:16" x14ac:dyDescent="0.25">
      <c r="B12" s="128"/>
      <c r="C12" s="129"/>
      <c r="D12" s="129"/>
      <c r="E12" s="129"/>
      <c r="F12" s="129"/>
      <c r="G12" s="129"/>
      <c r="H12" s="130"/>
    </row>
    <row r="13" spans="1:16" x14ac:dyDescent="0.25">
      <c r="B13" s="128"/>
      <c r="C13" s="129"/>
      <c r="D13" s="129"/>
      <c r="E13" s="129"/>
      <c r="F13" s="129"/>
      <c r="G13" s="129"/>
      <c r="H13" s="130"/>
    </row>
    <row r="14" spans="1:16" x14ac:dyDescent="0.25">
      <c r="B14" s="128"/>
      <c r="C14" s="129"/>
      <c r="D14" s="129"/>
      <c r="E14" s="129"/>
      <c r="F14" s="129"/>
      <c r="G14" s="129"/>
      <c r="H14" s="130"/>
    </row>
    <row r="15" spans="1:16" x14ac:dyDescent="0.25">
      <c r="B15" s="128"/>
      <c r="C15" s="129"/>
      <c r="D15" s="129"/>
      <c r="E15" s="129"/>
      <c r="F15" s="129"/>
      <c r="G15" s="129"/>
      <c r="H15" s="130"/>
    </row>
    <row r="16" spans="1:16"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election activeCell="P11" sqref="P11"/>
    </sheetView>
  </sheetViews>
  <sheetFormatPr baseColWidth="10" defaultColWidth="9.125" defaultRowHeight="15" x14ac:dyDescent="0.25"/>
  <cols>
    <col min="1" max="8" width="11.625" customWidth="1"/>
    <col min="9" max="9" width="8.5" customWidth="1"/>
    <col min="15" max="15" width="8.5" bestFit="1"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row>
    <row r="3" spans="1:16" thickBot="1" x14ac:dyDescent="0.35">
      <c r="A3" s="1">
        <v>25</v>
      </c>
      <c r="B3" s="102">
        <f>+VLOOKUP($A$3,'Frecuencia por Pregunta'!$A:$H,2,0)</f>
        <v>0</v>
      </c>
      <c r="C3" s="102">
        <f>+VLOOKUP($A$3,'Frecuencia por Pregunta'!$A:$H,3,0)</f>
        <v>0</v>
      </c>
      <c r="D3" s="102">
        <f>+VLOOKUP($A$3,'Frecuencia por Pregunta'!$A:$H,4,0)</f>
        <v>7</v>
      </c>
      <c r="E3" s="102">
        <f>+VLOOKUP($A$3,'Frecuencia por Pregunta'!$A:$H,5,0)</f>
        <v>7</v>
      </c>
      <c r="F3" s="102">
        <f>+VLOOKUP($A$3,'Frecuencia por Pregunta'!$A:$H,6,0)</f>
        <v>14</v>
      </c>
      <c r="G3" s="102">
        <f>+VLOOKUP($A$3,'Frecuencia por Pregunta'!$A:$H,7,0)</f>
        <v>2</v>
      </c>
      <c r="H3" s="29">
        <f>SUM(B3:G3)</f>
        <v>30</v>
      </c>
      <c r="K3" s="6" t="s">
        <v>0</v>
      </c>
      <c r="L3" s="6" t="s">
        <v>1</v>
      </c>
      <c r="M3" s="6" t="s">
        <v>2</v>
      </c>
      <c r="N3" s="6" t="s">
        <v>3</v>
      </c>
      <c r="O3" s="6" t="s">
        <v>4</v>
      </c>
      <c r="P3" s="16" t="s">
        <v>26</v>
      </c>
    </row>
    <row r="4" spans="1:16" thickBot="1" x14ac:dyDescent="0.35">
      <c r="A4" s="1">
        <v>26</v>
      </c>
      <c r="B4" s="102">
        <f>+VLOOKUP($A$4,'Frecuencia por Pregunta'!$A:$H,2,0)</f>
        <v>0</v>
      </c>
      <c r="C4" s="102">
        <f>+VLOOKUP($A$4,'Frecuencia por Pregunta'!$A:$H,3,0)</f>
        <v>0</v>
      </c>
      <c r="D4" s="102">
        <f>+VLOOKUP($A$4,'Frecuencia por Pregunta'!$A:$H,4,0)</f>
        <v>2</v>
      </c>
      <c r="E4" s="102">
        <f>+VLOOKUP($A$4,'Frecuencia por Pregunta'!$A:$H,5,0)</f>
        <v>6</v>
      </c>
      <c r="F4" s="102">
        <f>+VLOOKUP($A$4,'Frecuencia por Pregunta'!$A:$H,6,0)</f>
        <v>20</v>
      </c>
      <c r="G4" s="102">
        <f>+VLOOKUP($A$4,'Frecuencia por Pregunta'!$A:$H,7,0)</f>
        <v>2</v>
      </c>
      <c r="H4" s="29">
        <f>SUM(B4:G4)</f>
        <v>30</v>
      </c>
      <c r="K4" s="2">
        <f t="shared" ref="K4:P4" si="0">B7</f>
        <v>0</v>
      </c>
      <c r="L4" s="3">
        <f t="shared" si="0"/>
        <v>0</v>
      </c>
      <c r="M4" s="3">
        <f t="shared" si="0"/>
        <v>13</v>
      </c>
      <c r="N4" s="3">
        <f t="shared" si="0"/>
        <v>32</v>
      </c>
      <c r="O4" s="4">
        <f t="shared" si="0"/>
        <v>70</v>
      </c>
      <c r="P4" s="17">
        <f t="shared" si="0"/>
        <v>5</v>
      </c>
    </row>
    <row r="5" spans="1:16" thickBot="1" x14ac:dyDescent="0.35">
      <c r="A5" s="1">
        <v>27</v>
      </c>
      <c r="B5" s="102">
        <f>+VLOOKUP($A$5,'Frecuencia por Pregunta'!$A:$H,2,0)</f>
        <v>0</v>
      </c>
      <c r="C5" s="102">
        <f>+VLOOKUP($A$5,'Frecuencia por Pregunta'!$A:$H,3,0)</f>
        <v>0</v>
      </c>
      <c r="D5" s="102">
        <f>+VLOOKUP($A$5,'Frecuencia por Pregunta'!$A:$H,4,0)</f>
        <v>3</v>
      </c>
      <c r="E5" s="102">
        <f>+VLOOKUP($A$5,'Frecuencia por Pregunta'!$A:$H,5,0)</f>
        <v>11</v>
      </c>
      <c r="F5" s="102">
        <f>+VLOOKUP($A$5,'Frecuencia por Pregunta'!$A:$H,6,0)</f>
        <v>16</v>
      </c>
      <c r="G5" s="102">
        <f>+VLOOKUP($A$5,'Frecuencia por Pregunta'!$A:$H,7,0)</f>
        <v>0</v>
      </c>
      <c r="H5" s="29">
        <f>SUM(B5:G5)</f>
        <v>30</v>
      </c>
      <c r="K5" s="13"/>
      <c r="L5" s="13"/>
      <c r="M5" s="13"/>
      <c r="N5" s="13"/>
    </row>
    <row r="6" spans="1:16" thickBot="1" x14ac:dyDescent="0.35">
      <c r="A6" s="1">
        <v>28</v>
      </c>
      <c r="B6" s="102">
        <f>+VLOOKUP($A$6,'Frecuencia por Pregunta'!$A:$H,2,0)</f>
        <v>0</v>
      </c>
      <c r="C6" s="102">
        <f>+VLOOKUP($A$6,'Frecuencia por Pregunta'!$A:$H,3,0)</f>
        <v>0</v>
      </c>
      <c r="D6" s="102">
        <f>+VLOOKUP($A$6,'Frecuencia por Pregunta'!$A:$H,4,0)</f>
        <v>1</v>
      </c>
      <c r="E6" s="102">
        <f>+VLOOKUP($A$6,'Frecuencia por Pregunta'!$A:$H,5,0)</f>
        <v>8</v>
      </c>
      <c r="F6" s="102">
        <f>+VLOOKUP($A$6,'Frecuencia por Pregunta'!$A:$H,6,0)</f>
        <v>20</v>
      </c>
      <c r="G6" s="102">
        <f>+VLOOKUP($A$6,'Frecuencia por Pregunta'!$A:$H,7,0)</f>
        <v>1</v>
      </c>
      <c r="H6" s="29">
        <f>SUM(B6:G6)</f>
        <v>30</v>
      </c>
      <c r="K6" s="6" t="s">
        <v>0</v>
      </c>
      <c r="L6" s="6" t="s">
        <v>1</v>
      </c>
      <c r="M6" s="6" t="s">
        <v>2</v>
      </c>
      <c r="N6" s="6" t="s">
        <v>3</v>
      </c>
      <c r="O6" s="6" t="s">
        <v>4</v>
      </c>
      <c r="P6" s="16" t="s">
        <v>26</v>
      </c>
    </row>
    <row r="7" spans="1:16" thickBot="1" x14ac:dyDescent="0.35">
      <c r="A7" s="19" t="s">
        <v>5</v>
      </c>
      <c r="B7" s="20">
        <f>SUM(B3:B6)</f>
        <v>0</v>
      </c>
      <c r="C7" s="21">
        <f t="shared" ref="C7:H7" si="1">SUM(C3:C6)</f>
        <v>0</v>
      </c>
      <c r="D7" s="21">
        <f t="shared" si="1"/>
        <v>13</v>
      </c>
      <c r="E7" s="21">
        <f t="shared" si="1"/>
        <v>32</v>
      </c>
      <c r="F7" s="21">
        <f t="shared" si="1"/>
        <v>70</v>
      </c>
      <c r="G7" s="22">
        <f t="shared" si="1"/>
        <v>5</v>
      </c>
      <c r="H7" s="23">
        <f t="shared" si="1"/>
        <v>120</v>
      </c>
      <c r="K7" s="8">
        <f>K4/H7</f>
        <v>0</v>
      </c>
      <c r="L7" s="9">
        <f>L4/H7</f>
        <v>0</v>
      </c>
      <c r="M7" s="9">
        <f>M4/H7</f>
        <v>0.10833333333333334</v>
      </c>
      <c r="N7" s="9">
        <f>N4/H7</f>
        <v>0.26666666666666666</v>
      </c>
      <c r="O7" s="10">
        <f>O4/H7</f>
        <v>0.58333333333333337</v>
      </c>
      <c r="P7" s="18">
        <f>P4/H7</f>
        <v>4.1666666666666664E-2</v>
      </c>
    </row>
    <row r="10" spans="1:16" ht="15" customHeight="1" x14ac:dyDescent="0.25">
      <c r="B10" s="125" t="s">
        <v>70</v>
      </c>
      <c r="C10" s="126"/>
      <c r="D10" s="126"/>
      <c r="E10" s="126"/>
      <c r="F10" s="126"/>
      <c r="G10" s="126"/>
      <c r="H10" s="127"/>
    </row>
    <row r="11" spans="1:16" x14ac:dyDescent="0.25">
      <c r="B11" s="128"/>
      <c r="C11" s="129"/>
      <c r="D11" s="129"/>
      <c r="E11" s="129"/>
      <c r="F11" s="129"/>
      <c r="G11" s="129"/>
      <c r="H11" s="130"/>
    </row>
    <row r="12" spans="1:16" x14ac:dyDescent="0.25">
      <c r="B12" s="128"/>
      <c r="C12" s="129"/>
      <c r="D12" s="129"/>
      <c r="E12" s="129"/>
      <c r="F12" s="129"/>
      <c r="G12" s="129"/>
      <c r="H12" s="130"/>
    </row>
    <row r="13" spans="1:16" x14ac:dyDescent="0.25">
      <c r="B13" s="128"/>
      <c r="C13" s="129"/>
      <c r="D13" s="129"/>
      <c r="E13" s="129"/>
      <c r="F13" s="129"/>
      <c r="G13" s="129"/>
      <c r="H13" s="130"/>
    </row>
    <row r="14" spans="1:16" x14ac:dyDescent="0.25">
      <c r="B14" s="128"/>
      <c r="C14" s="129"/>
      <c r="D14" s="129"/>
      <c r="E14" s="129"/>
      <c r="F14" s="129"/>
      <c r="G14" s="129"/>
      <c r="H14" s="130"/>
    </row>
    <row r="15" spans="1:16" x14ac:dyDescent="0.25">
      <c r="B15" s="128"/>
      <c r="C15" s="129"/>
      <c r="D15" s="129"/>
      <c r="E15" s="129"/>
      <c r="F15" s="129"/>
      <c r="G15" s="129"/>
      <c r="H15" s="130"/>
    </row>
    <row r="16" spans="1:16"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zoomScale="80" zoomScaleNormal="80" workbookViewId="0">
      <selection activeCell="C22" sqref="C22"/>
    </sheetView>
  </sheetViews>
  <sheetFormatPr baseColWidth="10" defaultRowHeight="15" x14ac:dyDescent="0.25"/>
  <cols>
    <col min="1" max="1" width="89" customWidth="1"/>
    <col min="3" max="3" width="55.5" customWidth="1"/>
  </cols>
  <sheetData>
    <row r="1" spans="1:3" ht="8.25" customHeight="1" x14ac:dyDescent="0.3"/>
    <row r="2" spans="1:3" ht="18" x14ac:dyDescent="0.35">
      <c r="A2" s="101" t="s">
        <v>35</v>
      </c>
    </row>
    <row r="4" spans="1:3" x14ac:dyDescent="0.25">
      <c r="A4" s="55" t="s">
        <v>30</v>
      </c>
    </row>
    <row r="5" spans="1:3" x14ac:dyDescent="0.25">
      <c r="A5" s="111" t="s">
        <v>66</v>
      </c>
      <c r="C5" s="78"/>
    </row>
    <row r="6" spans="1:3" x14ac:dyDescent="0.25">
      <c r="A6" s="112"/>
    </row>
    <row r="7" spans="1:3" x14ac:dyDescent="0.25">
      <c r="A7" s="112"/>
    </row>
    <row r="8" spans="1:3" x14ac:dyDescent="0.25">
      <c r="A8" s="112"/>
    </row>
    <row r="9" spans="1:3" x14ac:dyDescent="0.25">
      <c r="A9" s="113"/>
    </row>
    <row r="10" spans="1:3" ht="14.45" x14ac:dyDescent="0.3">
      <c r="A10" s="12"/>
    </row>
    <row r="11" spans="1:3" x14ac:dyDescent="0.25">
      <c r="A11" s="78" t="s">
        <v>36</v>
      </c>
    </row>
    <row r="12" spans="1:3" x14ac:dyDescent="0.25">
      <c r="A12" s="111" t="s">
        <v>54</v>
      </c>
    </row>
    <row r="13" spans="1:3" x14ac:dyDescent="0.25">
      <c r="A13" s="114"/>
    </row>
    <row r="14" spans="1:3" x14ac:dyDescent="0.25">
      <c r="A14" s="114"/>
    </row>
    <row r="15" spans="1:3" x14ac:dyDescent="0.25">
      <c r="A15" s="115"/>
    </row>
    <row r="17" spans="1:1" x14ac:dyDescent="0.25">
      <c r="A17" s="78" t="s">
        <v>37</v>
      </c>
    </row>
    <row r="18" spans="1:1" ht="15.75" x14ac:dyDescent="0.25">
      <c r="A18" s="108" t="s">
        <v>55</v>
      </c>
    </row>
    <row r="20" spans="1:1" ht="14.45" x14ac:dyDescent="0.3">
      <c r="A20" s="78" t="s">
        <v>32</v>
      </c>
    </row>
    <row r="21" spans="1:1" x14ac:dyDescent="0.25">
      <c r="A21" s="111" t="s">
        <v>56</v>
      </c>
    </row>
    <row r="22" spans="1:1" x14ac:dyDescent="0.25">
      <c r="A22" s="114"/>
    </row>
    <row r="23" spans="1:1" x14ac:dyDescent="0.25">
      <c r="A23" s="114"/>
    </row>
    <row r="24" spans="1:1" x14ac:dyDescent="0.25">
      <c r="A24" s="114"/>
    </row>
    <row r="25" spans="1:1" x14ac:dyDescent="0.25">
      <c r="A25" s="114"/>
    </row>
    <row r="26" spans="1:1" x14ac:dyDescent="0.25">
      <c r="A26" s="114"/>
    </row>
    <row r="27" spans="1:1" x14ac:dyDescent="0.25">
      <c r="A27" s="115"/>
    </row>
    <row r="29" spans="1:1" ht="14.45" x14ac:dyDescent="0.3">
      <c r="A29" s="78" t="s">
        <v>31</v>
      </c>
    </row>
    <row r="30" spans="1:1" ht="15" customHeight="1" x14ac:dyDescent="0.25">
      <c r="A30" s="116" t="s">
        <v>67</v>
      </c>
    </row>
    <row r="31" spans="1:1" ht="15" customHeight="1" x14ac:dyDescent="0.25">
      <c r="A31" s="116"/>
    </row>
    <row r="32" spans="1:1" x14ac:dyDescent="0.25">
      <c r="A32" s="116"/>
    </row>
  </sheetData>
  <mergeCells count="4">
    <mergeCell ref="A5:A9"/>
    <mergeCell ref="A12:A15"/>
    <mergeCell ref="A21:A27"/>
    <mergeCell ref="A30:A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showGridLines="0" topLeftCell="O1" workbookViewId="0">
      <pane ySplit="2" topLeftCell="A3" activePane="bottomLeft" state="frozen"/>
      <selection pane="bottomLeft" activeCell="U18" sqref="U18"/>
    </sheetView>
  </sheetViews>
  <sheetFormatPr baseColWidth="10" defaultColWidth="11.5" defaultRowHeight="15" x14ac:dyDescent="0.25"/>
  <cols>
    <col min="1" max="1" width="12.625" bestFit="1" customWidth="1"/>
    <col min="2" max="2" width="22.875" bestFit="1" customWidth="1"/>
    <col min="3" max="3" width="31.875" bestFit="1" customWidth="1"/>
    <col min="4" max="4" width="13" bestFit="1" customWidth="1"/>
    <col min="5" max="5" width="8.5" bestFit="1" customWidth="1"/>
    <col min="6" max="6" width="11.125" bestFit="1" customWidth="1"/>
    <col min="7" max="7" width="13" bestFit="1" customWidth="1"/>
    <col min="8" max="8" width="17.125" bestFit="1" customWidth="1"/>
    <col min="9" max="36" width="4" bestFit="1" customWidth="1"/>
    <col min="37" max="38" width="4" customWidth="1"/>
    <col min="39" max="39" width="9" bestFit="1" customWidth="1"/>
    <col min="40" max="46" width="5" customWidth="1"/>
    <col min="47" max="47" width="4" customWidth="1"/>
    <col min="48" max="48" width="5" customWidth="1"/>
    <col min="49" max="49" width="6.625" bestFit="1" customWidth="1"/>
    <col min="50" max="56" width="5" customWidth="1"/>
  </cols>
  <sheetData>
    <row r="1" spans="1:56" thickBot="1" x14ac:dyDescent="0.35">
      <c r="A1" s="117" t="s">
        <v>7</v>
      </c>
      <c r="B1" s="118"/>
      <c r="C1" s="118"/>
      <c r="D1" s="118"/>
      <c r="E1" s="118"/>
      <c r="F1" s="118"/>
      <c r="G1" s="119"/>
      <c r="H1" s="120"/>
      <c r="I1" s="121" t="s">
        <v>8</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67"/>
      <c r="AL1" s="67"/>
      <c r="AM1" s="124" t="s">
        <v>28</v>
      </c>
      <c r="AN1" s="124"/>
      <c r="AO1" s="124"/>
      <c r="AP1" s="124"/>
      <c r="AQ1" s="124"/>
      <c r="AR1" s="124"/>
      <c r="AS1" s="124"/>
      <c r="AT1" s="124"/>
      <c r="AU1" s="67"/>
      <c r="AW1" s="123" t="s">
        <v>27</v>
      </c>
      <c r="AX1" s="123"/>
      <c r="AY1" s="123"/>
      <c r="AZ1" s="123"/>
      <c r="BA1" s="123"/>
      <c r="BB1" s="123"/>
      <c r="BC1" s="123"/>
      <c r="BD1" s="123"/>
    </row>
    <row r="2" spans="1:56" s="34" customFormat="1" ht="15.75" thickBot="1" x14ac:dyDescent="0.3">
      <c r="A2" s="33" t="s">
        <v>18</v>
      </c>
      <c r="B2" s="33" t="s">
        <v>9</v>
      </c>
      <c r="C2" s="33" t="s">
        <v>10</v>
      </c>
      <c r="D2" s="33" t="s">
        <v>11</v>
      </c>
      <c r="E2" s="33" t="s">
        <v>12</v>
      </c>
      <c r="F2" s="49" t="s">
        <v>13</v>
      </c>
      <c r="G2" s="52" t="s">
        <v>14</v>
      </c>
      <c r="H2" s="50" t="s">
        <v>15</v>
      </c>
      <c r="I2" s="58">
        <v>1</v>
      </c>
      <c r="J2" s="58">
        <v>2</v>
      </c>
      <c r="K2" s="58">
        <v>3</v>
      </c>
      <c r="L2" s="58">
        <v>4</v>
      </c>
      <c r="M2" s="58">
        <v>5</v>
      </c>
      <c r="N2" s="58">
        <v>6</v>
      </c>
      <c r="O2" s="58">
        <v>7</v>
      </c>
      <c r="P2" s="58">
        <v>8</v>
      </c>
      <c r="Q2" s="58">
        <v>9</v>
      </c>
      <c r="R2" s="58">
        <v>10</v>
      </c>
      <c r="S2" s="58">
        <v>11</v>
      </c>
      <c r="T2" s="58">
        <v>12</v>
      </c>
      <c r="U2" s="58">
        <v>13</v>
      </c>
      <c r="V2" s="58">
        <v>14</v>
      </c>
      <c r="W2" s="58">
        <v>15</v>
      </c>
      <c r="X2" s="58">
        <v>16</v>
      </c>
      <c r="Y2" s="58">
        <v>17</v>
      </c>
      <c r="Z2" s="58">
        <v>18</v>
      </c>
      <c r="AA2" s="58">
        <v>19</v>
      </c>
      <c r="AB2" s="58">
        <v>20</v>
      </c>
      <c r="AC2" s="58">
        <v>21</v>
      </c>
      <c r="AD2" s="58">
        <v>22</v>
      </c>
      <c r="AE2" s="58">
        <v>23</v>
      </c>
      <c r="AF2" s="58">
        <v>24</v>
      </c>
      <c r="AG2" s="58">
        <v>25</v>
      </c>
      <c r="AH2" s="58">
        <v>26</v>
      </c>
      <c r="AI2" s="58">
        <v>27</v>
      </c>
      <c r="AJ2" s="58">
        <v>28</v>
      </c>
      <c r="AK2" s="67"/>
      <c r="AL2" s="67"/>
      <c r="AM2" s="68"/>
      <c r="AN2" s="44">
        <v>1</v>
      </c>
      <c r="AO2" s="45">
        <v>2</v>
      </c>
      <c r="AP2" s="45">
        <v>3</v>
      </c>
      <c r="AQ2" s="45">
        <v>4</v>
      </c>
      <c r="AR2" s="45">
        <v>5</v>
      </c>
      <c r="AS2" s="47">
        <v>0</v>
      </c>
      <c r="AT2"/>
      <c r="AU2" s="67"/>
      <c r="AW2"/>
      <c r="AX2" s="44">
        <v>1</v>
      </c>
      <c r="AY2" s="6">
        <v>2</v>
      </c>
      <c r="AZ2" s="6">
        <v>3</v>
      </c>
      <c r="BA2" s="6">
        <v>4</v>
      </c>
      <c r="BB2" s="6">
        <v>5</v>
      </c>
      <c r="BC2" s="47">
        <v>0</v>
      </c>
      <c r="BD2"/>
    </row>
    <row r="3" spans="1:56" thickBot="1" x14ac:dyDescent="0.35">
      <c r="A3" s="15">
        <v>1</v>
      </c>
      <c r="B3" s="15" t="s">
        <v>77</v>
      </c>
      <c r="C3" s="15" t="s">
        <v>42</v>
      </c>
      <c r="D3" s="15" t="s">
        <v>23</v>
      </c>
      <c r="E3" s="15" t="s">
        <v>17</v>
      </c>
      <c r="F3" s="15">
        <v>0.4</v>
      </c>
      <c r="G3" s="51">
        <v>0.4</v>
      </c>
      <c r="H3" s="56" t="s">
        <v>23</v>
      </c>
      <c r="I3" s="59">
        <v>3</v>
      </c>
      <c r="J3" s="60">
        <v>5</v>
      </c>
      <c r="K3" s="60">
        <v>5</v>
      </c>
      <c r="L3" s="60">
        <v>5</v>
      </c>
      <c r="M3" s="60">
        <v>1</v>
      </c>
      <c r="N3" s="60">
        <v>1</v>
      </c>
      <c r="O3" s="60">
        <v>3</v>
      </c>
      <c r="P3" s="60">
        <v>3</v>
      </c>
      <c r="Q3" s="60">
        <v>5</v>
      </c>
      <c r="R3" s="60">
        <v>2</v>
      </c>
      <c r="S3" s="60">
        <v>5</v>
      </c>
      <c r="T3" s="60">
        <v>5</v>
      </c>
      <c r="U3" s="60">
        <v>5</v>
      </c>
      <c r="V3" s="60">
        <v>4</v>
      </c>
      <c r="W3" s="60">
        <v>5</v>
      </c>
      <c r="X3" s="60">
        <v>4</v>
      </c>
      <c r="Y3" s="60">
        <v>5</v>
      </c>
      <c r="Z3" s="60">
        <v>3</v>
      </c>
      <c r="AA3" s="60">
        <v>5</v>
      </c>
      <c r="AB3" s="60">
        <v>5</v>
      </c>
      <c r="AC3" s="60">
        <v>5</v>
      </c>
      <c r="AD3" s="60">
        <v>5</v>
      </c>
      <c r="AE3" s="60">
        <v>5</v>
      </c>
      <c r="AF3" s="60">
        <v>5</v>
      </c>
      <c r="AG3" s="60">
        <v>3</v>
      </c>
      <c r="AH3" s="60">
        <v>4</v>
      </c>
      <c r="AI3" s="60">
        <v>3</v>
      </c>
      <c r="AJ3" s="61">
        <v>4</v>
      </c>
      <c r="AK3" s="11"/>
      <c r="AL3" s="11"/>
      <c r="AM3" s="44" t="s">
        <v>29</v>
      </c>
      <c r="AN3" s="45" t="s">
        <v>0</v>
      </c>
      <c r="AO3" s="45" t="s">
        <v>1</v>
      </c>
      <c r="AP3" s="45" t="s">
        <v>2</v>
      </c>
      <c r="AQ3" s="45" t="s">
        <v>3</v>
      </c>
      <c r="AR3" s="45" t="s">
        <v>4</v>
      </c>
      <c r="AS3" s="45" t="s">
        <v>26</v>
      </c>
      <c r="AT3" s="47" t="s">
        <v>5</v>
      </c>
      <c r="AU3" s="11"/>
      <c r="AW3" s="44" t="s">
        <v>6</v>
      </c>
      <c r="AX3" s="45" t="s">
        <v>0</v>
      </c>
      <c r="AY3" s="45" t="s">
        <v>1</v>
      </c>
      <c r="AZ3" s="45" t="s">
        <v>2</v>
      </c>
      <c r="BA3" s="45" t="s">
        <v>3</v>
      </c>
      <c r="BB3" s="45" t="s">
        <v>4</v>
      </c>
      <c r="BC3" s="46" t="s">
        <v>26</v>
      </c>
      <c r="BD3" s="47" t="s">
        <v>5</v>
      </c>
    </row>
    <row r="4" spans="1:56" x14ac:dyDescent="0.25">
      <c r="A4" s="15">
        <v>2</v>
      </c>
      <c r="B4" s="15" t="s">
        <v>77</v>
      </c>
      <c r="C4" s="15" t="s">
        <v>58</v>
      </c>
      <c r="D4" s="15" t="s">
        <v>19</v>
      </c>
      <c r="E4" s="15" t="s">
        <v>17</v>
      </c>
      <c r="F4" s="109">
        <v>1.6</v>
      </c>
      <c r="G4" s="109">
        <v>1.6</v>
      </c>
      <c r="H4" s="56" t="s">
        <v>43</v>
      </c>
      <c r="I4" s="62">
        <v>5</v>
      </c>
      <c r="J4" s="15">
        <v>5</v>
      </c>
      <c r="K4" s="15">
        <v>5</v>
      </c>
      <c r="L4" s="15">
        <v>5</v>
      </c>
      <c r="M4" s="15">
        <v>5</v>
      </c>
      <c r="N4" s="15">
        <v>5</v>
      </c>
      <c r="O4" s="15">
        <v>5</v>
      </c>
      <c r="P4" s="15">
        <v>5</v>
      </c>
      <c r="Q4" s="15">
        <v>5</v>
      </c>
      <c r="R4" s="15">
        <v>5</v>
      </c>
      <c r="S4" s="15">
        <v>5</v>
      </c>
      <c r="T4" s="15">
        <v>5</v>
      </c>
      <c r="U4" s="15">
        <v>5</v>
      </c>
      <c r="V4" s="15">
        <v>3</v>
      </c>
      <c r="W4" s="15">
        <v>5</v>
      </c>
      <c r="X4" s="15">
        <v>5</v>
      </c>
      <c r="Y4" s="15">
        <v>5</v>
      </c>
      <c r="Z4" s="15">
        <v>5</v>
      </c>
      <c r="AA4" s="15">
        <v>4</v>
      </c>
      <c r="AB4" s="15">
        <v>5</v>
      </c>
      <c r="AC4" s="15">
        <v>5</v>
      </c>
      <c r="AD4" s="15">
        <v>5</v>
      </c>
      <c r="AE4" s="15">
        <v>4</v>
      </c>
      <c r="AF4" s="15">
        <v>5</v>
      </c>
      <c r="AG4" s="15">
        <v>5</v>
      </c>
      <c r="AH4" s="15">
        <v>5</v>
      </c>
      <c r="AI4" s="15">
        <v>5</v>
      </c>
      <c r="AJ4" s="63">
        <v>5</v>
      </c>
      <c r="AK4" s="11"/>
      <c r="AL4" s="11"/>
      <c r="AM4" s="74">
        <v>1</v>
      </c>
      <c r="AN4" s="75">
        <f>COUNTIF($I$3:$I$32,AN2)</f>
        <v>0</v>
      </c>
      <c r="AO4" s="75">
        <f t="shared" ref="AO4:AR4" si="0">COUNTIF($I$3:$I$32,AO2)</f>
        <v>0</v>
      </c>
      <c r="AP4" s="75">
        <f t="shared" si="0"/>
        <v>2</v>
      </c>
      <c r="AQ4" s="75">
        <f t="shared" si="0"/>
        <v>9</v>
      </c>
      <c r="AR4" s="75">
        <f t="shared" si="0"/>
        <v>18</v>
      </c>
      <c r="AS4" s="75">
        <f>COUNTIF($I$3:$I$32,AS2)</f>
        <v>1</v>
      </c>
      <c r="AT4" s="76">
        <f>SUM(AN4:AS4)</f>
        <v>30</v>
      </c>
      <c r="AU4" s="11"/>
      <c r="AW4" s="35">
        <v>1</v>
      </c>
      <c r="AX4" s="36">
        <f t="shared" ref="AX4:BC4" si="1">COUNTIF($I$3:$AJ$3,AX2)</f>
        <v>2</v>
      </c>
      <c r="AY4" s="36">
        <f t="shared" si="1"/>
        <v>1</v>
      </c>
      <c r="AZ4" s="36">
        <f t="shared" si="1"/>
        <v>6</v>
      </c>
      <c r="BA4" s="36">
        <f t="shared" si="1"/>
        <v>4</v>
      </c>
      <c r="BB4" s="36">
        <f t="shared" si="1"/>
        <v>15</v>
      </c>
      <c r="BC4" s="36">
        <f t="shared" si="1"/>
        <v>0</v>
      </c>
      <c r="BD4" s="37">
        <f>SUM(AX4:BC4)</f>
        <v>28</v>
      </c>
    </row>
    <row r="5" spans="1:56" x14ac:dyDescent="0.25">
      <c r="A5" s="15">
        <v>3</v>
      </c>
      <c r="B5" s="15" t="s">
        <v>77</v>
      </c>
      <c r="C5" s="15" t="s">
        <v>44</v>
      </c>
      <c r="D5" s="15" t="s">
        <v>45</v>
      </c>
      <c r="E5" s="15" t="s">
        <v>16</v>
      </c>
      <c r="F5" s="109">
        <v>0.6</v>
      </c>
      <c r="G5" s="109">
        <v>0.6</v>
      </c>
      <c r="H5" s="56" t="s">
        <v>22</v>
      </c>
      <c r="I5" s="62">
        <v>5</v>
      </c>
      <c r="J5" s="15">
        <v>5</v>
      </c>
      <c r="K5" s="15">
        <v>5</v>
      </c>
      <c r="L5" s="15">
        <v>5</v>
      </c>
      <c r="M5" s="15">
        <v>4</v>
      </c>
      <c r="N5" s="15">
        <v>0</v>
      </c>
      <c r="O5" s="15">
        <v>0</v>
      </c>
      <c r="P5" s="15">
        <v>5</v>
      </c>
      <c r="Q5" s="15">
        <v>5</v>
      </c>
      <c r="R5" s="15">
        <v>4</v>
      </c>
      <c r="S5" s="15">
        <v>5</v>
      </c>
      <c r="T5" s="15">
        <v>5</v>
      </c>
      <c r="U5" s="15">
        <v>5</v>
      </c>
      <c r="V5" s="15">
        <v>5</v>
      </c>
      <c r="W5" s="15">
        <v>5</v>
      </c>
      <c r="X5" s="15">
        <v>5</v>
      </c>
      <c r="Y5" s="15">
        <v>5</v>
      </c>
      <c r="Z5" s="15">
        <v>5</v>
      </c>
      <c r="AA5" s="15">
        <v>5</v>
      </c>
      <c r="AB5" s="15">
        <v>0</v>
      </c>
      <c r="AC5" s="15">
        <v>5</v>
      </c>
      <c r="AD5" s="15">
        <v>5</v>
      </c>
      <c r="AE5" s="15">
        <v>5</v>
      </c>
      <c r="AF5" s="15">
        <v>5</v>
      </c>
      <c r="AG5" s="15">
        <v>0</v>
      </c>
      <c r="AH5" s="15">
        <v>0</v>
      </c>
      <c r="AI5" s="15">
        <v>5</v>
      </c>
      <c r="AJ5" s="63">
        <v>5</v>
      </c>
      <c r="AK5" s="11"/>
      <c r="AL5" s="11"/>
      <c r="AM5" s="69">
        <v>2</v>
      </c>
      <c r="AN5" s="70">
        <f>COUNTIF($J$3:$J$32,AN2)</f>
        <v>0</v>
      </c>
      <c r="AO5" s="70">
        <f t="shared" ref="AO5:AS5" si="2">COUNTIF($J$3:$J$32,AO2)</f>
        <v>0</v>
      </c>
      <c r="AP5" s="70">
        <f t="shared" si="2"/>
        <v>0</v>
      </c>
      <c r="AQ5" s="70">
        <f t="shared" si="2"/>
        <v>7</v>
      </c>
      <c r="AR5" s="70">
        <f t="shared" si="2"/>
        <v>23</v>
      </c>
      <c r="AS5" s="70">
        <f t="shared" si="2"/>
        <v>0</v>
      </c>
      <c r="AT5" s="71">
        <f t="shared" ref="AT5:AT31" si="3">SUM(AN5:AS5)</f>
        <v>30</v>
      </c>
      <c r="AU5" s="11"/>
      <c r="AW5" s="38">
        <v>2</v>
      </c>
      <c r="AX5" s="39">
        <f>COUNTIF($I4:$AJ$4,AX2)</f>
        <v>0</v>
      </c>
      <c r="AY5" s="39">
        <f>COUNTIF($I4:$AJ$4,AY2)</f>
        <v>0</v>
      </c>
      <c r="AZ5" s="39">
        <f>COUNTIF($I4:$AJ$4,AZ2)</f>
        <v>1</v>
      </c>
      <c r="BA5" s="39">
        <f>COUNTIF($I4:$AJ$4,BA2)</f>
        <v>2</v>
      </c>
      <c r="BB5" s="39">
        <f>COUNTIF($I4:$AJ$4,BB2)</f>
        <v>25</v>
      </c>
      <c r="BC5" s="39">
        <f>COUNTIF($I4:$AJ$4,BC2)</f>
        <v>0</v>
      </c>
      <c r="BD5" s="42">
        <f t="shared" ref="BD5:BD33" si="4">SUM(AX5:BC5)</f>
        <v>28</v>
      </c>
    </row>
    <row r="6" spans="1:56" ht="14.45" x14ac:dyDescent="0.3">
      <c r="A6" s="15">
        <v>4</v>
      </c>
      <c r="B6" s="15" t="s">
        <v>77</v>
      </c>
      <c r="C6" s="15" t="s">
        <v>46</v>
      </c>
      <c r="D6" s="15" t="s">
        <v>45</v>
      </c>
      <c r="E6" s="15" t="s">
        <v>16</v>
      </c>
      <c r="F6" s="109">
        <v>0.9</v>
      </c>
      <c r="G6" s="109">
        <v>0.5</v>
      </c>
      <c r="H6" s="56" t="s">
        <v>23</v>
      </c>
      <c r="I6" s="62">
        <v>5</v>
      </c>
      <c r="J6" s="15">
        <v>5</v>
      </c>
      <c r="K6" s="15">
        <v>5</v>
      </c>
      <c r="L6" s="15">
        <v>5</v>
      </c>
      <c r="M6" s="15">
        <v>5</v>
      </c>
      <c r="N6" s="15">
        <v>4</v>
      </c>
      <c r="O6" s="15">
        <v>4</v>
      </c>
      <c r="P6" s="15">
        <v>5</v>
      </c>
      <c r="Q6" s="15">
        <v>5</v>
      </c>
      <c r="R6" s="15">
        <v>5</v>
      </c>
      <c r="S6" s="15">
        <v>5</v>
      </c>
      <c r="T6" s="15">
        <v>5</v>
      </c>
      <c r="U6" s="15">
        <v>5</v>
      </c>
      <c r="V6" s="15">
        <v>5</v>
      </c>
      <c r="W6" s="15">
        <v>5</v>
      </c>
      <c r="X6" s="15">
        <v>5</v>
      </c>
      <c r="Y6" s="15">
        <v>4</v>
      </c>
      <c r="Z6" s="15">
        <v>5</v>
      </c>
      <c r="AA6" s="15">
        <v>5</v>
      </c>
      <c r="AB6" s="15">
        <v>5</v>
      </c>
      <c r="AC6" s="15">
        <v>5</v>
      </c>
      <c r="AD6" s="15">
        <v>5</v>
      </c>
      <c r="AE6" s="15">
        <v>5</v>
      </c>
      <c r="AF6" s="15">
        <v>5</v>
      </c>
      <c r="AG6" s="15">
        <v>5</v>
      </c>
      <c r="AH6" s="15">
        <v>5</v>
      </c>
      <c r="AI6" s="15">
        <v>5</v>
      </c>
      <c r="AJ6" s="63">
        <v>4</v>
      </c>
      <c r="AK6" s="11"/>
      <c r="AL6" s="11"/>
      <c r="AM6" s="69">
        <v>3</v>
      </c>
      <c r="AN6" s="70">
        <f>COUNTIF($K$3:$K$32,AN2)</f>
        <v>0</v>
      </c>
      <c r="AO6" s="70">
        <f t="shared" ref="AO6:AS6" si="5">COUNTIF($K$3:$K$32,AO2)</f>
        <v>0</v>
      </c>
      <c r="AP6" s="70">
        <f t="shared" si="5"/>
        <v>0</v>
      </c>
      <c r="AQ6" s="70">
        <f t="shared" si="5"/>
        <v>6</v>
      </c>
      <c r="AR6" s="70">
        <f t="shared" si="5"/>
        <v>24</v>
      </c>
      <c r="AS6" s="70">
        <f t="shared" si="5"/>
        <v>0</v>
      </c>
      <c r="AT6" s="71">
        <f t="shared" si="3"/>
        <v>30</v>
      </c>
      <c r="AU6" s="11"/>
      <c r="AW6" s="38">
        <v>3</v>
      </c>
      <c r="AX6" s="39">
        <f>COUNTIF($I$5:$AJ$5,AX2)</f>
        <v>0</v>
      </c>
      <c r="AY6" s="39">
        <f t="shared" ref="AY6:BC6" si="6">COUNTIF($I$5:$AJ$5,AY2)</f>
        <v>0</v>
      </c>
      <c r="AZ6" s="39">
        <f t="shared" si="6"/>
        <v>0</v>
      </c>
      <c r="BA6" s="39">
        <f t="shared" si="6"/>
        <v>2</v>
      </c>
      <c r="BB6" s="39">
        <f t="shared" si="6"/>
        <v>21</v>
      </c>
      <c r="BC6" s="39">
        <f t="shared" si="6"/>
        <v>5</v>
      </c>
      <c r="BD6" s="42">
        <f t="shared" si="4"/>
        <v>28</v>
      </c>
    </row>
    <row r="7" spans="1:56" x14ac:dyDescent="0.25">
      <c r="A7" s="15">
        <v>5</v>
      </c>
      <c r="B7" s="15" t="s">
        <v>77</v>
      </c>
      <c r="C7" s="15" t="s">
        <v>53</v>
      </c>
      <c r="D7" s="15" t="s">
        <v>19</v>
      </c>
      <c r="E7" s="15" t="s">
        <v>17</v>
      </c>
      <c r="F7" s="109">
        <v>1.5</v>
      </c>
      <c r="G7" s="109">
        <v>1.5</v>
      </c>
      <c r="H7" s="56" t="s">
        <v>20</v>
      </c>
      <c r="I7" s="62">
        <v>5</v>
      </c>
      <c r="J7" s="15">
        <v>5</v>
      </c>
      <c r="K7" s="15">
        <v>4</v>
      </c>
      <c r="L7" s="15">
        <v>5</v>
      </c>
      <c r="M7" s="15">
        <v>5</v>
      </c>
      <c r="N7" s="15">
        <v>4</v>
      </c>
      <c r="O7" s="15">
        <v>5</v>
      </c>
      <c r="P7" s="15">
        <v>5</v>
      </c>
      <c r="Q7" s="15">
        <v>5</v>
      </c>
      <c r="R7" s="15">
        <v>4</v>
      </c>
      <c r="S7" s="15">
        <v>4</v>
      </c>
      <c r="T7" s="15">
        <v>5</v>
      </c>
      <c r="U7" s="15">
        <v>5</v>
      </c>
      <c r="V7" s="15">
        <v>5</v>
      </c>
      <c r="W7" s="15">
        <v>5</v>
      </c>
      <c r="X7" s="15">
        <v>5</v>
      </c>
      <c r="Y7" s="15">
        <v>5</v>
      </c>
      <c r="Z7" s="15">
        <v>5</v>
      </c>
      <c r="AA7" s="15">
        <v>5</v>
      </c>
      <c r="AB7" s="15">
        <v>5</v>
      </c>
      <c r="AC7" s="15">
        <v>5</v>
      </c>
      <c r="AD7" s="15">
        <v>5</v>
      </c>
      <c r="AE7" s="15">
        <v>4</v>
      </c>
      <c r="AF7" s="15">
        <v>5</v>
      </c>
      <c r="AG7" s="15">
        <v>5</v>
      </c>
      <c r="AH7" s="15">
        <v>5</v>
      </c>
      <c r="AI7" s="15">
        <v>5</v>
      </c>
      <c r="AJ7" s="63">
        <v>5</v>
      </c>
      <c r="AK7" s="11"/>
      <c r="AL7" s="11"/>
      <c r="AM7" s="69">
        <v>4</v>
      </c>
      <c r="AN7" s="70">
        <f>COUNTIF($L$3:$L$32,AN2)</f>
        <v>1</v>
      </c>
      <c r="AO7" s="70">
        <f t="shared" ref="AO7:AS7" si="7">COUNTIF($L$3:$L$32,AO2)</f>
        <v>0</v>
      </c>
      <c r="AP7" s="70">
        <f t="shared" si="7"/>
        <v>2</v>
      </c>
      <c r="AQ7" s="70">
        <f t="shared" si="7"/>
        <v>7</v>
      </c>
      <c r="AR7" s="70">
        <f t="shared" si="7"/>
        <v>20</v>
      </c>
      <c r="AS7" s="70">
        <f t="shared" si="7"/>
        <v>0</v>
      </c>
      <c r="AT7" s="71">
        <f t="shared" si="3"/>
        <v>30</v>
      </c>
      <c r="AU7" s="11"/>
      <c r="AW7" s="38">
        <v>4</v>
      </c>
      <c r="AX7" s="39">
        <f>COUNTIF($I$6:$AJ$6,AX2)</f>
        <v>0</v>
      </c>
      <c r="AY7" s="39">
        <f t="shared" ref="AY7:BC7" si="8">COUNTIF($I$6:$AJ$6,AY2)</f>
        <v>0</v>
      </c>
      <c r="AZ7" s="39">
        <f t="shared" si="8"/>
        <v>0</v>
      </c>
      <c r="BA7" s="39">
        <f t="shared" si="8"/>
        <v>4</v>
      </c>
      <c r="BB7" s="39">
        <f t="shared" si="8"/>
        <v>24</v>
      </c>
      <c r="BC7" s="39">
        <f t="shared" si="8"/>
        <v>0</v>
      </c>
      <c r="BD7" s="42">
        <f t="shared" si="4"/>
        <v>28</v>
      </c>
    </row>
    <row r="8" spans="1:56" ht="14.45" x14ac:dyDescent="0.3">
      <c r="A8" s="15">
        <v>6</v>
      </c>
      <c r="B8" s="15" t="s">
        <v>77</v>
      </c>
      <c r="C8" s="109" t="s">
        <v>75</v>
      </c>
      <c r="D8" s="15" t="s">
        <v>23</v>
      </c>
      <c r="E8" s="15" t="s">
        <v>16</v>
      </c>
      <c r="F8" s="109">
        <v>4</v>
      </c>
      <c r="G8" s="109">
        <v>1</v>
      </c>
      <c r="H8" s="56" t="s">
        <v>23</v>
      </c>
      <c r="I8" s="62">
        <v>5</v>
      </c>
      <c r="J8" s="15">
        <v>5</v>
      </c>
      <c r="K8" s="15">
        <v>5</v>
      </c>
      <c r="L8" s="15">
        <v>4</v>
      </c>
      <c r="M8" s="15">
        <v>0</v>
      </c>
      <c r="N8" s="15">
        <v>3</v>
      </c>
      <c r="O8" s="15">
        <v>0</v>
      </c>
      <c r="P8" s="15">
        <v>4</v>
      </c>
      <c r="Q8" s="15">
        <v>5</v>
      </c>
      <c r="R8" s="15">
        <v>5</v>
      </c>
      <c r="S8" s="15">
        <v>5</v>
      </c>
      <c r="T8" s="15">
        <v>5</v>
      </c>
      <c r="U8" s="15">
        <v>5</v>
      </c>
      <c r="V8" s="15">
        <v>5</v>
      </c>
      <c r="W8" s="15">
        <v>5</v>
      </c>
      <c r="X8" s="15">
        <v>4</v>
      </c>
      <c r="Y8" s="15">
        <v>3</v>
      </c>
      <c r="Z8" s="15">
        <v>0</v>
      </c>
      <c r="AA8" s="15">
        <v>5</v>
      </c>
      <c r="AB8" s="15">
        <v>5</v>
      </c>
      <c r="AC8" s="15">
        <v>5</v>
      </c>
      <c r="AD8" s="15">
        <v>4</v>
      </c>
      <c r="AE8" s="15">
        <v>4</v>
      </c>
      <c r="AF8" s="15">
        <v>5</v>
      </c>
      <c r="AG8" s="15">
        <v>4</v>
      </c>
      <c r="AH8" s="15">
        <v>5</v>
      </c>
      <c r="AI8" s="15">
        <v>4</v>
      </c>
      <c r="AJ8" s="63">
        <v>5</v>
      </c>
      <c r="AK8" s="11"/>
      <c r="AL8" s="11"/>
      <c r="AM8" s="69">
        <v>5</v>
      </c>
      <c r="AN8" s="70">
        <f>COUNTIF($M$3:$M$32,AN2)</f>
        <v>3</v>
      </c>
      <c r="AO8" s="70">
        <f t="shared" ref="AO8:AS8" si="9">COUNTIF($M$3:$M$32,AO2)</f>
        <v>2</v>
      </c>
      <c r="AP8" s="70">
        <f t="shared" si="9"/>
        <v>2</v>
      </c>
      <c r="AQ8" s="70">
        <f t="shared" si="9"/>
        <v>8</v>
      </c>
      <c r="AR8" s="70">
        <f t="shared" si="9"/>
        <v>12</v>
      </c>
      <c r="AS8" s="70">
        <f t="shared" si="9"/>
        <v>3</v>
      </c>
      <c r="AT8" s="71">
        <f t="shared" si="3"/>
        <v>30</v>
      </c>
      <c r="AU8" s="11"/>
      <c r="AW8" s="38">
        <v>5</v>
      </c>
      <c r="AX8" s="39">
        <f>COUNTIF($I$7:$AJ$7,AX2)</f>
        <v>0</v>
      </c>
      <c r="AY8" s="39">
        <f t="shared" ref="AY8:BC8" si="10">COUNTIF($I$7:$AJ$7,AY2)</f>
        <v>0</v>
      </c>
      <c r="AZ8" s="39">
        <f t="shared" si="10"/>
        <v>0</v>
      </c>
      <c r="BA8" s="39">
        <f t="shared" si="10"/>
        <v>5</v>
      </c>
      <c r="BB8" s="39">
        <f t="shared" si="10"/>
        <v>23</v>
      </c>
      <c r="BC8" s="39">
        <f t="shared" si="10"/>
        <v>0</v>
      </c>
      <c r="BD8" s="42">
        <f t="shared" si="4"/>
        <v>28</v>
      </c>
    </row>
    <row r="9" spans="1:56" ht="14.45" x14ac:dyDescent="0.3">
      <c r="A9" s="15">
        <v>7</v>
      </c>
      <c r="B9" s="15" t="s">
        <v>77</v>
      </c>
      <c r="C9" s="15" t="s">
        <v>47</v>
      </c>
      <c r="D9" s="15" t="s">
        <v>19</v>
      </c>
      <c r="E9" s="15" t="s">
        <v>17</v>
      </c>
      <c r="F9" s="109">
        <v>1.2</v>
      </c>
      <c r="G9" s="109">
        <v>1.2</v>
      </c>
      <c r="H9" s="56" t="s">
        <v>20</v>
      </c>
      <c r="I9" s="62">
        <v>5</v>
      </c>
      <c r="J9" s="15">
        <v>4</v>
      </c>
      <c r="K9" s="15">
        <v>5</v>
      </c>
      <c r="L9" s="15">
        <v>5</v>
      </c>
      <c r="M9" s="15">
        <v>0</v>
      </c>
      <c r="N9" s="15">
        <v>0</v>
      </c>
      <c r="O9" s="15">
        <v>0</v>
      </c>
      <c r="P9" s="15">
        <v>5</v>
      </c>
      <c r="Q9" s="15">
        <v>5</v>
      </c>
      <c r="R9" s="15">
        <v>0</v>
      </c>
      <c r="S9" s="15">
        <v>3</v>
      </c>
      <c r="T9" s="15">
        <v>4</v>
      </c>
      <c r="U9" s="15">
        <v>4</v>
      </c>
      <c r="V9" s="15">
        <v>5</v>
      </c>
      <c r="W9" s="15">
        <v>5</v>
      </c>
      <c r="X9" s="15">
        <v>0</v>
      </c>
      <c r="Y9" s="15">
        <v>3</v>
      </c>
      <c r="Z9" s="15">
        <v>1</v>
      </c>
      <c r="AA9" s="15">
        <v>5</v>
      </c>
      <c r="AB9" s="15">
        <v>4</v>
      </c>
      <c r="AC9" s="15">
        <v>4</v>
      </c>
      <c r="AD9" s="15">
        <v>5</v>
      </c>
      <c r="AE9" s="15">
        <v>5</v>
      </c>
      <c r="AF9" s="15">
        <v>4</v>
      </c>
      <c r="AG9" s="15">
        <v>5</v>
      </c>
      <c r="AH9" s="15">
        <v>5</v>
      </c>
      <c r="AI9" s="15">
        <v>5</v>
      </c>
      <c r="AJ9" s="63">
        <v>5</v>
      </c>
      <c r="AK9" s="11"/>
      <c r="AL9" s="11"/>
      <c r="AM9" s="69">
        <v>6</v>
      </c>
      <c r="AN9" s="70">
        <f>COUNTIF($N$3:$N$32,AN2)</f>
        <v>5</v>
      </c>
      <c r="AO9" s="70">
        <f t="shared" ref="AO9:AS9" si="11">COUNTIF($N$3:$N$32,AO2)</f>
        <v>2</v>
      </c>
      <c r="AP9" s="70">
        <f t="shared" si="11"/>
        <v>4</v>
      </c>
      <c r="AQ9" s="70">
        <f t="shared" si="11"/>
        <v>5</v>
      </c>
      <c r="AR9" s="70">
        <f t="shared" si="11"/>
        <v>8</v>
      </c>
      <c r="AS9" s="70">
        <f t="shared" si="11"/>
        <v>6</v>
      </c>
      <c r="AT9" s="71">
        <f t="shared" si="3"/>
        <v>30</v>
      </c>
      <c r="AU9" s="11"/>
      <c r="AW9" s="38">
        <v>6</v>
      </c>
      <c r="AX9" s="39">
        <f>COUNTIF($I$8:$AJ$8,AX2)</f>
        <v>0</v>
      </c>
      <c r="AY9" s="39">
        <f t="shared" ref="AY9:BC9" si="12">COUNTIF($I$8:$AJ$8,AY2)</f>
        <v>0</v>
      </c>
      <c r="AZ9" s="39">
        <f t="shared" si="12"/>
        <v>2</v>
      </c>
      <c r="BA9" s="39">
        <f t="shared" si="12"/>
        <v>7</v>
      </c>
      <c r="BB9" s="39">
        <f t="shared" si="12"/>
        <v>16</v>
      </c>
      <c r="BC9" s="39">
        <f t="shared" si="12"/>
        <v>3</v>
      </c>
      <c r="BD9" s="42">
        <f t="shared" si="4"/>
        <v>28</v>
      </c>
    </row>
    <row r="10" spans="1:56" ht="14.45" x14ac:dyDescent="0.3">
      <c r="A10" s="15">
        <v>8</v>
      </c>
      <c r="B10" s="15" t="s">
        <v>77</v>
      </c>
      <c r="C10" s="15" t="s">
        <v>48</v>
      </c>
      <c r="D10" s="15" t="s">
        <v>23</v>
      </c>
      <c r="E10" s="15" t="s">
        <v>17</v>
      </c>
      <c r="F10" s="109">
        <v>0.8</v>
      </c>
      <c r="G10" s="109">
        <v>0.8</v>
      </c>
      <c r="H10" s="56" t="s">
        <v>23</v>
      </c>
      <c r="I10" s="62">
        <v>4</v>
      </c>
      <c r="J10" s="15">
        <v>5</v>
      </c>
      <c r="K10" s="15">
        <v>5</v>
      </c>
      <c r="L10" s="15">
        <v>3</v>
      </c>
      <c r="M10" s="15">
        <v>4</v>
      </c>
      <c r="N10" s="15">
        <v>4</v>
      </c>
      <c r="O10" s="15">
        <v>5</v>
      </c>
      <c r="P10" s="15">
        <v>4</v>
      </c>
      <c r="Q10" s="15">
        <v>5</v>
      </c>
      <c r="R10" s="15">
        <v>0</v>
      </c>
      <c r="S10" s="15">
        <v>4</v>
      </c>
      <c r="T10" s="15">
        <v>3</v>
      </c>
      <c r="U10" s="15">
        <v>5</v>
      </c>
      <c r="V10" s="15">
        <v>5</v>
      </c>
      <c r="W10" s="15">
        <v>5</v>
      </c>
      <c r="X10" s="15">
        <v>4</v>
      </c>
      <c r="Y10" s="15">
        <v>4</v>
      </c>
      <c r="Z10" s="15">
        <v>4</v>
      </c>
      <c r="AA10" s="15">
        <v>4</v>
      </c>
      <c r="AB10" s="15">
        <v>4</v>
      </c>
      <c r="AC10" s="15">
        <v>4</v>
      </c>
      <c r="AD10" s="15">
        <v>4</v>
      </c>
      <c r="AE10" s="15">
        <v>5</v>
      </c>
      <c r="AF10" s="15">
        <v>5</v>
      </c>
      <c r="AG10" s="15">
        <v>5</v>
      </c>
      <c r="AH10" s="15">
        <v>5</v>
      </c>
      <c r="AI10" s="15">
        <v>5</v>
      </c>
      <c r="AJ10" s="63">
        <v>5</v>
      </c>
      <c r="AK10" s="11"/>
      <c r="AL10" s="11"/>
      <c r="AM10" s="69">
        <v>7</v>
      </c>
      <c r="AN10" s="70">
        <f>COUNTIF($O$3:$O$32,AN2)</f>
        <v>0</v>
      </c>
      <c r="AO10" s="70">
        <f t="shared" ref="AO10:AS10" si="13">COUNTIF($O$3:$O$32,AO2)</f>
        <v>2</v>
      </c>
      <c r="AP10" s="70">
        <f t="shared" si="13"/>
        <v>3</v>
      </c>
      <c r="AQ10" s="70">
        <f t="shared" si="13"/>
        <v>6</v>
      </c>
      <c r="AR10" s="70">
        <f t="shared" si="13"/>
        <v>13</v>
      </c>
      <c r="AS10" s="70">
        <f t="shared" si="13"/>
        <v>6</v>
      </c>
      <c r="AT10" s="71">
        <f t="shared" si="3"/>
        <v>30</v>
      </c>
      <c r="AU10" s="11"/>
      <c r="AW10" s="38">
        <v>7</v>
      </c>
      <c r="AX10" s="39">
        <f>COUNTIF($I$9:$AJ$9,AX2)</f>
        <v>1</v>
      </c>
      <c r="AY10" s="39">
        <f t="shared" ref="AY10:BC10" si="14">COUNTIF($I$9:$AJ$9,AY2)</f>
        <v>0</v>
      </c>
      <c r="AZ10" s="39">
        <f t="shared" si="14"/>
        <v>2</v>
      </c>
      <c r="BA10" s="39">
        <f t="shared" si="14"/>
        <v>6</v>
      </c>
      <c r="BB10" s="39">
        <f t="shared" si="14"/>
        <v>14</v>
      </c>
      <c r="BC10" s="39">
        <f t="shared" si="14"/>
        <v>5</v>
      </c>
      <c r="BD10" s="42">
        <f t="shared" si="4"/>
        <v>28</v>
      </c>
    </row>
    <row r="11" spans="1:56" ht="14.45" x14ac:dyDescent="0.3">
      <c r="A11" s="15">
        <v>9</v>
      </c>
      <c r="B11" s="15" t="s">
        <v>77</v>
      </c>
      <c r="C11" s="15" t="s">
        <v>49</v>
      </c>
      <c r="D11" s="15" t="s">
        <v>21</v>
      </c>
      <c r="E11" s="15" t="s">
        <v>17</v>
      </c>
      <c r="F11" s="109">
        <v>4</v>
      </c>
      <c r="G11" s="109">
        <v>1</v>
      </c>
      <c r="H11" s="56" t="s">
        <v>23</v>
      </c>
      <c r="I11" s="62">
        <v>4</v>
      </c>
      <c r="J11" s="15">
        <v>4</v>
      </c>
      <c r="K11" s="15">
        <v>4</v>
      </c>
      <c r="L11" s="15">
        <v>3</v>
      </c>
      <c r="M11" s="15">
        <v>3</v>
      </c>
      <c r="N11" s="15">
        <v>2</v>
      </c>
      <c r="O11" s="15">
        <v>2</v>
      </c>
      <c r="P11" s="15">
        <v>3</v>
      </c>
      <c r="Q11" s="15">
        <v>4</v>
      </c>
      <c r="R11" s="15">
        <v>3</v>
      </c>
      <c r="S11" s="15">
        <v>4</v>
      </c>
      <c r="T11" s="15">
        <v>4</v>
      </c>
      <c r="U11" s="15">
        <v>4</v>
      </c>
      <c r="V11" s="15">
        <v>4</v>
      </c>
      <c r="W11" s="15">
        <v>4</v>
      </c>
      <c r="X11" s="15">
        <v>4</v>
      </c>
      <c r="Y11" s="15">
        <v>2</v>
      </c>
      <c r="Z11" s="15">
        <v>2</v>
      </c>
      <c r="AA11" s="15">
        <v>4</v>
      </c>
      <c r="AB11" s="15">
        <v>4</v>
      </c>
      <c r="AC11" s="15">
        <v>5</v>
      </c>
      <c r="AD11" s="15">
        <v>5</v>
      </c>
      <c r="AE11" s="15">
        <v>5</v>
      </c>
      <c r="AF11" s="15">
        <v>5</v>
      </c>
      <c r="AG11" s="15">
        <v>5</v>
      </c>
      <c r="AH11" s="15">
        <v>5</v>
      </c>
      <c r="AI11" s="15">
        <v>5</v>
      </c>
      <c r="AJ11" s="63">
        <v>5</v>
      </c>
      <c r="AK11" s="11"/>
      <c r="AL11" s="11"/>
      <c r="AM11" s="69">
        <v>8</v>
      </c>
      <c r="AN11" s="70">
        <f>COUNTIF($P$3:$P$32,AN2)</f>
        <v>1</v>
      </c>
      <c r="AO11" s="70">
        <f t="shared" ref="AO11:AS11" si="15">COUNTIF($P$3:$P$32,AO2)</f>
        <v>0</v>
      </c>
      <c r="AP11" s="70">
        <f t="shared" si="15"/>
        <v>6</v>
      </c>
      <c r="AQ11" s="70">
        <f t="shared" si="15"/>
        <v>9</v>
      </c>
      <c r="AR11" s="70">
        <f t="shared" si="15"/>
        <v>11</v>
      </c>
      <c r="AS11" s="70">
        <f t="shared" si="15"/>
        <v>3</v>
      </c>
      <c r="AT11" s="71">
        <f t="shared" si="3"/>
        <v>30</v>
      </c>
      <c r="AU11" s="11"/>
      <c r="AW11" s="38">
        <v>8</v>
      </c>
      <c r="AX11" s="39">
        <f>COUNTIF($I$10:$AJ$10,AX2)</f>
        <v>0</v>
      </c>
      <c r="AY11" s="39">
        <f t="shared" ref="AY11:BC11" si="16">COUNTIF($I$10:$AJ$10,AY2)</f>
        <v>0</v>
      </c>
      <c r="AZ11" s="39">
        <f t="shared" si="16"/>
        <v>2</v>
      </c>
      <c r="BA11" s="39">
        <f t="shared" si="16"/>
        <v>12</v>
      </c>
      <c r="BB11" s="39">
        <f t="shared" si="16"/>
        <v>13</v>
      </c>
      <c r="BC11" s="39">
        <f t="shared" si="16"/>
        <v>1</v>
      </c>
      <c r="BD11" s="42">
        <f t="shared" si="4"/>
        <v>28</v>
      </c>
    </row>
    <row r="12" spans="1:56" x14ac:dyDescent="0.25">
      <c r="A12" s="15">
        <v>10</v>
      </c>
      <c r="B12" s="15" t="s">
        <v>77</v>
      </c>
      <c r="C12" s="15" t="s">
        <v>53</v>
      </c>
      <c r="D12" s="15" t="s">
        <v>19</v>
      </c>
      <c r="E12" s="15" t="s">
        <v>17</v>
      </c>
      <c r="F12" s="109">
        <v>1.5</v>
      </c>
      <c r="G12" s="109">
        <v>1.5</v>
      </c>
      <c r="H12" s="56" t="s">
        <v>20</v>
      </c>
      <c r="I12" s="62">
        <v>5</v>
      </c>
      <c r="J12" s="15">
        <v>5</v>
      </c>
      <c r="K12" s="15">
        <v>5</v>
      </c>
      <c r="L12" s="15">
        <v>5</v>
      </c>
      <c r="M12" s="15">
        <v>5</v>
      </c>
      <c r="N12" s="15">
        <v>5</v>
      </c>
      <c r="O12" s="15">
        <v>5</v>
      </c>
      <c r="P12" s="15">
        <v>5</v>
      </c>
      <c r="Q12" s="15">
        <v>5</v>
      </c>
      <c r="R12" s="15">
        <v>5</v>
      </c>
      <c r="S12" s="15">
        <v>5</v>
      </c>
      <c r="T12" s="15">
        <v>5</v>
      </c>
      <c r="U12" s="15">
        <v>5</v>
      </c>
      <c r="V12" s="15">
        <v>5</v>
      </c>
      <c r="W12" s="15">
        <v>5</v>
      </c>
      <c r="X12" s="15">
        <v>5</v>
      </c>
      <c r="Y12" s="15">
        <v>5</v>
      </c>
      <c r="Z12" s="15">
        <v>5</v>
      </c>
      <c r="AA12" s="15">
        <v>5</v>
      </c>
      <c r="AB12" s="15">
        <v>5</v>
      </c>
      <c r="AC12" s="15">
        <v>5</v>
      </c>
      <c r="AD12" s="15">
        <v>5</v>
      </c>
      <c r="AE12" s="15">
        <v>5</v>
      </c>
      <c r="AF12" s="15">
        <v>5</v>
      </c>
      <c r="AG12" s="15">
        <v>5</v>
      </c>
      <c r="AH12" s="15">
        <v>5</v>
      </c>
      <c r="AI12" s="15">
        <v>5</v>
      </c>
      <c r="AJ12" s="63">
        <v>5</v>
      </c>
      <c r="AK12" s="11"/>
      <c r="AL12" s="11"/>
      <c r="AM12" s="69">
        <v>9</v>
      </c>
      <c r="AN12" s="70">
        <f>COUNTIF($Q$3:$Q$32,AN2)</f>
        <v>0</v>
      </c>
      <c r="AO12" s="70">
        <f t="shared" ref="AO12:AS12" si="17">COUNTIF($Q$3:$Q$32,AO2)</f>
        <v>1</v>
      </c>
      <c r="AP12" s="70">
        <f t="shared" si="17"/>
        <v>1</v>
      </c>
      <c r="AQ12" s="70">
        <f t="shared" si="17"/>
        <v>10</v>
      </c>
      <c r="AR12" s="70">
        <f t="shared" si="17"/>
        <v>17</v>
      </c>
      <c r="AS12" s="70">
        <f t="shared" si="17"/>
        <v>1</v>
      </c>
      <c r="AT12" s="71">
        <f t="shared" si="3"/>
        <v>30</v>
      </c>
      <c r="AU12" s="11"/>
      <c r="AW12" s="38">
        <v>9</v>
      </c>
      <c r="AX12" s="39">
        <f>COUNTIF($I$11:$AJ$11,AX2)</f>
        <v>0</v>
      </c>
      <c r="AY12" s="39">
        <f t="shared" ref="AY12:BC12" si="18">COUNTIF($I$11:$AJ$11,AY2)</f>
        <v>4</v>
      </c>
      <c r="AZ12" s="39">
        <f t="shared" si="18"/>
        <v>4</v>
      </c>
      <c r="BA12" s="39">
        <f t="shared" si="18"/>
        <v>12</v>
      </c>
      <c r="BB12" s="39">
        <f t="shared" si="18"/>
        <v>8</v>
      </c>
      <c r="BC12" s="39">
        <f t="shared" si="18"/>
        <v>0</v>
      </c>
      <c r="BD12" s="42">
        <f t="shared" si="4"/>
        <v>28</v>
      </c>
    </row>
    <row r="13" spans="1:56" ht="14.45" x14ac:dyDescent="0.3">
      <c r="A13" s="15">
        <v>11</v>
      </c>
      <c r="B13" s="15" t="s">
        <v>77</v>
      </c>
      <c r="C13" s="15" t="s">
        <v>50</v>
      </c>
      <c r="D13" s="15" t="s">
        <v>23</v>
      </c>
      <c r="E13" s="15" t="s">
        <v>17</v>
      </c>
      <c r="F13" s="109">
        <v>1</v>
      </c>
      <c r="G13" s="109">
        <v>1</v>
      </c>
      <c r="H13" s="56" t="s">
        <v>20</v>
      </c>
      <c r="I13" s="62">
        <v>4</v>
      </c>
      <c r="J13" s="15">
        <v>5</v>
      </c>
      <c r="K13" s="15">
        <v>5</v>
      </c>
      <c r="L13" s="15">
        <v>5</v>
      </c>
      <c r="M13" s="15">
        <v>2</v>
      </c>
      <c r="N13" s="15">
        <v>1</v>
      </c>
      <c r="O13" s="15">
        <v>0</v>
      </c>
      <c r="P13" s="15">
        <v>0</v>
      </c>
      <c r="Q13" s="15">
        <v>5</v>
      </c>
      <c r="R13" s="15">
        <v>4</v>
      </c>
      <c r="S13" s="15">
        <v>5</v>
      </c>
      <c r="T13" s="15">
        <v>5</v>
      </c>
      <c r="U13" s="15">
        <v>5</v>
      </c>
      <c r="V13" s="15">
        <v>5</v>
      </c>
      <c r="W13" s="15">
        <v>5</v>
      </c>
      <c r="X13" s="15">
        <v>5</v>
      </c>
      <c r="Y13" s="15">
        <v>1</v>
      </c>
      <c r="Z13" s="15">
        <v>1</v>
      </c>
      <c r="AA13" s="15">
        <v>5</v>
      </c>
      <c r="AB13" s="15">
        <v>5</v>
      </c>
      <c r="AC13" s="15">
        <v>5</v>
      </c>
      <c r="AD13" s="15">
        <v>3</v>
      </c>
      <c r="AE13" s="15">
        <v>5</v>
      </c>
      <c r="AF13" s="15">
        <v>5</v>
      </c>
      <c r="AG13" s="15">
        <v>5</v>
      </c>
      <c r="AH13" s="15">
        <v>5</v>
      </c>
      <c r="AI13" s="15">
        <v>5</v>
      </c>
      <c r="AJ13" s="63">
        <v>5</v>
      </c>
      <c r="AK13" s="11"/>
      <c r="AL13" s="11"/>
      <c r="AM13" s="69">
        <v>10</v>
      </c>
      <c r="AN13" s="70">
        <f>COUNTIF($R$3:$R$32,AN2)</f>
        <v>2</v>
      </c>
      <c r="AO13" s="70">
        <f t="shared" ref="AO13:AS13" si="19">COUNTIF($R$3:$R$32,AO2)</f>
        <v>2</v>
      </c>
      <c r="AP13" s="70">
        <f t="shared" si="19"/>
        <v>4</v>
      </c>
      <c r="AQ13" s="70">
        <f t="shared" si="19"/>
        <v>10</v>
      </c>
      <c r="AR13" s="70">
        <f t="shared" si="19"/>
        <v>8</v>
      </c>
      <c r="AS13" s="70">
        <f t="shared" si="19"/>
        <v>4</v>
      </c>
      <c r="AT13" s="71">
        <f t="shared" si="3"/>
        <v>30</v>
      </c>
      <c r="AU13" s="11"/>
      <c r="AW13" s="38">
        <v>10</v>
      </c>
      <c r="AX13" s="39">
        <f>COUNTIF($I$12:$AJ$12,AX2)</f>
        <v>0</v>
      </c>
      <c r="AY13" s="39">
        <f t="shared" ref="AY13:BC13" si="20">COUNTIF($I$12:$AJ$12,AY2)</f>
        <v>0</v>
      </c>
      <c r="AZ13" s="39">
        <f t="shared" si="20"/>
        <v>0</v>
      </c>
      <c r="BA13" s="39">
        <f t="shared" si="20"/>
        <v>0</v>
      </c>
      <c r="BB13" s="39">
        <f t="shared" si="20"/>
        <v>28</v>
      </c>
      <c r="BC13" s="39">
        <f t="shared" si="20"/>
        <v>0</v>
      </c>
      <c r="BD13" s="42">
        <f t="shared" si="4"/>
        <v>28</v>
      </c>
    </row>
    <row r="14" spans="1:56" ht="14.45" x14ac:dyDescent="0.3">
      <c r="A14" s="15">
        <v>12</v>
      </c>
      <c r="B14" s="15" t="s">
        <v>77</v>
      </c>
      <c r="C14" s="15" t="s">
        <v>46</v>
      </c>
      <c r="D14" s="15" t="s">
        <v>23</v>
      </c>
      <c r="E14" s="15" t="s">
        <v>16</v>
      </c>
      <c r="F14" s="109">
        <v>0.08</v>
      </c>
      <c r="G14" s="109">
        <v>0.08</v>
      </c>
      <c r="H14" s="56" t="s">
        <v>23</v>
      </c>
      <c r="I14" s="62">
        <v>5</v>
      </c>
      <c r="J14" s="15">
        <v>5</v>
      </c>
      <c r="K14" s="15">
        <v>5</v>
      </c>
      <c r="L14" s="15">
        <v>5</v>
      </c>
      <c r="M14" s="15">
        <v>5</v>
      </c>
      <c r="N14" s="15">
        <v>4</v>
      </c>
      <c r="O14" s="15">
        <v>5</v>
      </c>
      <c r="P14" s="15">
        <v>5</v>
      </c>
      <c r="Q14" s="15">
        <v>5</v>
      </c>
      <c r="R14" s="15">
        <v>5</v>
      </c>
      <c r="S14" s="15">
        <v>5</v>
      </c>
      <c r="T14" s="15">
        <v>5</v>
      </c>
      <c r="U14" s="15">
        <v>5</v>
      </c>
      <c r="V14" s="15">
        <v>5</v>
      </c>
      <c r="W14" s="15">
        <v>5</v>
      </c>
      <c r="X14" s="15">
        <v>5</v>
      </c>
      <c r="Y14" s="15">
        <v>5</v>
      </c>
      <c r="Z14" s="15">
        <v>5</v>
      </c>
      <c r="AA14" s="15">
        <v>5</v>
      </c>
      <c r="AB14" s="15">
        <v>5</v>
      </c>
      <c r="AC14" s="15">
        <v>5</v>
      </c>
      <c r="AD14" s="15">
        <v>5</v>
      </c>
      <c r="AE14" s="15">
        <v>5</v>
      </c>
      <c r="AF14" s="15">
        <v>5</v>
      </c>
      <c r="AG14" s="15">
        <v>5</v>
      </c>
      <c r="AH14" s="15">
        <v>5</v>
      </c>
      <c r="AI14" s="15">
        <v>5</v>
      </c>
      <c r="AJ14" s="63">
        <v>5</v>
      </c>
      <c r="AK14" s="11"/>
      <c r="AL14" s="11"/>
      <c r="AM14" s="69">
        <v>11</v>
      </c>
      <c r="AN14" s="70">
        <f>COUNTIF($S$3:$S$32,AN2)</f>
        <v>0</v>
      </c>
      <c r="AO14" s="70">
        <f t="shared" ref="AO14:AS14" si="21">COUNTIF($S$3:$S$32,AO2)</f>
        <v>0</v>
      </c>
      <c r="AP14" s="70">
        <f t="shared" si="21"/>
        <v>3</v>
      </c>
      <c r="AQ14" s="70">
        <f t="shared" si="21"/>
        <v>7</v>
      </c>
      <c r="AR14" s="70">
        <f t="shared" si="21"/>
        <v>20</v>
      </c>
      <c r="AS14" s="70">
        <f t="shared" si="21"/>
        <v>0</v>
      </c>
      <c r="AT14" s="71">
        <f t="shared" si="3"/>
        <v>30</v>
      </c>
      <c r="AU14" s="11"/>
      <c r="AW14" s="38">
        <v>11</v>
      </c>
      <c r="AX14" s="39">
        <f>COUNTIF($I$13:$AJ$13,AX2)</f>
        <v>3</v>
      </c>
      <c r="AY14" s="39">
        <f t="shared" ref="AY14:BC14" si="22">COUNTIF($I$13:$AJ$13,AY2)</f>
        <v>1</v>
      </c>
      <c r="AZ14" s="39">
        <f t="shared" si="22"/>
        <v>1</v>
      </c>
      <c r="BA14" s="39">
        <f t="shared" si="22"/>
        <v>2</v>
      </c>
      <c r="BB14" s="39">
        <f t="shared" si="22"/>
        <v>19</v>
      </c>
      <c r="BC14" s="39">
        <f t="shared" si="22"/>
        <v>2</v>
      </c>
      <c r="BD14" s="42">
        <f t="shared" si="4"/>
        <v>28</v>
      </c>
    </row>
    <row r="15" spans="1:56" x14ac:dyDescent="0.25">
      <c r="A15" s="15">
        <v>13</v>
      </c>
      <c r="B15" s="15" t="s">
        <v>77</v>
      </c>
      <c r="C15" s="15" t="s">
        <v>59</v>
      </c>
      <c r="D15" s="15" t="s">
        <v>21</v>
      </c>
      <c r="E15" s="15" t="s">
        <v>16</v>
      </c>
      <c r="F15" s="109">
        <v>1</v>
      </c>
      <c r="G15" s="109">
        <v>1</v>
      </c>
      <c r="H15" s="56" t="s">
        <v>25</v>
      </c>
      <c r="I15" s="62">
        <v>5</v>
      </c>
      <c r="J15" s="15">
        <v>5</v>
      </c>
      <c r="K15" s="15">
        <v>5</v>
      </c>
      <c r="L15" s="15">
        <v>5</v>
      </c>
      <c r="M15" s="15">
        <v>5</v>
      </c>
      <c r="N15" s="15">
        <v>5</v>
      </c>
      <c r="O15" s="15">
        <v>5</v>
      </c>
      <c r="P15" s="15">
        <v>4</v>
      </c>
      <c r="Q15" s="15">
        <v>4</v>
      </c>
      <c r="R15" s="15">
        <v>5</v>
      </c>
      <c r="S15" s="15">
        <v>5</v>
      </c>
      <c r="T15" s="15">
        <v>5</v>
      </c>
      <c r="U15" s="15">
        <v>5</v>
      </c>
      <c r="V15" s="15">
        <v>5</v>
      </c>
      <c r="W15" s="15">
        <v>5</v>
      </c>
      <c r="X15" s="15">
        <v>5</v>
      </c>
      <c r="Y15" s="15">
        <v>5</v>
      </c>
      <c r="Z15" s="15">
        <v>5</v>
      </c>
      <c r="AA15" s="15">
        <v>5</v>
      </c>
      <c r="AB15" s="15">
        <v>5</v>
      </c>
      <c r="AC15" s="15">
        <v>4</v>
      </c>
      <c r="AD15" s="15">
        <v>5</v>
      </c>
      <c r="AE15" s="15">
        <v>5</v>
      </c>
      <c r="AF15" s="15">
        <v>5</v>
      </c>
      <c r="AG15" s="15">
        <v>5</v>
      </c>
      <c r="AH15" s="15">
        <v>5</v>
      </c>
      <c r="AI15" s="15">
        <v>5</v>
      </c>
      <c r="AJ15" s="63">
        <v>5</v>
      </c>
      <c r="AK15" s="11"/>
      <c r="AL15" s="11"/>
      <c r="AM15" s="69">
        <v>12</v>
      </c>
      <c r="AN15" s="70">
        <f>COUNTIF($T$3:$T$32,AN2)</f>
        <v>0</v>
      </c>
      <c r="AO15" s="70">
        <f t="shared" ref="AO15:AS15" si="23">COUNTIF($T$3:$T$32,AO2)</f>
        <v>0</v>
      </c>
      <c r="AP15" s="70">
        <f t="shared" si="23"/>
        <v>3</v>
      </c>
      <c r="AQ15" s="70">
        <f t="shared" si="23"/>
        <v>6</v>
      </c>
      <c r="AR15" s="70">
        <f t="shared" si="23"/>
        <v>21</v>
      </c>
      <c r="AS15" s="70">
        <f t="shared" si="23"/>
        <v>0</v>
      </c>
      <c r="AT15" s="71">
        <f t="shared" si="3"/>
        <v>30</v>
      </c>
      <c r="AU15" s="11"/>
      <c r="AW15" s="38">
        <v>12</v>
      </c>
      <c r="AX15" s="39">
        <f>COUNTIF($I$14:$AJ$14,AX2)</f>
        <v>0</v>
      </c>
      <c r="AY15" s="39">
        <f t="shared" ref="AY15:BC15" si="24">COUNTIF($I$14:$AJ$14,AY2)</f>
        <v>0</v>
      </c>
      <c r="AZ15" s="39">
        <f t="shared" si="24"/>
        <v>0</v>
      </c>
      <c r="BA15" s="39">
        <f t="shared" si="24"/>
        <v>1</v>
      </c>
      <c r="BB15" s="39">
        <f t="shared" si="24"/>
        <v>27</v>
      </c>
      <c r="BC15" s="39">
        <f t="shared" si="24"/>
        <v>0</v>
      </c>
      <c r="BD15" s="42">
        <f t="shared" si="4"/>
        <v>28</v>
      </c>
    </row>
    <row r="16" spans="1:56" x14ac:dyDescent="0.25">
      <c r="A16" s="15">
        <v>14</v>
      </c>
      <c r="B16" s="15" t="s">
        <v>77</v>
      </c>
      <c r="C16" s="15" t="s">
        <v>51</v>
      </c>
      <c r="D16" s="15" t="s">
        <v>23</v>
      </c>
      <c r="E16" s="15" t="s">
        <v>17</v>
      </c>
      <c r="F16" s="109">
        <v>0.16</v>
      </c>
      <c r="G16" s="109">
        <v>0.16</v>
      </c>
      <c r="H16" s="56" t="s">
        <v>24</v>
      </c>
      <c r="I16" s="62">
        <v>5</v>
      </c>
      <c r="J16" s="15">
        <v>5</v>
      </c>
      <c r="K16" s="15">
        <v>5</v>
      </c>
      <c r="L16" s="15">
        <v>5</v>
      </c>
      <c r="M16" s="15">
        <v>5</v>
      </c>
      <c r="N16" s="15">
        <v>3</v>
      </c>
      <c r="O16" s="15">
        <v>3</v>
      </c>
      <c r="P16" s="15">
        <v>3</v>
      </c>
      <c r="Q16" s="15">
        <v>5</v>
      </c>
      <c r="R16" s="15">
        <v>4</v>
      </c>
      <c r="S16" s="15">
        <v>4</v>
      </c>
      <c r="T16" s="15">
        <v>4</v>
      </c>
      <c r="U16" s="15">
        <v>4</v>
      </c>
      <c r="V16" s="15">
        <v>4</v>
      </c>
      <c r="W16" s="15">
        <v>5</v>
      </c>
      <c r="X16" s="15">
        <v>5</v>
      </c>
      <c r="Y16" s="15">
        <v>5</v>
      </c>
      <c r="Z16" s="15">
        <v>5</v>
      </c>
      <c r="AA16" s="15">
        <v>5</v>
      </c>
      <c r="AB16" s="15">
        <v>5</v>
      </c>
      <c r="AC16" s="15">
        <v>4</v>
      </c>
      <c r="AD16" s="15">
        <v>3</v>
      </c>
      <c r="AE16" s="15">
        <v>3</v>
      </c>
      <c r="AF16" s="15">
        <v>5</v>
      </c>
      <c r="AG16" s="15">
        <v>5</v>
      </c>
      <c r="AH16" s="15">
        <v>5</v>
      </c>
      <c r="AI16" s="15">
        <v>5</v>
      </c>
      <c r="AJ16" s="63">
        <v>5</v>
      </c>
      <c r="AK16" s="11"/>
      <c r="AL16" s="11"/>
      <c r="AM16" s="69">
        <v>13</v>
      </c>
      <c r="AN16" s="70">
        <f>COUNTIF($U$3:$U$32,AN2)</f>
        <v>0</v>
      </c>
      <c r="AO16" s="70">
        <f t="shared" ref="AO16:AS16" si="25">COUNTIF($U$3:$U$32,AO2)</f>
        <v>0</v>
      </c>
      <c r="AP16" s="70">
        <f t="shared" si="25"/>
        <v>1</v>
      </c>
      <c r="AQ16" s="70">
        <f t="shared" si="25"/>
        <v>9</v>
      </c>
      <c r="AR16" s="70">
        <f t="shared" si="25"/>
        <v>20</v>
      </c>
      <c r="AS16" s="70">
        <f t="shared" si="25"/>
        <v>0</v>
      </c>
      <c r="AT16" s="71">
        <f t="shared" si="3"/>
        <v>30</v>
      </c>
      <c r="AU16" s="11"/>
      <c r="AW16" s="38">
        <v>13</v>
      </c>
      <c r="AX16" s="39">
        <f>COUNTIF($I$15:$AJ$15,AX2)</f>
        <v>0</v>
      </c>
      <c r="AY16" s="39">
        <f t="shared" ref="AY16:BC16" si="26">COUNTIF($I$15:$AJ$15,AY2)</f>
        <v>0</v>
      </c>
      <c r="AZ16" s="39">
        <f t="shared" si="26"/>
        <v>0</v>
      </c>
      <c r="BA16" s="39">
        <f t="shared" si="26"/>
        <v>3</v>
      </c>
      <c r="BB16" s="39">
        <f t="shared" si="26"/>
        <v>25</v>
      </c>
      <c r="BC16" s="39">
        <f t="shared" si="26"/>
        <v>0</v>
      </c>
      <c r="BD16" s="42">
        <f t="shared" si="4"/>
        <v>28</v>
      </c>
    </row>
    <row r="17" spans="1:56" x14ac:dyDescent="0.25">
      <c r="A17" s="15">
        <v>15</v>
      </c>
      <c r="B17" s="15" t="s">
        <v>77</v>
      </c>
      <c r="C17" s="15" t="s">
        <v>53</v>
      </c>
      <c r="D17" s="15" t="s">
        <v>45</v>
      </c>
      <c r="E17" s="15" t="s">
        <v>17</v>
      </c>
      <c r="F17" s="109">
        <v>0.4</v>
      </c>
      <c r="G17" s="109">
        <v>0.4</v>
      </c>
      <c r="H17" s="56" t="s">
        <v>20</v>
      </c>
      <c r="I17" s="62">
        <v>5</v>
      </c>
      <c r="J17" s="15">
        <v>5</v>
      </c>
      <c r="K17" s="15">
        <v>5</v>
      </c>
      <c r="L17" s="15">
        <v>5</v>
      </c>
      <c r="M17" s="15">
        <v>5</v>
      </c>
      <c r="N17" s="15">
        <v>5</v>
      </c>
      <c r="O17" s="15">
        <v>5</v>
      </c>
      <c r="P17" s="15">
        <v>4</v>
      </c>
      <c r="Q17" s="15">
        <v>5</v>
      </c>
      <c r="R17" s="15">
        <v>5</v>
      </c>
      <c r="S17" s="15">
        <v>5</v>
      </c>
      <c r="T17" s="15">
        <v>5</v>
      </c>
      <c r="U17" s="15">
        <v>5</v>
      </c>
      <c r="V17" s="15">
        <v>5</v>
      </c>
      <c r="W17" s="15">
        <v>5</v>
      </c>
      <c r="X17" s="15">
        <v>5</v>
      </c>
      <c r="Y17" s="15">
        <v>5</v>
      </c>
      <c r="Z17" s="15">
        <v>5</v>
      </c>
      <c r="AA17" s="15">
        <v>5</v>
      </c>
      <c r="AB17" s="15">
        <v>5</v>
      </c>
      <c r="AC17" s="15">
        <v>5</v>
      </c>
      <c r="AD17" s="15">
        <v>5</v>
      </c>
      <c r="AE17" s="15">
        <v>5</v>
      </c>
      <c r="AF17" s="15">
        <v>5</v>
      </c>
      <c r="AG17" s="15">
        <v>5</v>
      </c>
      <c r="AH17" s="15">
        <v>5</v>
      </c>
      <c r="AI17" s="15">
        <v>5</v>
      </c>
      <c r="AJ17" s="63">
        <v>5</v>
      </c>
      <c r="AK17" s="11"/>
      <c r="AL17" s="11"/>
      <c r="AM17" s="69">
        <v>14</v>
      </c>
      <c r="AN17" s="70">
        <f>COUNTIF($V$3:$V$32,AN2)</f>
        <v>0</v>
      </c>
      <c r="AO17" s="70">
        <f t="shared" ref="AO17:AS17" si="27">COUNTIF($V$3:$V$32,AO2)</f>
        <v>0</v>
      </c>
      <c r="AP17" s="70">
        <f t="shared" si="27"/>
        <v>3</v>
      </c>
      <c r="AQ17" s="70">
        <f t="shared" si="27"/>
        <v>7</v>
      </c>
      <c r="AR17" s="70">
        <f t="shared" si="27"/>
        <v>20</v>
      </c>
      <c r="AS17" s="70">
        <f t="shared" si="27"/>
        <v>0</v>
      </c>
      <c r="AT17" s="71">
        <f t="shared" si="3"/>
        <v>30</v>
      </c>
      <c r="AU17" s="11"/>
      <c r="AW17" s="38">
        <v>14</v>
      </c>
      <c r="AX17" s="39">
        <f>COUNTIF($I$16:$AJ$16,AX2)</f>
        <v>0</v>
      </c>
      <c r="AY17" s="39">
        <f t="shared" ref="AY17:BC17" si="28">COUNTIF($I$16:$AJ$16,AY2)</f>
        <v>0</v>
      </c>
      <c r="AZ17" s="39">
        <f t="shared" si="28"/>
        <v>5</v>
      </c>
      <c r="BA17" s="39">
        <f t="shared" si="28"/>
        <v>6</v>
      </c>
      <c r="BB17" s="39">
        <f t="shared" si="28"/>
        <v>17</v>
      </c>
      <c r="BC17" s="39">
        <f t="shared" si="28"/>
        <v>0</v>
      </c>
      <c r="BD17" s="42">
        <f t="shared" si="4"/>
        <v>28</v>
      </c>
    </row>
    <row r="18" spans="1:56" x14ac:dyDescent="0.25">
      <c r="A18" s="15">
        <v>16</v>
      </c>
      <c r="B18" s="15" t="s">
        <v>77</v>
      </c>
      <c r="C18" s="15" t="s">
        <v>53</v>
      </c>
      <c r="D18" s="15" t="s">
        <v>19</v>
      </c>
      <c r="E18" s="15" t="s">
        <v>17</v>
      </c>
      <c r="F18" s="109">
        <v>1.5</v>
      </c>
      <c r="G18" s="109">
        <v>1.5</v>
      </c>
      <c r="H18" s="56" t="s">
        <v>20</v>
      </c>
      <c r="I18" s="62">
        <v>5</v>
      </c>
      <c r="J18" s="15">
        <v>5</v>
      </c>
      <c r="K18" s="15">
        <v>5</v>
      </c>
      <c r="L18" s="15">
        <v>5</v>
      </c>
      <c r="M18" s="15">
        <v>4</v>
      </c>
      <c r="N18" s="15">
        <v>4</v>
      </c>
      <c r="O18" s="15">
        <v>5</v>
      </c>
      <c r="P18" s="15">
        <v>4</v>
      </c>
      <c r="Q18" s="15">
        <v>5</v>
      </c>
      <c r="R18" s="15">
        <v>1</v>
      </c>
      <c r="S18" s="15">
        <v>5</v>
      </c>
      <c r="T18" s="15">
        <v>5</v>
      </c>
      <c r="U18" s="15">
        <v>5</v>
      </c>
      <c r="V18" s="15">
        <v>3</v>
      </c>
      <c r="W18" s="15">
        <v>4</v>
      </c>
      <c r="X18" s="15">
        <v>4</v>
      </c>
      <c r="Y18" s="15">
        <v>3</v>
      </c>
      <c r="Z18" s="15">
        <v>5</v>
      </c>
      <c r="AA18" s="15">
        <v>5</v>
      </c>
      <c r="AB18" s="15">
        <v>5</v>
      </c>
      <c r="AC18" s="15">
        <v>5</v>
      </c>
      <c r="AD18" s="15">
        <v>5</v>
      </c>
      <c r="AE18" s="15">
        <v>4</v>
      </c>
      <c r="AF18" s="15">
        <v>5</v>
      </c>
      <c r="AG18" s="15">
        <v>5</v>
      </c>
      <c r="AH18" s="15">
        <v>5</v>
      </c>
      <c r="AI18" s="15">
        <v>5</v>
      </c>
      <c r="AJ18" s="63">
        <v>5</v>
      </c>
      <c r="AK18" s="11"/>
      <c r="AL18" s="11"/>
      <c r="AM18" s="69">
        <v>15</v>
      </c>
      <c r="AN18" s="70">
        <f>COUNTIF($W$3:$W$32,AN2)</f>
        <v>0</v>
      </c>
      <c r="AO18" s="70">
        <f t="shared" ref="AO18:AS18" si="29">COUNTIF($W$3:$W$32,AO2)</f>
        <v>0</v>
      </c>
      <c r="AP18" s="70">
        <f t="shared" si="29"/>
        <v>1</v>
      </c>
      <c r="AQ18" s="70">
        <f t="shared" si="29"/>
        <v>6</v>
      </c>
      <c r="AR18" s="70">
        <f t="shared" si="29"/>
        <v>23</v>
      </c>
      <c r="AS18" s="70">
        <f t="shared" si="29"/>
        <v>0</v>
      </c>
      <c r="AT18" s="71">
        <f t="shared" si="3"/>
        <v>30</v>
      </c>
      <c r="AU18" s="11"/>
      <c r="AW18" s="38">
        <v>15</v>
      </c>
      <c r="AX18" s="39">
        <f>COUNTIF($I$17:$AJ$17,AX2)</f>
        <v>0</v>
      </c>
      <c r="AY18" s="39">
        <f t="shared" ref="AY18:BC18" si="30">COUNTIF($I$17:$AJ$17,AY2)</f>
        <v>0</v>
      </c>
      <c r="AZ18" s="39">
        <f t="shared" si="30"/>
        <v>0</v>
      </c>
      <c r="BA18" s="39">
        <f t="shared" si="30"/>
        <v>1</v>
      </c>
      <c r="BB18" s="39">
        <f t="shared" si="30"/>
        <v>27</v>
      </c>
      <c r="BC18" s="39">
        <f t="shared" si="30"/>
        <v>0</v>
      </c>
      <c r="BD18" s="42">
        <f t="shared" si="4"/>
        <v>28</v>
      </c>
    </row>
    <row r="19" spans="1:56" x14ac:dyDescent="0.25">
      <c r="A19" s="15">
        <v>17</v>
      </c>
      <c r="B19" s="15" t="s">
        <v>77</v>
      </c>
      <c r="C19" s="15" t="s">
        <v>41</v>
      </c>
      <c r="D19" s="15" t="s">
        <v>23</v>
      </c>
      <c r="E19" s="15" t="s">
        <v>16</v>
      </c>
      <c r="F19" s="109">
        <v>3</v>
      </c>
      <c r="G19" s="109">
        <v>3</v>
      </c>
      <c r="H19" s="56" t="s">
        <v>23</v>
      </c>
      <c r="I19" s="62">
        <v>5</v>
      </c>
      <c r="J19" s="15">
        <v>5</v>
      </c>
      <c r="K19" s="15">
        <v>5</v>
      </c>
      <c r="L19" s="15">
        <v>4</v>
      </c>
      <c r="M19" s="15">
        <v>4</v>
      </c>
      <c r="N19" s="15">
        <v>0</v>
      </c>
      <c r="O19" s="15">
        <v>0</v>
      </c>
      <c r="P19" s="15">
        <v>5</v>
      </c>
      <c r="Q19" s="15">
        <v>4</v>
      </c>
      <c r="R19" s="15">
        <v>4</v>
      </c>
      <c r="S19" s="15">
        <v>5</v>
      </c>
      <c r="T19" s="15">
        <v>5</v>
      </c>
      <c r="U19" s="15">
        <v>5</v>
      </c>
      <c r="V19" s="15">
        <v>5</v>
      </c>
      <c r="W19" s="15">
        <v>5</v>
      </c>
      <c r="X19" s="15">
        <v>5</v>
      </c>
      <c r="Y19" s="15">
        <v>5</v>
      </c>
      <c r="Z19" s="15">
        <v>5</v>
      </c>
      <c r="AA19" s="15">
        <v>5</v>
      </c>
      <c r="AB19" s="15">
        <v>5</v>
      </c>
      <c r="AC19" s="15">
        <v>5</v>
      </c>
      <c r="AD19" s="15">
        <v>4</v>
      </c>
      <c r="AE19" s="15">
        <v>3</v>
      </c>
      <c r="AF19" s="15">
        <v>1</v>
      </c>
      <c r="AG19" s="15">
        <v>3</v>
      </c>
      <c r="AH19" s="15">
        <v>3</v>
      </c>
      <c r="AI19" s="15">
        <v>4</v>
      </c>
      <c r="AJ19" s="63">
        <v>4</v>
      </c>
      <c r="AK19" s="11"/>
      <c r="AL19" s="11"/>
      <c r="AM19" s="69">
        <v>16</v>
      </c>
      <c r="AN19" s="70">
        <f>COUNTIF($X$3:$X$32,AN2)</f>
        <v>0</v>
      </c>
      <c r="AO19" s="70">
        <f t="shared" ref="AO19:AS19" si="31">COUNTIF($X$3:$X$32,AO2)</f>
        <v>1</v>
      </c>
      <c r="AP19" s="70">
        <f t="shared" si="31"/>
        <v>3</v>
      </c>
      <c r="AQ19" s="70">
        <f t="shared" si="31"/>
        <v>11</v>
      </c>
      <c r="AR19" s="70">
        <f t="shared" si="31"/>
        <v>14</v>
      </c>
      <c r="AS19" s="70">
        <f t="shared" si="31"/>
        <v>1</v>
      </c>
      <c r="AT19" s="71">
        <f t="shared" si="3"/>
        <v>30</v>
      </c>
      <c r="AU19" s="11"/>
      <c r="AW19" s="38">
        <v>16</v>
      </c>
      <c r="AX19" s="39">
        <f>COUNTIF($I$18:$AJ$18,AX2)</f>
        <v>1</v>
      </c>
      <c r="AY19" s="39">
        <f t="shared" ref="AY19:BC19" si="32">COUNTIF($I$18:$AJ$18,AY2)</f>
        <v>0</v>
      </c>
      <c r="AZ19" s="39">
        <f t="shared" si="32"/>
        <v>2</v>
      </c>
      <c r="BA19" s="39">
        <f t="shared" si="32"/>
        <v>6</v>
      </c>
      <c r="BB19" s="39">
        <f t="shared" si="32"/>
        <v>19</v>
      </c>
      <c r="BC19" s="39">
        <f t="shared" si="32"/>
        <v>0</v>
      </c>
      <c r="BD19" s="42">
        <f t="shared" si="4"/>
        <v>28</v>
      </c>
    </row>
    <row r="20" spans="1:56" x14ac:dyDescent="0.25">
      <c r="A20" s="15">
        <v>18</v>
      </c>
      <c r="B20" s="15" t="s">
        <v>77</v>
      </c>
      <c r="C20" s="109" t="s">
        <v>41</v>
      </c>
      <c r="D20" s="109" t="s">
        <v>23</v>
      </c>
      <c r="E20" s="109" t="s">
        <v>16</v>
      </c>
      <c r="F20" s="109">
        <v>3</v>
      </c>
      <c r="G20" s="109">
        <v>3</v>
      </c>
      <c r="H20" s="110" t="s">
        <v>23</v>
      </c>
      <c r="I20" s="62">
        <v>5</v>
      </c>
      <c r="J20" s="15">
        <v>5</v>
      </c>
      <c r="K20" s="15">
        <v>5</v>
      </c>
      <c r="L20" s="15">
        <v>5</v>
      </c>
      <c r="M20" s="15">
        <v>4</v>
      </c>
      <c r="N20" s="15">
        <v>3</v>
      </c>
      <c r="O20" s="15">
        <v>4</v>
      </c>
      <c r="P20" s="15">
        <v>5</v>
      </c>
      <c r="Q20" s="15">
        <v>4</v>
      </c>
      <c r="R20" s="15">
        <v>4</v>
      </c>
      <c r="S20" s="15">
        <v>5</v>
      </c>
      <c r="T20" s="15">
        <v>5</v>
      </c>
      <c r="U20" s="15">
        <v>5</v>
      </c>
      <c r="V20" s="15">
        <v>5</v>
      </c>
      <c r="W20" s="15">
        <v>5</v>
      </c>
      <c r="X20" s="15">
        <v>5</v>
      </c>
      <c r="Y20" s="15">
        <v>5</v>
      </c>
      <c r="Z20" s="15">
        <v>5</v>
      </c>
      <c r="AA20" s="15">
        <v>5</v>
      </c>
      <c r="AB20" s="15">
        <v>5</v>
      </c>
      <c r="AC20" s="15">
        <v>5</v>
      </c>
      <c r="AD20" s="15">
        <v>4</v>
      </c>
      <c r="AE20" s="15">
        <v>5</v>
      </c>
      <c r="AF20" s="15">
        <v>5</v>
      </c>
      <c r="AG20" s="15">
        <v>5</v>
      </c>
      <c r="AH20" s="15">
        <v>5</v>
      </c>
      <c r="AI20" s="15">
        <v>4</v>
      </c>
      <c r="AJ20" s="63">
        <v>4</v>
      </c>
      <c r="AK20" s="11"/>
      <c r="AL20" s="11"/>
      <c r="AM20" s="69">
        <v>17</v>
      </c>
      <c r="AN20" s="70">
        <f>COUNTIF($Y$3:$Y$32,AN2)</f>
        <v>2</v>
      </c>
      <c r="AO20" s="70">
        <f t="shared" ref="AO20:AS20" si="33">COUNTIF($Y$3:$Y$32,AO2)</f>
        <v>1</v>
      </c>
      <c r="AP20" s="70">
        <f t="shared" si="33"/>
        <v>4</v>
      </c>
      <c r="AQ20" s="70">
        <f t="shared" si="33"/>
        <v>5</v>
      </c>
      <c r="AR20" s="70">
        <f t="shared" si="33"/>
        <v>18</v>
      </c>
      <c r="AS20" s="70">
        <f t="shared" si="33"/>
        <v>0</v>
      </c>
      <c r="AT20" s="71">
        <f t="shared" si="3"/>
        <v>30</v>
      </c>
      <c r="AU20" s="11"/>
      <c r="AW20" s="38">
        <v>17</v>
      </c>
      <c r="AX20" s="39">
        <f>COUNTIF($I$19:$AJ$19,AX2)</f>
        <v>1</v>
      </c>
      <c r="AY20" s="39">
        <f t="shared" ref="AY20:BC20" si="34">COUNTIF($I$19:$AJ$19,AY2)</f>
        <v>0</v>
      </c>
      <c r="AZ20" s="39">
        <f t="shared" si="34"/>
        <v>3</v>
      </c>
      <c r="BA20" s="39">
        <f t="shared" si="34"/>
        <v>7</v>
      </c>
      <c r="BB20" s="39">
        <f t="shared" si="34"/>
        <v>15</v>
      </c>
      <c r="BC20" s="39">
        <f t="shared" si="34"/>
        <v>2</v>
      </c>
      <c r="BD20" s="42">
        <f t="shared" si="4"/>
        <v>28</v>
      </c>
    </row>
    <row r="21" spans="1:56" ht="14.45" x14ac:dyDescent="0.3">
      <c r="A21" s="15">
        <v>19</v>
      </c>
      <c r="B21" s="15" t="s">
        <v>77</v>
      </c>
      <c r="C21" s="109" t="s">
        <v>52</v>
      </c>
      <c r="D21" s="109" t="s">
        <v>23</v>
      </c>
      <c r="E21" s="109" t="s">
        <v>17</v>
      </c>
      <c r="F21" s="109">
        <v>1.5</v>
      </c>
      <c r="G21" s="109">
        <v>1.5</v>
      </c>
      <c r="H21" s="110" t="s">
        <v>23</v>
      </c>
      <c r="I21" s="62">
        <v>4</v>
      </c>
      <c r="J21" s="15">
        <v>4</v>
      </c>
      <c r="K21" s="15">
        <v>4</v>
      </c>
      <c r="L21" s="15">
        <v>4</v>
      </c>
      <c r="M21" s="15">
        <v>3</v>
      </c>
      <c r="N21" s="15">
        <v>2</v>
      </c>
      <c r="O21" s="15">
        <v>4</v>
      </c>
      <c r="P21" s="15">
        <v>3</v>
      </c>
      <c r="Q21" s="15">
        <v>3</v>
      </c>
      <c r="R21" s="15">
        <v>4</v>
      </c>
      <c r="S21" s="15">
        <v>3</v>
      </c>
      <c r="T21" s="15">
        <v>3</v>
      </c>
      <c r="U21" s="15">
        <v>4</v>
      </c>
      <c r="V21" s="15">
        <v>4</v>
      </c>
      <c r="W21" s="15">
        <v>4</v>
      </c>
      <c r="X21" s="15">
        <v>4</v>
      </c>
      <c r="Y21" s="15">
        <v>4</v>
      </c>
      <c r="Z21" s="15">
        <v>4</v>
      </c>
      <c r="AA21" s="15">
        <v>0</v>
      </c>
      <c r="AB21" s="15">
        <v>4</v>
      </c>
      <c r="AC21" s="15">
        <v>3</v>
      </c>
      <c r="AD21" s="15">
        <v>3</v>
      </c>
      <c r="AE21" s="15">
        <v>4</v>
      </c>
      <c r="AF21" s="15">
        <v>3</v>
      </c>
      <c r="AG21" s="15">
        <v>3</v>
      </c>
      <c r="AH21" s="15">
        <v>5</v>
      </c>
      <c r="AI21" s="15">
        <v>4</v>
      </c>
      <c r="AJ21" s="63">
        <v>3</v>
      </c>
      <c r="AK21" s="11"/>
      <c r="AL21" s="11"/>
      <c r="AM21" s="69">
        <v>18</v>
      </c>
      <c r="AN21" s="70">
        <f>COUNTIF($Z$3:$Z$32,AN2)</f>
        <v>3</v>
      </c>
      <c r="AO21" s="70">
        <f t="shared" ref="AO21:AS21" si="35">COUNTIF($Z$3:$Z$32,AO2)</f>
        <v>1</v>
      </c>
      <c r="AP21" s="70">
        <f t="shared" si="35"/>
        <v>2</v>
      </c>
      <c r="AQ21" s="70">
        <f t="shared" si="35"/>
        <v>6</v>
      </c>
      <c r="AR21" s="70">
        <f t="shared" si="35"/>
        <v>17</v>
      </c>
      <c r="AS21" s="70">
        <f t="shared" si="35"/>
        <v>1</v>
      </c>
      <c r="AT21" s="71">
        <f t="shared" si="3"/>
        <v>30</v>
      </c>
      <c r="AU21" s="11"/>
      <c r="AW21" s="38">
        <v>18</v>
      </c>
      <c r="AX21" s="39">
        <f>COUNTIF($I$20:$AJ$20,AX2)</f>
        <v>0</v>
      </c>
      <c r="AY21" s="39">
        <f t="shared" ref="AY21:BC21" si="36">COUNTIF($I$20:$AJ$20,AY2)</f>
        <v>0</v>
      </c>
      <c r="AZ21" s="39">
        <f t="shared" si="36"/>
        <v>1</v>
      </c>
      <c r="BA21" s="39">
        <f t="shared" si="36"/>
        <v>7</v>
      </c>
      <c r="BB21" s="39">
        <f t="shared" si="36"/>
        <v>20</v>
      </c>
      <c r="BC21" s="39">
        <f t="shared" si="36"/>
        <v>0</v>
      </c>
      <c r="BD21" s="42">
        <f t="shared" si="4"/>
        <v>28</v>
      </c>
    </row>
    <row r="22" spans="1:56" ht="14.45" x14ac:dyDescent="0.3">
      <c r="A22" s="15">
        <v>20</v>
      </c>
      <c r="B22" s="15" t="s">
        <v>77</v>
      </c>
      <c r="C22" s="109" t="s">
        <v>42</v>
      </c>
      <c r="D22" s="109" t="s">
        <v>23</v>
      </c>
      <c r="E22" s="109" t="s">
        <v>17</v>
      </c>
      <c r="F22" s="109">
        <v>0.4</v>
      </c>
      <c r="G22" s="109">
        <v>0.4</v>
      </c>
      <c r="H22" s="110" t="s">
        <v>23</v>
      </c>
      <c r="I22" s="62">
        <v>3</v>
      </c>
      <c r="J22" s="15">
        <v>5</v>
      </c>
      <c r="K22" s="15">
        <v>5</v>
      </c>
      <c r="L22" s="15">
        <v>5</v>
      </c>
      <c r="M22" s="15">
        <v>1</v>
      </c>
      <c r="N22" s="15">
        <v>1</v>
      </c>
      <c r="O22" s="15">
        <v>3</v>
      </c>
      <c r="P22" s="15">
        <v>3</v>
      </c>
      <c r="Q22" s="15">
        <v>5</v>
      </c>
      <c r="R22" s="15">
        <v>2</v>
      </c>
      <c r="S22" s="15">
        <v>5</v>
      </c>
      <c r="T22" s="15">
        <v>5</v>
      </c>
      <c r="U22" s="15">
        <v>5</v>
      </c>
      <c r="V22" s="15">
        <v>4</v>
      </c>
      <c r="W22" s="15">
        <v>5</v>
      </c>
      <c r="X22" s="15">
        <v>4</v>
      </c>
      <c r="Y22" s="15">
        <v>5</v>
      </c>
      <c r="Z22" s="15">
        <v>3</v>
      </c>
      <c r="AA22" s="15">
        <v>5</v>
      </c>
      <c r="AB22" s="15">
        <v>5</v>
      </c>
      <c r="AC22" s="15">
        <v>5</v>
      </c>
      <c r="AD22" s="15">
        <v>5</v>
      </c>
      <c r="AE22" s="15">
        <v>5</v>
      </c>
      <c r="AF22" s="15">
        <v>5</v>
      </c>
      <c r="AG22" s="15">
        <v>3</v>
      </c>
      <c r="AH22" s="15">
        <v>4</v>
      </c>
      <c r="AI22" s="15">
        <v>3</v>
      </c>
      <c r="AJ22" s="63">
        <v>4</v>
      </c>
      <c r="AK22" s="11"/>
      <c r="AL22" s="11"/>
      <c r="AM22" s="69">
        <v>19</v>
      </c>
      <c r="AN22" s="70">
        <f>COUNTIF($AA$3:$AA$32,AN2)</f>
        <v>0</v>
      </c>
      <c r="AO22" s="70">
        <f t="shared" ref="AO22:AS22" si="37">COUNTIF($AA$3:$AA$32,AO2)</f>
        <v>1</v>
      </c>
      <c r="AP22" s="70">
        <f t="shared" si="37"/>
        <v>2</v>
      </c>
      <c r="AQ22" s="70">
        <f t="shared" si="37"/>
        <v>5</v>
      </c>
      <c r="AR22" s="70">
        <f t="shared" si="37"/>
        <v>21</v>
      </c>
      <c r="AS22" s="70">
        <f t="shared" si="37"/>
        <v>1</v>
      </c>
      <c r="AT22" s="71">
        <f t="shared" si="3"/>
        <v>30</v>
      </c>
      <c r="AU22" s="11"/>
      <c r="AW22" s="38">
        <v>19</v>
      </c>
      <c r="AX22" s="39">
        <f>COUNTIF($I$21:$AJ$21,AX2)</f>
        <v>0</v>
      </c>
      <c r="AY22" s="39">
        <f t="shared" ref="AY22:BC22" si="38">COUNTIF($I$21:$AJ$21,AY2)</f>
        <v>1</v>
      </c>
      <c r="AZ22" s="39">
        <f t="shared" si="38"/>
        <v>10</v>
      </c>
      <c r="BA22" s="39">
        <f t="shared" si="38"/>
        <v>15</v>
      </c>
      <c r="BB22" s="39">
        <f t="shared" si="38"/>
        <v>1</v>
      </c>
      <c r="BC22" s="39">
        <f t="shared" si="38"/>
        <v>1</v>
      </c>
      <c r="BD22" s="42">
        <f t="shared" si="4"/>
        <v>28</v>
      </c>
    </row>
    <row r="23" spans="1:56" x14ac:dyDescent="0.25">
      <c r="A23" s="15">
        <v>21</v>
      </c>
      <c r="B23" s="15" t="s">
        <v>77</v>
      </c>
      <c r="C23" s="109" t="s">
        <v>57</v>
      </c>
      <c r="D23" s="109" t="s">
        <v>23</v>
      </c>
      <c r="E23" s="109" t="s">
        <v>16</v>
      </c>
      <c r="F23" s="109">
        <v>4</v>
      </c>
      <c r="G23" s="109">
        <v>3</v>
      </c>
      <c r="H23" s="110" t="s">
        <v>43</v>
      </c>
      <c r="I23" s="62">
        <v>4</v>
      </c>
      <c r="J23" s="15">
        <v>5</v>
      </c>
      <c r="K23" s="15">
        <v>5</v>
      </c>
      <c r="L23" s="15">
        <v>4</v>
      </c>
      <c r="M23" s="15">
        <v>5</v>
      </c>
      <c r="N23" s="15">
        <v>0</v>
      </c>
      <c r="O23" s="15">
        <v>5</v>
      </c>
      <c r="P23" s="15">
        <v>4</v>
      </c>
      <c r="Q23" s="15">
        <v>4</v>
      </c>
      <c r="R23" s="15">
        <v>4</v>
      </c>
      <c r="S23" s="15">
        <v>5</v>
      </c>
      <c r="T23" s="15">
        <v>5</v>
      </c>
      <c r="U23" s="15">
        <v>5</v>
      </c>
      <c r="V23" s="15">
        <v>5</v>
      </c>
      <c r="W23" s="15">
        <v>4</v>
      </c>
      <c r="X23" s="15">
        <v>4</v>
      </c>
      <c r="Y23" s="15">
        <v>5</v>
      </c>
      <c r="Z23" s="15">
        <v>5</v>
      </c>
      <c r="AA23" s="15">
        <v>5</v>
      </c>
      <c r="AB23" s="15">
        <v>5</v>
      </c>
      <c r="AC23" s="15">
        <v>5</v>
      </c>
      <c r="AD23" s="15">
        <v>1</v>
      </c>
      <c r="AE23" s="15">
        <v>4</v>
      </c>
      <c r="AF23" s="15">
        <v>4</v>
      </c>
      <c r="AG23" s="15">
        <v>4</v>
      </c>
      <c r="AH23" s="15">
        <v>4</v>
      </c>
      <c r="AI23" s="15">
        <v>4</v>
      </c>
      <c r="AJ23" s="63">
        <v>5</v>
      </c>
      <c r="AK23" s="11"/>
      <c r="AL23" s="11"/>
      <c r="AM23" s="69">
        <v>20</v>
      </c>
      <c r="AN23" s="70">
        <f>COUNTIF($AB$3:$AB$32,AN2)</f>
        <v>1</v>
      </c>
      <c r="AO23" s="70">
        <f t="shared" ref="AO23:AS23" si="39">COUNTIF($AB$3:$AB$32,AO2)</f>
        <v>1</v>
      </c>
      <c r="AP23" s="70">
        <f t="shared" si="39"/>
        <v>0</v>
      </c>
      <c r="AQ23" s="70">
        <f t="shared" si="39"/>
        <v>7</v>
      </c>
      <c r="AR23" s="70">
        <f t="shared" si="39"/>
        <v>19</v>
      </c>
      <c r="AS23" s="70">
        <f t="shared" si="39"/>
        <v>2</v>
      </c>
      <c r="AT23" s="71">
        <f t="shared" si="3"/>
        <v>30</v>
      </c>
      <c r="AU23" s="11"/>
      <c r="AW23" s="38">
        <v>20</v>
      </c>
      <c r="AX23" s="39">
        <f>COUNTIF($I$22:$AJ$22,AX2)</f>
        <v>2</v>
      </c>
      <c r="AY23" s="39">
        <f t="shared" ref="AY23:BC23" si="40">COUNTIF($I$22:$AJ$22,AY2)</f>
        <v>1</v>
      </c>
      <c r="AZ23" s="39">
        <f t="shared" si="40"/>
        <v>6</v>
      </c>
      <c r="BA23" s="39">
        <f t="shared" si="40"/>
        <v>4</v>
      </c>
      <c r="BB23" s="39">
        <f t="shared" si="40"/>
        <v>15</v>
      </c>
      <c r="BC23" s="39">
        <f t="shared" si="40"/>
        <v>0</v>
      </c>
      <c r="BD23" s="42">
        <f t="shared" si="4"/>
        <v>28</v>
      </c>
    </row>
    <row r="24" spans="1:56" x14ac:dyDescent="0.25">
      <c r="A24" s="15">
        <v>22</v>
      </c>
      <c r="B24" s="15" t="s">
        <v>77</v>
      </c>
      <c r="C24" s="109" t="s">
        <v>76</v>
      </c>
      <c r="D24" s="109" t="s">
        <v>23</v>
      </c>
      <c r="E24" s="109" t="s">
        <v>17</v>
      </c>
      <c r="F24" s="109">
        <v>1.3</v>
      </c>
      <c r="G24" s="109">
        <v>1.3</v>
      </c>
      <c r="H24" s="110" t="s">
        <v>23</v>
      </c>
      <c r="I24" s="62">
        <v>5</v>
      </c>
      <c r="J24" s="15">
        <v>4</v>
      </c>
      <c r="K24" s="15">
        <v>5</v>
      </c>
      <c r="L24" s="15">
        <v>4</v>
      </c>
      <c r="M24" s="15">
        <v>5</v>
      </c>
      <c r="N24" s="15">
        <v>0</v>
      </c>
      <c r="O24" s="15">
        <v>5</v>
      </c>
      <c r="P24" s="15">
        <v>0</v>
      </c>
      <c r="Q24" s="15">
        <v>4</v>
      </c>
      <c r="R24" s="15">
        <v>0</v>
      </c>
      <c r="S24" s="15">
        <v>5</v>
      </c>
      <c r="T24" s="15">
        <v>5</v>
      </c>
      <c r="U24" s="15">
        <v>4</v>
      </c>
      <c r="V24" s="15">
        <v>4</v>
      </c>
      <c r="W24" s="15">
        <v>5</v>
      </c>
      <c r="X24" s="15">
        <v>4</v>
      </c>
      <c r="Y24" s="15">
        <v>5</v>
      </c>
      <c r="Z24" s="15">
        <v>5</v>
      </c>
      <c r="AA24" s="15">
        <v>5</v>
      </c>
      <c r="AB24" s="15">
        <v>5</v>
      </c>
      <c r="AC24" s="15">
        <v>5</v>
      </c>
      <c r="AD24" s="15">
        <v>2</v>
      </c>
      <c r="AE24" s="15">
        <v>4</v>
      </c>
      <c r="AF24" s="15">
        <v>5</v>
      </c>
      <c r="AG24" s="15">
        <v>4</v>
      </c>
      <c r="AH24" s="15">
        <v>4</v>
      </c>
      <c r="AI24" s="15">
        <v>4</v>
      </c>
      <c r="AJ24" s="63">
        <v>5</v>
      </c>
      <c r="AK24" s="11"/>
      <c r="AL24" s="11"/>
      <c r="AM24" s="69">
        <v>21</v>
      </c>
      <c r="AN24" s="70">
        <f>COUNTIF($AC$3:$AC$32,AN2)</f>
        <v>0</v>
      </c>
      <c r="AO24" s="70">
        <f t="shared" ref="AO24:AS24" si="41">COUNTIF($AC$3:$AC$32,AO2)</f>
        <v>1</v>
      </c>
      <c r="AP24" s="70">
        <f t="shared" si="41"/>
        <v>2</v>
      </c>
      <c r="AQ24" s="70">
        <f t="shared" si="41"/>
        <v>5</v>
      </c>
      <c r="AR24" s="70">
        <f t="shared" si="41"/>
        <v>22</v>
      </c>
      <c r="AS24" s="70">
        <f t="shared" si="41"/>
        <v>0</v>
      </c>
      <c r="AT24" s="71">
        <f t="shared" si="3"/>
        <v>30</v>
      </c>
      <c r="AU24" s="11"/>
      <c r="AW24" s="38">
        <v>21</v>
      </c>
      <c r="AX24" s="39">
        <f>COUNTIF($I$23:$AJ$23,AX2)</f>
        <v>1</v>
      </c>
      <c r="AY24" s="39">
        <f t="shared" ref="AY24:BC24" si="42">COUNTIF($I$23:$AJ$23,AY2)</f>
        <v>0</v>
      </c>
      <c r="AZ24" s="39">
        <f t="shared" si="42"/>
        <v>0</v>
      </c>
      <c r="BA24" s="39">
        <f t="shared" si="42"/>
        <v>12</v>
      </c>
      <c r="BB24" s="39">
        <f t="shared" si="42"/>
        <v>14</v>
      </c>
      <c r="BC24" s="39">
        <f t="shared" si="42"/>
        <v>1</v>
      </c>
      <c r="BD24" s="42">
        <f t="shared" si="4"/>
        <v>28</v>
      </c>
    </row>
    <row r="25" spans="1:56" x14ac:dyDescent="0.25">
      <c r="A25" s="15">
        <v>23</v>
      </c>
      <c r="B25" s="15" t="s">
        <v>77</v>
      </c>
      <c r="C25" s="109" t="s">
        <v>41</v>
      </c>
      <c r="D25" s="109" t="s">
        <v>24</v>
      </c>
      <c r="E25" s="109" t="s">
        <v>17</v>
      </c>
      <c r="F25" s="109">
        <v>0.3</v>
      </c>
      <c r="G25" s="109">
        <v>0.3</v>
      </c>
      <c r="H25" s="110" t="s">
        <v>24</v>
      </c>
      <c r="I25" s="62">
        <v>4</v>
      </c>
      <c r="J25" s="15">
        <v>5</v>
      </c>
      <c r="K25" s="15">
        <v>5</v>
      </c>
      <c r="L25" s="15">
        <v>5</v>
      </c>
      <c r="M25" s="15">
        <v>4</v>
      </c>
      <c r="N25" s="15">
        <v>3</v>
      </c>
      <c r="O25" s="15">
        <v>0</v>
      </c>
      <c r="P25" s="15">
        <v>3</v>
      </c>
      <c r="Q25" s="15">
        <v>4</v>
      </c>
      <c r="R25" s="15">
        <v>3</v>
      </c>
      <c r="S25" s="15">
        <v>5</v>
      </c>
      <c r="T25" s="15">
        <v>5</v>
      </c>
      <c r="U25" s="15">
        <v>5</v>
      </c>
      <c r="V25" s="15">
        <v>5</v>
      </c>
      <c r="W25" s="15">
        <v>5</v>
      </c>
      <c r="X25" s="15">
        <v>4</v>
      </c>
      <c r="Y25" s="15">
        <v>5</v>
      </c>
      <c r="Z25" s="15">
        <v>4</v>
      </c>
      <c r="AA25" s="15">
        <v>5</v>
      </c>
      <c r="AB25" s="15">
        <v>5</v>
      </c>
      <c r="AC25" s="15">
        <v>5</v>
      </c>
      <c r="AD25" s="15">
        <v>5</v>
      </c>
      <c r="AE25" s="15">
        <v>4</v>
      </c>
      <c r="AF25" s="15">
        <v>5</v>
      </c>
      <c r="AG25" s="15">
        <v>0</v>
      </c>
      <c r="AH25" s="15">
        <v>0</v>
      </c>
      <c r="AI25" s="15">
        <v>4</v>
      </c>
      <c r="AJ25" s="63">
        <v>4</v>
      </c>
      <c r="AK25" s="11"/>
      <c r="AL25" s="11"/>
      <c r="AM25" s="69">
        <v>22</v>
      </c>
      <c r="AN25" s="70">
        <f>COUNTIF($AD$3:$AD$32,AN2)</f>
        <v>2</v>
      </c>
      <c r="AO25" s="70">
        <f t="shared" ref="AO25:AS25" si="43">COUNTIF($AD$3:$AD$32,AO2)</f>
        <v>2</v>
      </c>
      <c r="AP25" s="70">
        <f t="shared" si="43"/>
        <v>4</v>
      </c>
      <c r="AQ25" s="70">
        <f t="shared" si="43"/>
        <v>5</v>
      </c>
      <c r="AR25" s="70">
        <f t="shared" si="43"/>
        <v>16</v>
      </c>
      <c r="AS25" s="70">
        <f t="shared" si="43"/>
        <v>1</v>
      </c>
      <c r="AT25" s="71">
        <f t="shared" si="3"/>
        <v>30</v>
      </c>
      <c r="AU25" s="11"/>
      <c r="AW25" s="38">
        <v>22</v>
      </c>
      <c r="AX25" s="39">
        <f>COUNTIF($I$24:$AJ$24,AX2)</f>
        <v>0</v>
      </c>
      <c r="AY25" s="39">
        <f t="shared" ref="AY25:BC25" si="44">COUNTIF($I$24:$AJ$24,AY2)</f>
        <v>1</v>
      </c>
      <c r="AZ25" s="39">
        <f t="shared" si="44"/>
        <v>0</v>
      </c>
      <c r="BA25" s="39">
        <f t="shared" si="44"/>
        <v>10</v>
      </c>
      <c r="BB25" s="39">
        <f t="shared" si="44"/>
        <v>14</v>
      </c>
      <c r="BC25" s="39">
        <f t="shared" si="44"/>
        <v>3</v>
      </c>
      <c r="BD25" s="42">
        <f t="shared" si="4"/>
        <v>28</v>
      </c>
    </row>
    <row r="26" spans="1:56" ht="14.45" x14ac:dyDescent="0.3">
      <c r="A26" s="15">
        <v>24</v>
      </c>
      <c r="B26" s="15" t="s">
        <v>77</v>
      </c>
      <c r="C26" s="109" t="s">
        <v>60</v>
      </c>
      <c r="D26" s="109" t="s">
        <v>23</v>
      </c>
      <c r="E26" s="109" t="s">
        <v>17</v>
      </c>
      <c r="F26" s="109">
        <v>4</v>
      </c>
      <c r="G26" s="109">
        <v>4</v>
      </c>
      <c r="H26" s="110" t="s">
        <v>23</v>
      </c>
      <c r="I26" s="62">
        <v>5</v>
      </c>
      <c r="J26" s="15">
        <v>5</v>
      </c>
      <c r="K26" s="15">
        <v>4</v>
      </c>
      <c r="L26" s="15">
        <v>5</v>
      </c>
      <c r="M26" s="15">
        <v>4</v>
      </c>
      <c r="N26" s="15">
        <v>1</v>
      </c>
      <c r="O26" s="15">
        <v>4</v>
      </c>
      <c r="P26" s="15">
        <v>4</v>
      </c>
      <c r="Q26" s="15">
        <v>2</v>
      </c>
      <c r="R26" s="15">
        <v>1</v>
      </c>
      <c r="S26" s="15">
        <v>4</v>
      </c>
      <c r="T26" s="15">
        <v>4</v>
      </c>
      <c r="U26" s="15">
        <v>4</v>
      </c>
      <c r="V26" s="15">
        <v>5</v>
      </c>
      <c r="W26" s="15">
        <v>5</v>
      </c>
      <c r="X26" s="15">
        <v>3</v>
      </c>
      <c r="Y26" s="15">
        <v>1</v>
      </c>
      <c r="Z26" s="15">
        <v>1</v>
      </c>
      <c r="AA26" s="15">
        <v>4</v>
      </c>
      <c r="AB26" s="15">
        <v>1</v>
      </c>
      <c r="AC26" s="15">
        <v>2</v>
      </c>
      <c r="AD26" s="15">
        <v>2</v>
      </c>
      <c r="AE26" s="15">
        <v>3</v>
      </c>
      <c r="AF26" s="15">
        <v>4</v>
      </c>
      <c r="AG26" s="15">
        <v>4</v>
      </c>
      <c r="AH26" s="15">
        <v>5</v>
      </c>
      <c r="AI26" s="15">
        <v>4</v>
      </c>
      <c r="AJ26" s="63">
        <v>4</v>
      </c>
      <c r="AK26" s="11"/>
      <c r="AL26" s="11"/>
      <c r="AM26" s="69">
        <v>23</v>
      </c>
      <c r="AN26" s="70">
        <f>COUNTIF($AE$3:$AE$32,AN2)</f>
        <v>0</v>
      </c>
      <c r="AO26" s="70">
        <f t="shared" ref="AO26:AS26" si="45">COUNTIF($AE$3:$AE$32,AO2)</f>
        <v>0</v>
      </c>
      <c r="AP26" s="70">
        <f t="shared" si="45"/>
        <v>3</v>
      </c>
      <c r="AQ26" s="70">
        <f t="shared" si="45"/>
        <v>12</v>
      </c>
      <c r="AR26" s="70">
        <f t="shared" si="45"/>
        <v>15</v>
      </c>
      <c r="AS26" s="70">
        <f t="shared" si="45"/>
        <v>0</v>
      </c>
      <c r="AT26" s="71">
        <f t="shared" si="3"/>
        <v>30</v>
      </c>
      <c r="AU26" s="11"/>
      <c r="AW26" s="38">
        <v>23</v>
      </c>
      <c r="AX26" s="39">
        <f>COUNTIF($I$25:$AJ$25,AX2)</f>
        <v>0</v>
      </c>
      <c r="AY26" s="39">
        <f t="shared" ref="AY26:BC26" si="46">COUNTIF($I$25:$AJ$25,AY2)</f>
        <v>0</v>
      </c>
      <c r="AZ26" s="39">
        <f t="shared" si="46"/>
        <v>3</v>
      </c>
      <c r="BA26" s="39">
        <f t="shared" si="46"/>
        <v>8</v>
      </c>
      <c r="BB26" s="39">
        <f t="shared" si="46"/>
        <v>14</v>
      </c>
      <c r="BC26" s="39">
        <f t="shared" si="46"/>
        <v>3</v>
      </c>
      <c r="BD26" s="42">
        <f t="shared" si="4"/>
        <v>28</v>
      </c>
    </row>
    <row r="27" spans="1:56" x14ac:dyDescent="0.25">
      <c r="A27" s="15">
        <v>25</v>
      </c>
      <c r="B27" s="15" t="s">
        <v>77</v>
      </c>
      <c r="C27" s="109" t="s">
        <v>61</v>
      </c>
      <c r="D27" s="109" t="s">
        <v>23</v>
      </c>
      <c r="E27" s="109" t="s">
        <v>17</v>
      </c>
      <c r="F27" s="109">
        <v>3</v>
      </c>
      <c r="G27" s="109">
        <v>3</v>
      </c>
      <c r="H27" s="110" t="s">
        <v>23</v>
      </c>
      <c r="I27" s="62">
        <v>0</v>
      </c>
      <c r="J27" s="15">
        <v>4</v>
      </c>
      <c r="K27" s="15">
        <v>5</v>
      </c>
      <c r="L27" s="15">
        <v>4</v>
      </c>
      <c r="M27" s="15">
        <v>0</v>
      </c>
      <c r="N27" s="15">
        <v>0</v>
      </c>
      <c r="O27" s="15">
        <v>5</v>
      </c>
      <c r="P27" s="15">
        <v>0</v>
      </c>
      <c r="Q27" s="15">
        <v>4</v>
      </c>
      <c r="R27" s="15">
        <v>0</v>
      </c>
      <c r="S27" s="15">
        <v>5</v>
      </c>
      <c r="T27" s="15">
        <v>5</v>
      </c>
      <c r="U27" s="15">
        <v>4</v>
      </c>
      <c r="V27" s="15">
        <v>5</v>
      </c>
      <c r="W27" s="15">
        <v>3</v>
      </c>
      <c r="X27" s="15">
        <v>3</v>
      </c>
      <c r="Y27" s="15">
        <v>5</v>
      </c>
      <c r="Z27" s="15">
        <v>5</v>
      </c>
      <c r="AA27" s="15">
        <v>2</v>
      </c>
      <c r="AB27" s="15">
        <v>0</v>
      </c>
      <c r="AC27" s="15">
        <v>4</v>
      </c>
      <c r="AD27" s="15">
        <v>1</v>
      </c>
      <c r="AE27" s="15">
        <v>4</v>
      </c>
      <c r="AF27" s="15">
        <v>5</v>
      </c>
      <c r="AG27" s="15">
        <v>3</v>
      </c>
      <c r="AH27" s="15">
        <v>5</v>
      </c>
      <c r="AI27" s="15">
        <v>4</v>
      </c>
      <c r="AJ27" s="63">
        <v>5</v>
      </c>
      <c r="AK27" s="11"/>
      <c r="AL27" s="11"/>
      <c r="AM27" s="69">
        <v>24</v>
      </c>
      <c r="AN27" s="70">
        <f>COUNTIF($AF$3:$AF$32,AN2)</f>
        <v>2</v>
      </c>
      <c r="AO27" s="70">
        <f t="shared" ref="AO27:AS27" si="47">COUNTIF($AF$3:$AF$32,AO2)</f>
        <v>1</v>
      </c>
      <c r="AP27" s="70">
        <f t="shared" si="47"/>
        <v>1</v>
      </c>
      <c r="AQ27" s="70">
        <f t="shared" si="47"/>
        <v>4</v>
      </c>
      <c r="AR27" s="70">
        <f t="shared" si="47"/>
        <v>22</v>
      </c>
      <c r="AS27" s="70">
        <f t="shared" si="47"/>
        <v>0</v>
      </c>
      <c r="AT27" s="71">
        <f t="shared" si="3"/>
        <v>30</v>
      </c>
      <c r="AU27" s="11"/>
      <c r="AW27" s="38">
        <v>24</v>
      </c>
      <c r="AX27" s="39">
        <f>COUNTIF($I$26:$AJ$26,AX2)</f>
        <v>5</v>
      </c>
      <c r="AY27" s="39">
        <f t="shared" ref="AY27:BC27" si="48">COUNTIF($I$26:$AJ$26,AY2)</f>
        <v>3</v>
      </c>
      <c r="AZ27" s="39">
        <f t="shared" si="48"/>
        <v>2</v>
      </c>
      <c r="BA27" s="39">
        <f t="shared" si="48"/>
        <v>12</v>
      </c>
      <c r="BB27" s="39">
        <f t="shared" si="48"/>
        <v>6</v>
      </c>
      <c r="BC27" s="39">
        <f t="shared" si="48"/>
        <v>0</v>
      </c>
      <c r="BD27" s="42">
        <f t="shared" si="4"/>
        <v>28</v>
      </c>
    </row>
    <row r="28" spans="1:56" x14ac:dyDescent="0.25">
      <c r="A28" s="15">
        <v>26</v>
      </c>
      <c r="B28" s="15" t="s">
        <v>77</v>
      </c>
      <c r="C28" s="109" t="s">
        <v>60</v>
      </c>
      <c r="D28" s="109" t="s">
        <v>23</v>
      </c>
      <c r="E28" s="109" t="s">
        <v>17</v>
      </c>
      <c r="F28" s="109">
        <v>2</v>
      </c>
      <c r="G28" s="109">
        <v>2</v>
      </c>
      <c r="H28" s="110" t="s">
        <v>23</v>
      </c>
      <c r="I28" s="62">
        <v>4</v>
      </c>
      <c r="J28" s="15">
        <v>4</v>
      </c>
      <c r="K28" s="15">
        <v>5</v>
      </c>
      <c r="L28" s="15">
        <v>1</v>
      </c>
      <c r="M28" s="15">
        <v>1</v>
      </c>
      <c r="N28" s="15">
        <v>1</v>
      </c>
      <c r="O28" s="15">
        <v>2</v>
      </c>
      <c r="P28" s="15">
        <v>1</v>
      </c>
      <c r="Q28" s="15">
        <v>0</v>
      </c>
      <c r="R28" s="15">
        <v>3</v>
      </c>
      <c r="S28" s="15">
        <v>3</v>
      </c>
      <c r="T28" s="15">
        <v>3</v>
      </c>
      <c r="U28" s="15">
        <v>3</v>
      </c>
      <c r="V28" s="15">
        <v>3</v>
      </c>
      <c r="W28" s="15">
        <v>5</v>
      </c>
      <c r="X28" s="15">
        <v>2</v>
      </c>
      <c r="Y28" s="15">
        <v>5</v>
      </c>
      <c r="Z28" s="15">
        <v>4</v>
      </c>
      <c r="AA28" s="15">
        <v>3</v>
      </c>
      <c r="AB28" s="15">
        <v>2</v>
      </c>
      <c r="AC28" s="15">
        <v>3</v>
      </c>
      <c r="AD28" s="15">
        <v>0</v>
      </c>
      <c r="AE28" s="15">
        <v>5</v>
      </c>
      <c r="AF28" s="15">
        <v>1</v>
      </c>
      <c r="AG28" s="15">
        <v>3</v>
      </c>
      <c r="AH28" s="15">
        <v>3</v>
      </c>
      <c r="AI28" s="15">
        <v>3</v>
      </c>
      <c r="AJ28" s="63">
        <v>0</v>
      </c>
      <c r="AK28" s="11"/>
      <c r="AL28" s="11"/>
      <c r="AM28" s="69">
        <v>25</v>
      </c>
      <c r="AN28" s="70">
        <f>COUNTIF($AG$3:$AG$32,AN2)</f>
        <v>0</v>
      </c>
      <c r="AO28" s="70">
        <f t="shared" ref="AO28:AS28" si="49">COUNTIF($AG$3:$AG$32,AO2)</f>
        <v>0</v>
      </c>
      <c r="AP28" s="70">
        <f t="shared" si="49"/>
        <v>7</v>
      </c>
      <c r="AQ28" s="70">
        <f t="shared" si="49"/>
        <v>7</v>
      </c>
      <c r="AR28" s="70">
        <f t="shared" si="49"/>
        <v>14</v>
      </c>
      <c r="AS28" s="70">
        <f t="shared" si="49"/>
        <v>2</v>
      </c>
      <c r="AT28" s="71">
        <f t="shared" si="3"/>
        <v>30</v>
      </c>
      <c r="AU28" s="11"/>
      <c r="AW28" s="38">
        <v>25</v>
      </c>
      <c r="AX28" s="39">
        <f>COUNTIF($I$27:$AJ$27,AX2)</f>
        <v>1</v>
      </c>
      <c r="AY28" s="39">
        <f t="shared" ref="AY28:BC28" si="50">COUNTIF($I$27:$AJ$27,AY2)</f>
        <v>1</v>
      </c>
      <c r="AZ28" s="39">
        <f t="shared" si="50"/>
        <v>3</v>
      </c>
      <c r="BA28" s="39">
        <f t="shared" si="50"/>
        <v>7</v>
      </c>
      <c r="BB28" s="39">
        <f t="shared" si="50"/>
        <v>10</v>
      </c>
      <c r="BC28" s="39">
        <f t="shared" si="50"/>
        <v>6</v>
      </c>
      <c r="BD28" s="42">
        <f t="shared" si="4"/>
        <v>28</v>
      </c>
    </row>
    <row r="29" spans="1:56" x14ac:dyDescent="0.25">
      <c r="A29" s="15">
        <v>27</v>
      </c>
      <c r="B29" s="15" t="s">
        <v>77</v>
      </c>
      <c r="C29" s="109" t="s">
        <v>48</v>
      </c>
      <c r="D29" s="109" t="s">
        <v>23</v>
      </c>
      <c r="E29" s="109" t="s">
        <v>17</v>
      </c>
      <c r="F29" s="109">
        <v>3</v>
      </c>
      <c r="G29" s="109">
        <v>3</v>
      </c>
      <c r="H29" s="110" t="s">
        <v>71</v>
      </c>
      <c r="I29" s="62">
        <v>4</v>
      </c>
      <c r="J29" s="15">
        <v>5</v>
      </c>
      <c r="K29" s="15">
        <v>5</v>
      </c>
      <c r="L29" s="15">
        <v>5</v>
      </c>
      <c r="M29" s="15">
        <v>5</v>
      </c>
      <c r="N29" s="15">
        <v>5</v>
      </c>
      <c r="O29" s="15">
        <v>5</v>
      </c>
      <c r="P29" s="15">
        <v>4</v>
      </c>
      <c r="Q29" s="15">
        <v>5</v>
      </c>
      <c r="R29" s="15">
        <v>4</v>
      </c>
      <c r="S29" s="15">
        <v>5</v>
      </c>
      <c r="T29" s="15">
        <v>5</v>
      </c>
      <c r="U29" s="15">
        <v>4</v>
      </c>
      <c r="V29" s="15">
        <v>5</v>
      </c>
      <c r="W29" s="15">
        <v>5</v>
      </c>
      <c r="X29" s="15">
        <v>5</v>
      </c>
      <c r="Y29" s="15">
        <v>3</v>
      </c>
      <c r="Z29" s="15">
        <v>4</v>
      </c>
      <c r="AA29" s="15">
        <v>4</v>
      </c>
      <c r="AB29" s="15">
        <v>4</v>
      </c>
      <c r="AC29" s="15">
        <v>5</v>
      </c>
      <c r="AD29" s="15">
        <v>3</v>
      </c>
      <c r="AE29" s="15">
        <v>4</v>
      </c>
      <c r="AF29" s="15">
        <v>5</v>
      </c>
      <c r="AG29" s="15">
        <v>4</v>
      </c>
      <c r="AH29" s="15">
        <v>5</v>
      </c>
      <c r="AI29" s="15">
        <v>4</v>
      </c>
      <c r="AJ29" s="63">
        <v>5</v>
      </c>
      <c r="AK29" s="11"/>
      <c r="AL29" s="11"/>
      <c r="AM29" s="69">
        <v>26</v>
      </c>
      <c r="AN29" s="70">
        <f>COUNTIF($AH$3:$AH$32,AN2)</f>
        <v>0</v>
      </c>
      <c r="AO29" s="70">
        <f t="shared" ref="AO29:AS29" si="51">COUNTIF($AH$3:$AH$32,AO2)</f>
        <v>0</v>
      </c>
      <c r="AP29" s="70">
        <f t="shared" si="51"/>
        <v>2</v>
      </c>
      <c r="AQ29" s="70">
        <f t="shared" si="51"/>
        <v>6</v>
      </c>
      <c r="AR29" s="70">
        <f t="shared" si="51"/>
        <v>20</v>
      </c>
      <c r="AS29" s="70">
        <f t="shared" si="51"/>
        <v>2</v>
      </c>
      <c r="AT29" s="71">
        <f t="shared" si="3"/>
        <v>30</v>
      </c>
      <c r="AU29" s="11"/>
      <c r="AW29" s="38">
        <v>26</v>
      </c>
      <c r="AX29" s="39">
        <f>COUNTIF($I$28:$AJ$28,AX2)</f>
        <v>5</v>
      </c>
      <c r="AY29" s="39">
        <f t="shared" ref="AY29:BC29" si="52">COUNTIF($I$28:$AJ$28,AY2)</f>
        <v>3</v>
      </c>
      <c r="AZ29" s="39">
        <f t="shared" si="52"/>
        <v>10</v>
      </c>
      <c r="BA29" s="39">
        <f t="shared" si="52"/>
        <v>3</v>
      </c>
      <c r="BB29" s="39">
        <f t="shared" si="52"/>
        <v>4</v>
      </c>
      <c r="BC29" s="39">
        <f t="shared" si="52"/>
        <v>3</v>
      </c>
      <c r="BD29" s="42">
        <f t="shared" si="4"/>
        <v>28</v>
      </c>
    </row>
    <row r="30" spans="1:56" x14ac:dyDescent="0.25">
      <c r="A30" s="15">
        <v>28</v>
      </c>
      <c r="B30" s="15" t="s">
        <v>77</v>
      </c>
      <c r="C30" s="109" t="s">
        <v>72</v>
      </c>
      <c r="D30" s="109" t="s">
        <v>23</v>
      </c>
      <c r="E30" s="109" t="s">
        <v>16</v>
      </c>
      <c r="F30" s="109">
        <v>3</v>
      </c>
      <c r="G30" s="109">
        <v>1</v>
      </c>
      <c r="H30" s="110" t="s">
        <v>23</v>
      </c>
      <c r="I30" s="62">
        <v>5</v>
      </c>
      <c r="J30" s="15">
        <v>5</v>
      </c>
      <c r="K30" s="15">
        <v>4</v>
      </c>
      <c r="L30" s="15">
        <v>4</v>
      </c>
      <c r="M30" s="15">
        <v>2</v>
      </c>
      <c r="N30" s="15">
        <v>5</v>
      </c>
      <c r="O30" s="15">
        <v>4</v>
      </c>
      <c r="P30" s="15">
        <v>4</v>
      </c>
      <c r="Q30" s="15">
        <v>5</v>
      </c>
      <c r="R30" s="15">
        <v>5</v>
      </c>
      <c r="S30" s="15">
        <v>5</v>
      </c>
      <c r="T30" s="15">
        <v>5</v>
      </c>
      <c r="U30" s="15">
        <v>5</v>
      </c>
      <c r="V30" s="15">
        <v>5</v>
      </c>
      <c r="W30" s="15">
        <v>5</v>
      </c>
      <c r="X30" s="15">
        <v>4</v>
      </c>
      <c r="Y30" s="15">
        <v>4</v>
      </c>
      <c r="Z30" s="15">
        <v>4</v>
      </c>
      <c r="AA30" s="15">
        <v>3</v>
      </c>
      <c r="AB30" s="15">
        <v>5</v>
      </c>
      <c r="AC30" s="15">
        <v>5</v>
      </c>
      <c r="AD30" s="15">
        <v>5</v>
      </c>
      <c r="AE30" s="15">
        <v>5</v>
      </c>
      <c r="AF30" s="15">
        <v>2</v>
      </c>
      <c r="AG30" s="15">
        <v>4</v>
      </c>
      <c r="AH30" s="15">
        <v>4</v>
      </c>
      <c r="AI30" s="15">
        <v>5</v>
      </c>
      <c r="AJ30" s="63">
        <v>4</v>
      </c>
      <c r="AK30" s="11"/>
      <c r="AL30" s="11"/>
      <c r="AM30" s="69">
        <v>27</v>
      </c>
      <c r="AN30" s="70">
        <f>COUNTIF($AI$3:$AI$32,AN2)</f>
        <v>0</v>
      </c>
      <c r="AO30" s="70">
        <f t="shared" ref="AO30:AS30" si="53">COUNTIF($AI$3:$AI$32,AO2)</f>
        <v>0</v>
      </c>
      <c r="AP30" s="70">
        <f t="shared" si="53"/>
        <v>3</v>
      </c>
      <c r="AQ30" s="70">
        <f t="shared" si="53"/>
        <v>11</v>
      </c>
      <c r="AR30" s="70">
        <f t="shared" si="53"/>
        <v>16</v>
      </c>
      <c r="AS30" s="70">
        <f t="shared" si="53"/>
        <v>0</v>
      </c>
      <c r="AT30" s="71">
        <f t="shared" si="3"/>
        <v>30</v>
      </c>
      <c r="AU30" s="11"/>
      <c r="AV30" s="57"/>
      <c r="AW30" s="38">
        <v>27</v>
      </c>
      <c r="AX30" s="39">
        <f>COUNTIF($I$29:$AJ$29,AX2)</f>
        <v>0</v>
      </c>
      <c r="AY30" s="39">
        <f t="shared" ref="AY30:BC30" si="54">COUNTIF($I$29:$AJ$29,AY2)</f>
        <v>0</v>
      </c>
      <c r="AZ30" s="39">
        <f t="shared" si="54"/>
        <v>2</v>
      </c>
      <c r="BA30" s="39">
        <f t="shared" si="54"/>
        <v>10</v>
      </c>
      <c r="BB30" s="39">
        <f t="shared" si="54"/>
        <v>16</v>
      </c>
      <c r="BC30" s="39">
        <f t="shared" si="54"/>
        <v>0</v>
      </c>
      <c r="BD30" s="42">
        <f t="shared" si="4"/>
        <v>28</v>
      </c>
    </row>
    <row r="31" spans="1:56" ht="15.75" thickBot="1" x14ac:dyDescent="0.3">
      <c r="A31" s="15">
        <v>29</v>
      </c>
      <c r="B31" s="15" t="s">
        <v>77</v>
      </c>
      <c r="C31" s="109" t="s">
        <v>73</v>
      </c>
      <c r="D31" s="15" t="s">
        <v>21</v>
      </c>
      <c r="E31" s="109" t="s">
        <v>17</v>
      </c>
      <c r="F31" s="109">
        <v>5</v>
      </c>
      <c r="G31" s="109">
        <v>1</v>
      </c>
      <c r="H31" s="56" t="s">
        <v>22</v>
      </c>
      <c r="I31" s="62">
        <v>4</v>
      </c>
      <c r="J31" s="15">
        <v>4</v>
      </c>
      <c r="K31" s="15">
        <v>4</v>
      </c>
      <c r="L31" s="15">
        <v>5</v>
      </c>
      <c r="M31" s="15">
        <v>5</v>
      </c>
      <c r="N31" s="15">
        <v>5</v>
      </c>
      <c r="O31" s="15">
        <v>4</v>
      </c>
      <c r="P31" s="15">
        <v>5</v>
      </c>
      <c r="Q31" s="15">
        <v>4</v>
      </c>
      <c r="R31" s="15">
        <v>3</v>
      </c>
      <c r="S31" s="15">
        <v>4</v>
      </c>
      <c r="T31" s="15">
        <v>4</v>
      </c>
      <c r="U31" s="15">
        <v>4</v>
      </c>
      <c r="V31" s="15">
        <v>5</v>
      </c>
      <c r="W31" s="15">
        <v>4</v>
      </c>
      <c r="X31" s="15">
        <v>3</v>
      </c>
      <c r="Y31" s="15">
        <v>5</v>
      </c>
      <c r="Z31" s="15">
        <v>5</v>
      </c>
      <c r="AA31" s="15">
        <v>5</v>
      </c>
      <c r="AB31" s="15">
        <v>4</v>
      </c>
      <c r="AC31" s="15">
        <v>5</v>
      </c>
      <c r="AD31" s="15">
        <v>4</v>
      </c>
      <c r="AE31" s="15">
        <v>4</v>
      </c>
      <c r="AF31" s="15">
        <v>5</v>
      </c>
      <c r="AG31" s="15">
        <v>3</v>
      </c>
      <c r="AH31" s="15">
        <v>5</v>
      </c>
      <c r="AI31" s="15">
        <v>5</v>
      </c>
      <c r="AJ31" s="63">
        <v>5</v>
      </c>
      <c r="AK31" s="11"/>
      <c r="AL31" s="11"/>
      <c r="AM31" s="72">
        <v>28</v>
      </c>
      <c r="AN31" s="73">
        <f>COUNTIF($AJ$3:$AJ$32,AN2)</f>
        <v>0</v>
      </c>
      <c r="AO31" s="73">
        <f t="shared" ref="AO31:AS31" si="55">COUNTIF($AJ$3:$AJ$32,AO2)</f>
        <v>0</v>
      </c>
      <c r="AP31" s="73">
        <f t="shared" si="55"/>
        <v>1</v>
      </c>
      <c r="AQ31" s="73">
        <f t="shared" si="55"/>
        <v>8</v>
      </c>
      <c r="AR31" s="73">
        <f t="shared" si="55"/>
        <v>20</v>
      </c>
      <c r="AS31" s="73">
        <f t="shared" si="55"/>
        <v>1</v>
      </c>
      <c r="AT31" s="77">
        <f t="shared" si="3"/>
        <v>30</v>
      </c>
      <c r="AU31" s="11"/>
      <c r="AW31" s="38">
        <v>28</v>
      </c>
      <c r="AX31" s="39">
        <f>COUNTIF($I$30:$AJ$30,AX2)</f>
        <v>0</v>
      </c>
      <c r="AY31" s="39">
        <f t="shared" ref="AY31:BC31" si="56">COUNTIF($I$30:$AJ$30,AY2)</f>
        <v>2</v>
      </c>
      <c r="AZ31" s="39">
        <f t="shared" si="56"/>
        <v>1</v>
      </c>
      <c r="BA31" s="39">
        <f t="shared" si="56"/>
        <v>10</v>
      </c>
      <c r="BB31" s="39">
        <f t="shared" si="56"/>
        <v>15</v>
      </c>
      <c r="BC31" s="39">
        <f t="shared" si="56"/>
        <v>0</v>
      </c>
      <c r="BD31" s="42">
        <f t="shared" si="4"/>
        <v>28</v>
      </c>
    </row>
    <row r="32" spans="1:56" ht="15.75" thickBot="1" x14ac:dyDescent="0.3">
      <c r="A32" s="15">
        <v>30</v>
      </c>
      <c r="B32" s="15" t="s">
        <v>77</v>
      </c>
      <c r="C32" s="109" t="s">
        <v>74</v>
      </c>
      <c r="D32" s="109" t="s">
        <v>23</v>
      </c>
      <c r="E32" s="109" t="s">
        <v>16</v>
      </c>
      <c r="F32" s="109">
        <v>2</v>
      </c>
      <c r="G32" s="109">
        <v>1</v>
      </c>
      <c r="H32" s="110" t="s">
        <v>23</v>
      </c>
      <c r="I32" s="64">
        <v>5</v>
      </c>
      <c r="J32" s="65">
        <v>5</v>
      </c>
      <c r="K32" s="65">
        <v>5</v>
      </c>
      <c r="L32" s="65">
        <v>5</v>
      </c>
      <c r="M32" s="65">
        <v>4</v>
      </c>
      <c r="N32" s="65">
        <v>5</v>
      </c>
      <c r="O32" s="65">
        <v>5</v>
      </c>
      <c r="P32" s="65">
        <v>5</v>
      </c>
      <c r="Q32" s="65">
        <v>4</v>
      </c>
      <c r="R32" s="65">
        <v>4</v>
      </c>
      <c r="S32" s="65">
        <v>4</v>
      </c>
      <c r="T32" s="65">
        <v>4</v>
      </c>
      <c r="U32" s="65">
        <v>5</v>
      </c>
      <c r="V32" s="65">
        <v>4</v>
      </c>
      <c r="W32" s="65">
        <v>4</v>
      </c>
      <c r="X32" s="65">
        <v>5</v>
      </c>
      <c r="Y32" s="65">
        <v>4</v>
      </c>
      <c r="Z32" s="65">
        <v>5</v>
      </c>
      <c r="AA32" s="65">
        <v>5</v>
      </c>
      <c r="AB32" s="65">
        <v>4</v>
      </c>
      <c r="AC32" s="65">
        <v>5</v>
      </c>
      <c r="AD32" s="65">
        <v>5</v>
      </c>
      <c r="AE32" s="65">
        <v>4</v>
      </c>
      <c r="AF32" s="65">
        <v>4</v>
      </c>
      <c r="AG32" s="65">
        <v>4</v>
      </c>
      <c r="AH32" s="65">
        <v>4</v>
      </c>
      <c r="AI32" s="65">
        <v>4</v>
      </c>
      <c r="AJ32" s="66">
        <v>5</v>
      </c>
      <c r="AK32" s="11"/>
      <c r="AL32" s="11"/>
      <c r="AM32" s="19" t="s">
        <v>5</v>
      </c>
      <c r="AN32" s="20">
        <f>SUM(AN4:AN31)</f>
        <v>22</v>
      </c>
      <c r="AO32" s="20">
        <f t="shared" ref="AO32:AS32" si="57">SUM(AO4:AO31)</f>
        <v>18</v>
      </c>
      <c r="AP32" s="20">
        <f t="shared" si="57"/>
        <v>69</v>
      </c>
      <c r="AQ32" s="20">
        <f t="shared" si="57"/>
        <v>204</v>
      </c>
      <c r="AR32" s="20">
        <f t="shared" si="57"/>
        <v>492</v>
      </c>
      <c r="AS32" s="20">
        <f t="shared" si="57"/>
        <v>35</v>
      </c>
      <c r="AT32" s="20">
        <f>SUM(AT4:AT31)</f>
        <v>840</v>
      </c>
      <c r="AU32" s="11"/>
      <c r="AW32" s="38">
        <v>29</v>
      </c>
      <c r="AX32" s="39">
        <f>COUNTIF($I$31:$AJ$31,AX2)</f>
        <v>0</v>
      </c>
      <c r="AY32" s="39">
        <f t="shared" ref="AY32:BC32" si="58">COUNTIF($I$31:$AJ$31,AY2)</f>
        <v>0</v>
      </c>
      <c r="AZ32" s="39">
        <f t="shared" si="58"/>
        <v>3</v>
      </c>
      <c r="BA32" s="39">
        <f t="shared" si="58"/>
        <v>12</v>
      </c>
      <c r="BB32" s="39">
        <f t="shared" si="58"/>
        <v>13</v>
      </c>
      <c r="BC32" s="39">
        <f t="shared" si="58"/>
        <v>0</v>
      </c>
      <c r="BD32" s="42">
        <f t="shared" si="4"/>
        <v>28</v>
      </c>
    </row>
    <row r="33" spans="9:56" ht="15.75" thickBot="1" x14ac:dyDescent="0.3">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W33" s="40">
        <v>30</v>
      </c>
      <c r="AX33" s="41">
        <f>COUNTIF($I$32:$AJ$32,AX2)</f>
        <v>0</v>
      </c>
      <c r="AY33" s="41">
        <f t="shared" ref="AY33:BC33" si="59">COUNTIF($I$32:$AJ$32,AY2)</f>
        <v>0</v>
      </c>
      <c r="AZ33" s="41">
        <f t="shared" si="59"/>
        <v>0</v>
      </c>
      <c r="BA33" s="41">
        <f t="shared" si="59"/>
        <v>14</v>
      </c>
      <c r="BB33" s="41">
        <f t="shared" si="59"/>
        <v>14</v>
      </c>
      <c r="BC33" s="41">
        <f t="shared" si="59"/>
        <v>0</v>
      </c>
      <c r="BD33" s="43">
        <f t="shared" si="4"/>
        <v>28</v>
      </c>
    </row>
    <row r="34" spans="9:56" ht="15.75" thickBot="1" x14ac:dyDescent="0.3">
      <c r="AW34" s="19" t="s">
        <v>5</v>
      </c>
      <c r="AX34" s="20">
        <f>SUM(AX4:AX33)</f>
        <v>22</v>
      </c>
      <c r="AY34" s="21">
        <f t="shared" ref="AY34:BD34" si="60">SUM(AY4:AY33)</f>
        <v>18</v>
      </c>
      <c r="AZ34" s="21">
        <f t="shared" si="60"/>
        <v>69</v>
      </c>
      <c r="BA34" s="21">
        <f t="shared" si="60"/>
        <v>204</v>
      </c>
      <c r="BB34" s="21">
        <f t="shared" si="60"/>
        <v>492</v>
      </c>
      <c r="BC34" s="22">
        <f t="shared" si="60"/>
        <v>35</v>
      </c>
      <c r="BD34" s="23">
        <f t="shared" si="60"/>
        <v>840</v>
      </c>
    </row>
  </sheetData>
  <mergeCells count="4">
    <mergeCell ref="A1:H1"/>
    <mergeCell ref="I1:AJ1"/>
    <mergeCell ref="AW1:BD1"/>
    <mergeCell ref="AM1:AT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showGridLines="0" workbookViewId="0">
      <selection activeCell="J8" sqref="J8"/>
    </sheetView>
  </sheetViews>
  <sheetFormatPr baseColWidth="10" defaultColWidth="9.125" defaultRowHeight="15" x14ac:dyDescent="0.25"/>
  <cols>
    <col min="7" max="7" width="11.125" bestFit="1" customWidth="1"/>
    <col min="8" max="9" width="8.5" customWidth="1"/>
    <col min="11" max="16" width="8.5" bestFit="1" customWidth="1"/>
  </cols>
  <sheetData>
    <row r="1" spans="1:20" thickBot="1" x14ac:dyDescent="0.35">
      <c r="B1" s="5">
        <v>1</v>
      </c>
      <c r="C1" s="6">
        <v>2</v>
      </c>
      <c r="D1" s="6">
        <v>3</v>
      </c>
      <c r="E1" s="6">
        <v>4</v>
      </c>
      <c r="F1" s="6">
        <v>5</v>
      </c>
      <c r="G1" s="7">
        <v>0</v>
      </c>
    </row>
    <row r="2" spans="1:20" thickBot="1" x14ac:dyDescent="0.35">
      <c r="A2" s="5" t="s">
        <v>6</v>
      </c>
      <c r="B2" s="6" t="s">
        <v>0</v>
      </c>
      <c r="C2" s="6" t="s">
        <v>1</v>
      </c>
      <c r="D2" s="6" t="s">
        <v>2</v>
      </c>
      <c r="E2" s="6" t="s">
        <v>3</v>
      </c>
      <c r="F2" s="6" t="s">
        <v>4</v>
      </c>
      <c r="G2" s="16" t="s">
        <v>26</v>
      </c>
      <c r="H2" s="7" t="s">
        <v>5</v>
      </c>
      <c r="K2" s="5" t="s">
        <v>0</v>
      </c>
      <c r="L2" s="6" t="s">
        <v>1</v>
      </c>
      <c r="M2" s="6" t="s">
        <v>2</v>
      </c>
      <c r="N2" s="6" t="s">
        <v>3</v>
      </c>
      <c r="O2" s="6" t="s">
        <v>4</v>
      </c>
      <c r="P2" s="7" t="s">
        <v>26</v>
      </c>
    </row>
    <row r="3" spans="1:20" thickBot="1" x14ac:dyDescent="0.35">
      <c r="A3" s="105">
        <v>1</v>
      </c>
      <c r="B3" s="107">
        <v>2</v>
      </c>
      <c r="C3" s="107">
        <v>1</v>
      </c>
      <c r="D3" s="107">
        <v>6</v>
      </c>
      <c r="E3" s="107">
        <v>4</v>
      </c>
      <c r="F3" s="107">
        <v>15</v>
      </c>
      <c r="G3" s="107">
        <v>0</v>
      </c>
      <c r="H3" s="27">
        <f>SUM(B3:G3)</f>
        <v>28</v>
      </c>
      <c r="K3" s="2">
        <f>B33</f>
        <v>22</v>
      </c>
      <c r="L3" s="2">
        <f t="shared" ref="L3:P3" si="0">C33</f>
        <v>18</v>
      </c>
      <c r="M3" s="2">
        <f t="shared" si="0"/>
        <v>69</v>
      </c>
      <c r="N3" s="2">
        <f t="shared" si="0"/>
        <v>204</v>
      </c>
      <c r="O3" s="2">
        <f t="shared" si="0"/>
        <v>492</v>
      </c>
      <c r="P3" s="53">
        <f t="shared" si="0"/>
        <v>35</v>
      </c>
    </row>
    <row r="4" spans="1:20" thickBot="1" x14ac:dyDescent="0.35">
      <c r="A4" s="105">
        <v>2</v>
      </c>
      <c r="B4" s="106">
        <v>0</v>
      </c>
      <c r="C4" s="106">
        <v>0</v>
      </c>
      <c r="D4" s="106">
        <v>1</v>
      </c>
      <c r="E4" s="106">
        <v>2</v>
      </c>
      <c r="F4" s="106">
        <v>25</v>
      </c>
      <c r="G4" s="106">
        <v>0</v>
      </c>
      <c r="H4" s="27">
        <f t="shared" ref="H4:H31" si="1">SUM(B4:G4)</f>
        <v>28</v>
      </c>
      <c r="J4" s="13"/>
      <c r="K4" s="13"/>
      <c r="L4" s="13"/>
      <c r="M4" s="13"/>
      <c r="N4" s="13"/>
      <c r="Q4" s="11"/>
      <c r="R4" s="11"/>
      <c r="S4" s="11"/>
      <c r="T4" s="11"/>
    </row>
    <row r="5" spans="1:20" thickBot="1" x14ac:dyDescent="0.35">
      <c r="A5" s="105">
        <v>3</v>
      </c>
      <c r="B5" s="106">
        <v>0</v>
      </c>
      <c r="C5" s="106">
        <v>0</v>
      </c>
      <c r="D5" s="106">
        <v>0</v>
      </c>
      <c r="E5" s="106">
        <v>2</v>
      </c>
      <c r="F5" s="106">
        <v>21</v>
      </c>
      <c r="G5" s="106">
        <v>5</v>
      </c>
      <c r="H5" s="27">
        <f t="shared" si="1"/>
        <v>28</v>
      </c>
      <c r="K5" s="5" t="s">
        <v>0</v>
      </c>
      <c r="L5" s="6" t="s">
        <v>1</v>
      </c>
      <c r="M5" s="6" t="s">
        <v>2</v>
      </c>
      <c r="N5" s="6" t="s">
        <v>3</v>
      </c>
      <c r="O5" s="6" t="s">
        <v>4</v>
      </c>
      <c r="P5" s="7" t="s">
        <v>26</v>
      </c>
      <c r="Q5" s="12"/>
      <c r="R5" s="12"/>
      <c r="S5" s="12"/>
      <c r="T5" s="12"/>
    </row>
    <row r="6" spans="1:20" thickBot="1" x14ac:dyDescent="0.35">
      <c r="A6" s="105">
        <v>4</v>
      </c>
      <c r="B6" s="106">
        <v>0</v>
      </c>
      <c r="C6" s="106">
        <v>0</v>
      </c>
      <c r="D6" s="106">
        <v>0</v>
      </c>
      <c r="E6" s="106">
        <v>4</v>
      </c>
      <c r="F6" s="106">
        <v>24</v>
      </c>
      <c r="G6" s="106">
        <v>0</v>
      </c>
      <c r="H6" s="27">
        <f t="shared" si="1"/>
        <v>28</v>
      </c>
      <c r="K6" s="8">
        <f>K3/$H$33</f>
        <v>2.6190476190476191E-2</v>
      </c>
      <c r="L6" s="8">
        <f t="shared" ref="L6:O6" si="2">L3/$H$33</f>
        <v>2.1428571428571429E-2</v>
      </c>
      <c r="M6" s="8">
        <f t="shared" si="2"/>
        <v>8.2142857142857142E-2</v>
      </c>
      <c r="N6" s="8">
        <f t="shared" si="2"/>
        <v>0.24285714285714285</v>
      </c>
      <c r="O6" s="8">
        <f t="shared" si="2"/>
        <v>0.58571428571428574</v>
      </c>
      <c r="P6" s="54">
        <f>P3/$H$33</f>
        <v>4.1666666666666664E-2</v>
      </c>
    </row>
    <row r="7" spans="1:20" thickBot="1" x14ac:dyDescent="0.35">
      <c r="A7" s="105">
        <v>5</v>
      </c>
      <c r="B7" s="106">
        <v>0</v>
      </c>
      <c r="C7" s="106">
        <v>0</v>
      </c>
      <c r="D7" s="106">
        <v>0</v>
      </c>
      <c r="E7" s="106">
        <v>5</v>
      </c>
      <c r="F7" s="106">
        <v>23</v>
      </c>
      <c r="G7" s="106">
        <v>0</v>
      </c>
      <c r="H7" s="27">
        <f t="shared" si="1"/>
        <v>28</v>
      </c>
    </row>
    <row r="8" spans="1:20" thickBot="1" x14ac:dyDescent="0.35">
      <c r="A8" s="105">
        <v>6</v>
      </c>
      <c r="B8" s="106">
        <v>0</v>
      </c>
      <c r="C8" s="106">
        <v>0</v>
      </c>
      <c r="D8" s="106">
        <v>2</v>
      </c>
      <c r="E8" s="106">
        <v>7</v>
      </c>
      <c r="F8" s="106">
        <v>16</v>
      </c>
      <c r="G8" s="106">
        <v>3</v>
      </c>
      <c r="H8" s="27">
        <f t="shared" si="1"/>
        <v>28</v>
      </c>
    </row>
    <row r="9" spans="1:20" thickBot="1" x14ac:dyDescent="0.35">
      <c r="A9" s="105">
        <v>7</v>
      </c>
      <c r="B9" s="106">
        <v>1</v>
      </c>
      <c r="C9" s="106">
        <v>0</v>
      </c>
      <c r="D9" s="106">
        <v>2</v>
      </c>
      <c r="E9" s="106">
        <v>6</v>
      </c>
      <c r="F9" s="106">
        <v>14</v>
      </c>
      <c r="G9" s="106">
        <v>5</v>
      </c>
      <c r="H9" s="27">
        <f t="shared" si="1"/>
        <v>28</v>
      </c>
    </row>
    <row r="10" spans="1:20" thickBot="1" x14ac:dyDescent="0.35">
      <c r="A10" s="105">
        <v>8</v>
      </c>
      <c r="B10" s="106">
        <v>0</v>
      </c>
      <c r="C10" s="106">
        <v>0</v>
      </c>
      <c r="D10" s="106">
        <v>2</v>
      </c>
      <c r="E10" s="106">
        <v>12</v>
      </c>
      <c r="F10" s="106">
        <v>13</v>
      </c>
      <c r="G10" s="106">
        <v>1</v>
      </c>
      <c r="H10" s="27">
        <f t="shared" si="1"/>
        <v>28</v>
      </c>
    </row>
    <row r="11" spans="1:20" thickBot="1" x14ac:dyDescent="0.35">
      <c r="A11" s="105">
        <v>9</v>
      </c>
      <c r="B11" s="106">
        <v>0</v>
      </c>
      <c r="C11" s="106">
        <v>4</v>
      </c>
      <c r="D11" s="106">
        <v>4</v>
      </c>
      <c r="E11" s="106">
        <v>12</v>
      </c>
      <c r="F11" s="106">
        <v>8</v>
      </c>
      <c r="G11" s="106">
        <v>0</v>
      </c>
      <c r="H11" s="27">
        <f t="shared" si="1"/>
        <v>28</v>
      </c>
    </row>
    <row r="12" spans="1:20" thickBot="1" x14ac:dyDescent="0.35">
      <c r="A12" s="105">
        <v>10</v>
      </c>
      <c r="B12" s="106">
        <v>0</v>
      </c>
      <c r="C12" s="106">
        <v>0</v>
      </c>
      <c r="D12" s="106">
        <v>0</v>
      </c>
      <c r="E12" s="106">
        <v>0</v>
      </c>
      <c r="F12" s="106">
        <v>28</v>
      </c>
      <c r="G12" s="106">
        <v>0</v>
      </c>
      <c r="H12" s="27">
        <f t="shared" si="1"/>
        <v>28</v>
      </c>
    </row>
    <row r="13" spans="1:20" thickBot="1" x14ac:dyDescent="0.35">
      <c r="A13" s="105">
        <v>11</v>
      </c>
      <c r="B13" s="106">
        <v>3</v>
      </c>
      <c r="C13" s="106">
        <v>1</v>
      </c>
      <c r="D13" s="106">
        <v>1</v>
      </c>
      <c r="E13" s="106">
        <v>2</v>
      </c>
      <c r="F13" s="106">
        <v>19</v>
      </c>
      <c r="G13" s="106">
        <v>2</v>
      </c>
      <c r="H13" s="27">
        <f t="shared" si="1"/>
        <v>28</v>
      </c>
    </row>
    <row r="14" spans="1:20" thickBot="1" x14ac:dyDescent="0.35">
      <c r="A14" s="105">
        <v>12</v>
      </c>
      <c r="B14" s="106">
        <v>0</v>
      </c>
      <c r="C14" s="106">
        <v>0</v>
      </c>
      <c r="D14" s="106">
        <v>0</v>
      </c>
      <c r="E14" s="106">
        <v>1</v>
      </c>
      <c r="F14" s="106">
        <v>27</v>
      </c>
      <c r="G14" s="106">
        <v>0</v>
      </c>
      <c r="H14" s="27">
        <f t="shared" si="1"/>
        <v>28</v>
      </c>
    </row>
    <row r="15" spans="1:20" thickBot="1" x14ac:dyDescent="0.35">
      <c r="A15" s="105">
        <v>13</v>
      </c>
      <c r="B15" s="106">
        <v>0</v>
      </c>
      <c r="C15" s="106">
        <v>0</v>
      </c>
      <c r="D15" s="106">
        <v>0</v>
      </c>
      <c r="E15" s="106">
        <v>3</v>
      </c>
      <c r="F15" s="106">
        <v>25</v>
      </c>
      <c r="G15" s="106">
        <v>0</v>
      </c>
      <c r="H15" s="27">
        <f t="shared" si="1"/>
        <v>28</v>
      </c>
    </row>
    <row r="16" spans="1:20" thickBot="1" x14ac:dyDescent="0.35">
      <c r="A16" s="105">
        <v>14</v>
      </c>
      <c r="B16" s="106">
        <v>0</v>
      </c>
      <c r="C16" s="106">
        <v>0</v>
      </c>
      <c r="D16" s="106">
        <v>5</v>
      </c>
      <c r="E16" s="106">
        <v>6</v>
      </c>
      <c r="F16" s="106">
        <v>17</v>
      </c>
      <c r="G16" s="106">
        <v>0</v>
      </c>
      <c r="H16" s="27">
        <f t="shared" si="1"/>
        <v>28</v>
      </c>
    </row>
    <row r="17" spans="1:8" thickBot="1" x14ac:dyDescent="0.35">
      <c r="A17" s="105">
        <v>15</v>
      </c>
      <c r="B17" s="106">
        <v>0</v>
      </c>
      <c r="C17" s="106">
        <v>0</v>
      </c>
      <c r="D17" s="106">
        <v>0</v>
      </c>
      <c r="E17" s="106">
        <v>1</v>
      </c>
      <c r="F17" s="106">
        <v>27</v>
      </c>
      <c r="G17" s="106">
        <v>0</v>
      </c>
      <c r="H17" s="27">
        <f t="shared" si="1"/>
        <v>28</v>
      </c>
    </row>
    <row r="18" spans="1:8" thickBot="1" x14ac:dyDescent="0.35">
      <c r="A18" s="105">
        <v>16</v>
      </c>
      <c r="B18" s="106">
        <v>1</v>
      </c>
      <c r="C18" s="106">
        <v>0</v>
      </c>
      <c r="D18" s="106">
        <v>2</v>
      </c>
      <c r="E18" s="106">
        <v>6</v>
      </c>
      <c r="F18" s="106">
        <v>19</v>
      </c>
      <c r="G18" s="106">
        <v>0</v>
      </c>
      <c r="H18" s="27">
        <f t="shared" si="1"/>
        <v>28</v>
      </c>
    </row>
    <row r="19" spans="1:8" thickBot="1" x14ac:dyDescent="0.35">
      <c r="A19" s="105">
        <v>17</v>
      </c>
      <c r="B19" s="106">
        <v>1</v>
      </c>
      <c r="C19" s="106">
        <v>0</v>
      </c>
      <c r="D19" s="106">
        <v>3</v>
      </c>
      <c r="E19" s="106">
        <v>7</v>
      </c>
      <c r="F19" s="106">
        <v>15</v>
      </c>
      <c r="G19" s="106">
        <v>2</v>
      </c>
      <c r="H19" s="27">
        <f t="shared" si="1"/>
        <v>28</v>
      </c>
    </row>
    <row r="20" spans="1:8" thickBot="1" x14ac:dyDescent="0.35">
      <c r="A20" s="105">
        <v>18</v>
      </c>
      <c r="B20" s="106">
        <v>0</v>
      </c>
      <c r="C20" s="106">
        <v>0</v>
      </c>
      <c r="D20" s="106">
        <v>1</v>
      </c>
      <c r="E20" s="106">
        <v>7</v>
      </c>
      <c r="F20" s="106">
        <v>20</v>
      </c>
      <c r="G20" s="106">
        <v>0</v>
      </c>
      <c r="H20" s="27">
        <f t="shared" si="1"/>
        <v>28</v>
      </c>
    </row>
    <row r="21" spans="1:8" thickBot="1" x14ac:dyDescent="0.35">
      <c r="A21" s="105">
        <v>19</v>
      </c>
      <c r="B21" s="106">
        <v>0</v>
      </c>
      <c r="C21" s="106">
        <v>1</v>
      </c>
      <c r="D21" s="106">
        <v>10</v>
      </c>
      <c r="E21" s="106">
        <v>15</v>
      </c>
      <c r="F21" s="106">
        <v>1</v>
      </c>
      <c r="G21" s="106">
        <v>1</v>
      </c>
      <c r="H21" s="27">
        <f t="shared" si="1"/>
        <v>28</v>
      </c>
    </row>
    <row r="22" spans="1:8" thickBot="1" x14ac:dyDescent="0.35">
      <c r="A22" s="105">
        <v>20</v>
      </c>
      <c r="B22" s="106">
        <v>2</v>
      </c>
      <c r="C22" s="106">
        <v>1</v>
      </c>
      <c r="D22" s="106">
        <v>6</v>
      </c>
      <c r="E22" s="106">
        <v>4</v>
      </c>
      <c r="F22" s="106">
        <v>15</v>
      </c>
      <c r="G22" s="106">
        <v>0</v>
      </c>
      <c r="H22" s="27">
        <f t="shared" si="1"/>
        <v>28</v>
      </c>
    </row>
    <row r="23" spans="1:8" thickBot="1" x14ac:dyDescent="0.35">
      <c r="A23" s="105">
        <v>21</v>
      </c>
      <c r="B23" s="106">
        <v>1</v>
      </c>
      <c r="C23" s="106">
        <v>0</v>
      </c>
      <c r="D23" s="106">
        <v>0</v>
      </c>
      <c r="E23" s="106">
        <v>12</v>
      </c>
      <c r="F23" s="106">
        <v>14</v>
      </c>
      <c r="G23" s="106">
        <v>1</v>
      </c>
      <c r="H23" s="27">
        <f t="shared" si="1"/>
        <v>28</v>
      </c>
    </row>
    <row r="24" spans="1:8" ht="15.75" thickBot="1" x14ac:dyDescent="0.3">
      <c r="A24" s="105">
        <v>22</v>
      </c>
      <c r="B24" s="106">
        <v>0</v>
      </c>
      <c r="C24" s="106">
        <v>1</v>
      </c>
      <c r="D24" s="106">
        <v>0</v>
      </c>
      <c r="E24" s="106">
        <v>10</v>
      </c>
      <c r="F24" s="106">
        <v>14</v>
      </c>
      <c r="G24" s="106">
        <v>3</v>
      </c>
      <c r="H24" s="27">
        <f t="shared" si="1"/>
        <v>28</v>
      </c>
    </row>
    <row r="25" spans="1:8" ht="15.75" thickBot="1" x14ac:dyDescent="0.3">
      <c r="A25" s="105">
        <v>23</v>
      </c>
      <c r="B25" s="106">
        <v>0</v>
      </c>
      <c r="C25" s="106">
        <v>0</v>
      </c>
      <c r="D25" s="106">
        <v>3</v>
      </c>
      <c r="E25" s="106">
        <v>8</v>
      </c>
      <c r="F25" s="106">
        <v>14</v>
      </c>
      <c r="G25" s="106">
        <v>3</v>
      </c>
      <c r="H25" s="27">
        <f t="shared" si="1"/>
        <v>28</v>
      </c>
    </row>
    <row r="26" spans="1:8" ht="15.75" thickBot="1" x14ac:dyDescent="0.3">
      <c r="A26" s="105">
        <v>24</v>
      </c>
      <c r="B26" s="106">
        <v>5</v>
      </c>
      <c r="C26" s="106">
        <v>3</v>
      </c>
      <c r="D26" s="106">
        <v>2</v>
      </c>
      <c r="E26" s="106">
        <v>12</v>
      </c>
      <c r="F26" s="106">
        <v>6</v>
      </c>
      <c r="G26" s="106">
        <v>0</v>
      </c>
      <c r="H26" s="27">
        <f t="shared" si="1"/>
        <v>28</v>
      </c>
    </row>
    <row r="27" spans="1:8" ht="15.75" thickBot="1" x14ac:dyDescent="0.3">
      <c r="A27" s="105">
        <v>25</v>
      </c>
      <c r="B27" s="106">
        <v>1</v>
      </c>
      <c r="C27" s="106">
        <v>1</v>
      </c>
      <c r="D27" s="106">
        <v>3</v>
      </c>
      <c r="E27" s="106">
        <v>7</v>
      </c>
      <c r="F27" s="106">
        <v>10</v>
      </c>
      <c r="G27" s="106">
        <v>6</v>
      </c>
      <c r="H27" s="27">
        <f t="shared" si="1"/>
        <v>28</v>
      </c>
    </row>
    <row r="28" spans="1:8" ht="15.75" thickBot="1" x14ac:dyDescent="0.3">
      <c r="A28" s="105">
        <v>26</v>
      </c>
      <c r="B28" s="106">
        <v>5</v>
      </c>
      <c r="C28" s="106">
        <v>3</v>
      </c>
      <c r="D28" s="106">
        <v>10</v>
      </c>
      <c r="E28" s="106">
        <v>3</v>
      </c>
      <c r="F28" s="106">
        <v>4</v>
      </c>
      <c r="G28" s="106">
        <v>3</v>
      </c>
      <c r="H28" s="27">
        <f t="shared" si="1"/>
        <v>28</v>
      </c>
    </row>
    <row r="29" spans="1:8" ht="15.75" thickBot="1" x14ac:dyDescent="0.3">
      <c r="A29" s="105">
        <v>27</v>
      </c>
      <c r="B29" s="106">
        <v>0</v>
      </c>
      <c r="C29" s="106">
        <v>0</v>
      </c>
      <c r="D29" s="106">
        <v>2</v>
      </c>
      <c r="E29" s="106">
        <v>10</v>
      </c>
      <c r="F29" s="106">
        <v>16</v>
      </c>
      <c r="G29" s="106">
        <v>0</v>
      </c>
      <c r="H29" s="27">
        <f t="shared" si="1"/>
        <v>28</v>
      </c>
    </row>
    <row r="30" spans="1:8" ht="15.75" thickBot="1" x14ac:dyDescent="0.3">
      <c r="A30" s="105">
        <v>28</v>
      </c>
      <c r="B30" s="106">
        <v>0</v>
      </c>
      <c r="C30" s="106">
        <v>2</v>
      </c>
      <c r="D30" s="106">
        <v>1</v>
      </c>
      <c r="E30" s="106">
        <v>10</v>
      </c>
      <c r="F30" s="106">
        <v>15</v>
      </c>
      <c r="G30" s="106">
        <v>0</v>
      </c>
      <c r="H30" s="27">
        <f t="shared" si="1"/>
        <v>28</v>
      </c>
    </row>
    <row r="31" spans="1:8" ht="15.75" thickBot="1" x14ac:dyDescent="0.3">
      <c r="A31" s="105">
        <v>29</v>
      </c>
      <c r="B31" s="106">
        <v>0</v>
      </c>
      <c r="C31" s="106">
        <v>0</v>
      </c>
      <c r="D31" s="106">
        <v>3</v>
      </c>
      <c r="E31" s="106">
        <v>12</v>
      </c>
      <c r="F31" s="106">
        <v>13</v>
      </c>
      <c r="G31" s="106">
        <v>0</v>
      </c>
      <c r="H31" s="27">
        <f t="shared" si="1"/>
        <v>28</v>
      </c>
    </row>
    <row r="32" spans="1:8" ht="15.75" thickBot="1" x14ac:dyDescent="0.3">
      <c r="A32" s="105">
        <v>30</v>
      </c>
      <c r="B32" s="106">
        <v>0</v>
      </c>
      <c r="C32" s="106">
        <v>0</v>
      </c>
      <c r="D32" s="106">
        <v>0</v>
      </c>
      <c r="E32" s="106">
        <v>14</v>
      </c>
      <c r="F32" s="106">
        <v>14</v>
      </c>
      <c r="G32" s="106">
        <v>0</v>
      </c>
      <c r="H32" s="27">
        <f>SUM(B32:G32)</f>
        <v>28</v>
      </c>
    </row>
    <row r="33" spans="1:8" ht="15.75" thickBot="1" x14ac:dyDescent="0.3">
      <c r="A33" s="14" t="s">
        <v>5</v>
      </c>
      <c r="B33" s="48">
        <f>SUM(B3:B32)</f>
        <v>22</v>
      </c>
      <c r="C33" s="48">
        <f t="shared" ref="C33:H33" si="3">SUM(C3:C32)</f>
        <v>18</v>
      </c>
      <c r="D33" s="48">
        <f t="shared" si="3"/>
        <v>69</v>
      </c>
      <c r="E33" s="48">
        <f t="shared" si="3"/>
        <v>204</v>
      </c>
      <c r="F33" s="48">
        <f t="shared" si="3"/>
        <v>492</v>
      </c>
      <c r="G33" s="48">
        <f t="shared" si="3"/>
        <v>35</v>
      </c>
      <c r="H33" s="48">
        <f t="shared" si="3"/>
        <v>840</v>
      </c>
    </row>
  </sheetData>
  <pageMargins left="0.7" right="0.7" top="0.75" bottom="0.75" header="0.3" footer="0.3"/>
  <pageSetup orientation="portrait" horizontalDpi="4294967295" verticalDpi="4294967295" r:id="rId1"/>
  <ignoredErrors>
    <ignoredError sqref="H3:H3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election activeCell="H3" sqref="H3"/>
    </sheetView>
  </sheetViews>
  <sheetFormatPr baseColWidth="10" defaultColWidth="9.125" defaultRowHeight="15" x14ac:dyDescent="0.25"/>
  <cols>
    <col min="7" max="7" width="11.125" bestFit="1" customWidth="1"/>
    <col min="8" max="9" width="8.5" customWidth="1"/>
    <col min="11" max="16" width="8.5" bestFit="1" customWidth="1"/>
  </cols>
  <sheetData>
    <row r="1" spans="1:20" thickBot="1" x14ac:dyDescent="0.35">
      <c r="B1" s="5">
        <v>1</v>
      </c>
      <c r="C1" s="6">
        <v>2</v>
      </c>
      <c r="D1" s="6">
        <v>3</v>
      </c>
      <c r="E1" s="6">
        <v>4</v>
      </c>
      <c r="F1" s="6">
        <v>5</v>
      </c>
      <c r="G1" s="7">
        <v>0</v>
      </c>
    </row>
    <row r="2" spans="1:20" thickBot="1" x14ac:dyDescent="0.35">
      <c r="A2" s="5" t="s">
        <v>29</v>
      </c>
      <c r="B2" s="6" t="s">
        <v>0</v>
      </c>
      <c r="C2" s="6" t="s">
        <v>1</v>
      </c>
      <c r="D2" s="6" t="s">
        <v>2</v>
      </c>
      <c r="E2" s="6" t="s">
        <v>3</v>
      </c>
      <c r="F2" s="6" t="s">
        <v>4</v>
      </c>
      <c r="G2" s="16" t="s">
        <v>26</v>
      </c>
      <c r="H2" s="7" t="s">
        <v>5</v>
      </c>
      <c r="K2" s="5" t="s">
        <v>0</v>
      </c>
      <c r="L2" s="6" t="s">
        <v>1</v>
      </c>
      <c r="M2" s="6" t="s">
        <v>2</v>
      </c>
      <c r="N2" s="6" t="s">
        <v>3</v>
      </c>
      <c r="O2" s="6" t="s">
        <v>4</v>
      </c>
      <c r="P2" s="7" t="s">
        <v>26</v>
      </c>
    </row>
    <row r="3" spans="1:20" thickBot="1" x14ac:dyDescent="0.35">
      <c r="A3" s="104">
        <v>1</v>
      </c>
      <c r="B3" s="103">
        <v>0</v>
      </c>
      <c r="C3" s="25">
        <v>0</v>
      </c>
      <c r="D3" s="25">
        <v>2</v>
      </c>
      <c r="E3" s="25">
        <v>9</v>
      </c>
      <c r="F3" s="25">
        <v>18</v>
      </c>
      <c r="G3" s="26">
        <v>1</v>
      </c>
      <c r="H3" s="27">
        <f>SUM(B3:G3)</f>
        <v>30</v>
      </c>
      <c r="K3" s="2">
        <f>B31</f>
        <v>22</v>
      </c>
      <c r="L3" s="2">
        <f t="shared" ref="L3:P3" si="0">C31</f>
        <v>18</v>
      </c>
      <c r="M3" s="2">
        <f t="shared" si="0"/>
        <v>69</v>
      </c>
      <c r="N3" s="2">
        <f t="shared" si="0"/>
        <v>204</v>
      </c>
      <c r="O3" s="2">
        <f t="shared" si="0"/>
        <v>492</v>
      </c>
      <c r="P3" s="53">
        <f t="shared" si="0"/>
        <v>35</v>
      </c>
    </row>
    <row r="4" spans="1:20" thickBot="1" x14ac:dyDescent="0.35">
      <c r="A4" s="104">
        <v>2</v>
      </c>
      <c r="B4" s="103">
        <v>0</v>
      </c>
      <c r="C4" s="25">
        <v>0</v>
      </c>
      <c r="D4" s="25">
        <v>0</v>
      </c>
      <c r="E4" s="25">
        <v>7</v>
      </c>
      <c r="F4" s="25">
        <v>23</v>
      </c>
      <c r="G4" s="26">
        <v>0</v>
      </c>
      <c r="H4" s="27">
        <f t="shared" ref="H4:H29" si="1">SUM(B4:G4)</f>
        <v>30</v>
      </c>
      <c r="J4" s="13"/>
      <c r="K4" s="13"/>
      <c r="L4" s="13"/>
      <c r="M4" s="13"/>
      <c r="N4" s="13"/>
      <c r="Q4" s="11"/>
      <c r="R4" s="11"/>
      <c r="S4" s="11"/>
      <c r="T4" s="11"/>
    </row>
    <row r="5" spans="1:20" thickBot="1" x14ac:dyDescent="0.35">
      <c r="A5" s="104">
        <v>3</v>
      </c>
      <c r="B5" s="103">
        <v>0</v>
      </c>
      <c r="C5" s="25">
        <v>0</v>
      </c>
      <c r="D5" s="25">
        <v>0</v>
      </c>
      <c r="E5" s="25">
        <v>6</v>
      </c>
      <c r="F5" s="25">
        <v>24</v>
      </c>
      <c r="G5" s="26">
        <v>0</v>
      </c>
      <c r="H5" s="27">
        <f t="shared" si="1"/>
        <v>30</v>
      </c>
      <c r="K5" s="5" t="s">
        <v>0</v>
      </c>
      <c r="L5" s="6" t="s">
        <v>1</v>
      </c>
      <c r="M5" s="6" t="s">
        <v>2</v>
      </c>
      <c r="N5" s="6" t="s">
        <v>3</v>
      </c>
      <c r="O5" s="6" t="s">
        <v>4</v>
      </c>
      <c r="P5" s="7" t="s">
        <v>26</v>
      </c>
      <c r="Q5" s="12"/>
      <c r="R5" s="12"/>
      <c r="S5" s="12"/>
      <c r="T5" s="12"/>
    </row>
    <row r="6" spans="1:20" thickBot="1" x14ac:dyDescent="0.35">
      <c r="A6" s="104">
        <v>4</v>
      </c>
      <c r="B6" s="103">
        <v>1</v>
      </c>
      <c r="C6" s="25">
        <v>0</v>
      </c>
      <c r="D6" s="25">
        <v>2</v>
      </c>
      <c r="E6" s="25">
        <v>7</v>
      </c>
      <c r="F6" s="25">
        <v>20</v>
      </c>
      <c r="G6" s="26">
        <v>0</v>
      </c>
      <c r="H6" s="27">
        <f t="shared" si="1"/>
        <v>30</v>
      </c>
      <c r="K6" s="8">
        <f>K3/$H$31</f>
        <v>2.6190476190476191E-2</v>
      </c>
      <c r="L6" s="8">
        <f t="shared" ref="L6:P6" si="2">L3/$H$31</f>
        <v>2.1428571428571429E-2</v>
      </c>
      <c r="M6" s="8">
        <f t="shared" si="2"/>
        <v>8.2142857142857142E-2</v>
      </c>
      <c r="N6" s="8">
        <f t="shared" si="2"/>
        <v>0.24285714285714285</v>
      </c>
      <c r="O6" s="8">
        <f t="shared" si="2"/>
        <v>0.58571428571428574</v>
      </c>
      <c r="P6" s="54">
        <f t="shared" si="2"/>
        <v>4.1666666666666664E-2</v>
      </c>
    </row>
    <row r="7" spans="1:20" thickBot="1" x14ac:dyDescent="0.35">
      <c r="A7" s="104">
        <v>5</v>
      </c>
      <c r="B7" s="103">
        <v>3</v>
      </c>
      <c r="C7" s="25">
        <v>2</v>
      </c>
      <c r="D7" s="25">
        <v>2</v>
      </c>
      <c r="E7" s="25">
        <v>8</v>
      </c>
      <c r="F7" s="25">
        <v>12</v>
      </c>
      <c r="G7" s="26">
        <v>3</v>
      </c>
      <c r="H7" s="27">
        <f t="shared" si="1"/>
        <v>30</v>
      </c>
    </row>
    <row r="8" spans="1:20" thickBot="1" x14ac:dyDescent="0.35">
      <c r="A8" s="104">
        <v>6</v>
      </c>
      <c r="B8" s="103">
        <v>5</v>
      </c>
      <c r="C8" s="25">
        <v>2</v>
      </c>
      <c r="D8" s="25">
        <v>4</v>
      </c>
      <c r="E8" s="25">
        <v>5</v>
      </c>
      <c r="F8" s="25">
        <v>8</v>
      </c>
      <c r="G8" s="26">
        <v>6</v>
      </c>
      <c r="H8" s="27">
        <f t="shared" si="1"/>
        <v>30</v>
      </c>
    </row>
    <row r="9" spans="1:20" thickBot="1" x14ac:dyDescent="0.35">
      <c r="A9" s="104">
        <v>7</v>
      </c>
      <c r="B9" s="103">
        <v>0</v>
      </c>
      <c r="C9" s="25">
        <v>2</v>
      </c>
      <c r="D9" s="25">
        <v>3</v>
      </c>
      <c r="E9" s="25">
        <v>6</v>
      </c>
      <c r="F9" s="25">
        <v>13</v>
      </c>
      <c r="G9" s="26">
        <v>6</v>
      </c>
      <c r="H9" s="27">
        <f t="shared" si="1"/>
        <v>30</v>
      </c>
    </row>
    <row r="10" spans="1:20" thickBot="1" x14ac:dyDescent="0.35">
      <c r="A10" s="104">
        <v>8</v>
      </c>
      <c r="B10" s="103">
        <v>1</v>
      </c>
      <c r="C10" s="25">
        <v>0</v>
      </c>
      <c r="D10" s="25">
        <v>6</v>
      </c>
      <c r="E10" s="25">
        <v>9</v>
      </c>
      <c r="F10" s="25">
        <v>11</v>
      </c>
      <c r="G10" s="26">
        <v>3</v>
      </c>
      <c r="H10" s="27">
        <f t="shared" si="1"/>
        <v>30</v>
      </c>
    </row>
    <row r="11" spans="1:20" thickBot="1" x14ac:dyDescent="0.35">
      <c r="A11" s="104">
        <v>9</v>
      </c>
      <c r="B11" s="103">
        <v>0</v>
      </c>
      <c r="C11" s="25">
        <v>1</v>
      </c>
      <c r="D11" s="25">
        <v>1</v>
      </c>
      <c r="E11" s="25">
        <v>10</v>
      </c>
      <c r="F11" s="25">
        <v>17</v>
      </c>
      <c r="G11" s="26">
        <v>1</v>
      </c>
      <c r="H11" s="27">
        <f t="shared" si="1"/>
        <v>30</v>
      </c>
    </row>
    <row r="12" spans="1:20" thickBot="1" x14ac:dyDescent="0.35">
      <c r="A12" s="104">
        <v>10</v>
      </c>
      <c r="B12" s="103">
        <v>2</v>
      </c>
      <c r="C12" s="25">
        <v>2</v>
      </c>
      <c r="D12" s="25">
        <v>4</v>
      </c>
      <c r="E12" s="25">
        <v>10</v>
      </c>
      <c r="F12" s="25">
        <v>8</v>
      </c>
      <c r="G12" s="26">
        <v>4</v>
      </c>
      <c r="H12" s="27">
        <f t="shared" si="1"/>
        <v>30</v>
      </c>
    </row>
    <row r="13" spans="1:20" thickBot="1" x14ac:dyDescent="0.35">
      <c r="A13" s="104">
        <v>11</v>
      </c>
      <c r="B13" s="103">
        <v>0</v>
      </c>
      <c r="C13" s="25">
        <v>0</v>
      </c>
      <c r="D13" s="25">
        <v>3</v>
      </c>
      <c r="E13" s="25">
        <v>7</v>
      </c>
      <c r="F13" s="25">
        <v>20</v>
      </c>
      <c r="G13" s="26">
        <v>0</v>
      </c>
      <c r="H13" s="27">
        <f t="shared" si="1"/>
        <v>30</v>
      </c>
    </row>
    <row r="14" spans="1:20" thickBot="1" x14ac:dyDescent="0.35">
      <c r="A14" s="104">
        <v>12</v>
      </c>
      <c r="B14" s="103">
        <v>0</v>
      </c>
      <c r="C14" s="25">
        <v>0</v>
      </c>
      <c r="D14" s="25">
        <v>3</v>
      </c>
      <c r="E14" s="25">
        <v>6</v>
      </c>
      <c r="F14" s="25">
        <v>21</v>
      </c>
      <c r="G14" s="26">
        <v>0</v>
      </c>
      <c r="H14" s="27">
        <f t="shared" si="1"/>
        <v>30</v>
      </c>
    </row>
    <row r="15" spans="1:20" thickBot="1" x14ac:dyDescent="0.35">
      <c r="A15" s="104">
        <v>13</v>
      </c>
      <c r="B15" s="103">
        <v>0</v>
      </c>
      <c r="C15" s="25">
        <v>0</v>
      </c>
      <c r="D15" s="25">
        <v>1</v>
      </c>
      <c r="E15" s="25">
        <v>9</v>
      </c>
      <c r="F15" s="25">
        <v>20</v>
      </c>
      <c r="G15" s="26">
        <v>0</v>
      </c>
      <c r="H15" s="27">
        <f t="shared" si="1"/>
        <v>30</v>
      </c>
    </row>
    <row r="16" spans="1:20" thickBot="1" x14ac:dyDescent="0.35">
      <c r="A16" s="104">
        <v>14</v>
      </c>
      <c r="B16" s="103">
        <v>0</v>
      </c>
      <c r="C16" s="25">
        <v>0</v>
      </c>
      <c r="D16" s="25">
        <v>3</v>
      </c>
      <c r="E16" s="25">
        <v>7</v>
      </c>
      <c r="F16" s="25">
        <v>20</v>
      </c>
      <c r="G16" s="26">
        <v>0</v>
      </c>
      <c r="H16" s="27">
        <f t="shared" si="1"/>
        <v>30</v>
      </c>
    </row>
    <row r="17" spans="1:8" thickBot="1" x14ac:dyDescent="0.35">
      <c r="A17" s="104">
        <v>15</v>
      </c>
      <c r="B17" s="103">
        <v>0</v>
      </c>
      <c r="C17" s="25">
        <v>0</v>
      </c>
      <c r="D17" s="25">
        <v>1</v>
      </c>
      <c r="E17" s="25">
        <v>6</v>
      </c>
      <c r="F17" s="25">
        <v>23</v>
      </c>
      <c r="G17" s="26">
        <v>0</v>
      </c>
      <c r="H17" s="27">
        <f t="shared" si="1"/>
        <v>30</v>
      </c>
    </row>
    <row r="18" spans="1:8" thickBot="1" x14ac:dyDescent="0.35">
      <c r="A18" s="104">
        <v>16</v>
      </c>
      <c r="B18" s="103">
        <v>0</v>
      </c>
      <c r="C18" s="25">
        <v>1</v>
      </c>
      <c r="D18" s="25">
        <v>3</v>
      </c>
      <c r="E18" s="25">
        <v>11</v>
      </c>
      <c r="F18" s="25">
        <v>14</v>
      </c>
      <c r="G18" s="26">
        <v>1</v>
      </c>
      <c r="H18" s="27">
        <f t="shared" si="1"/>
        <v>30</v>
      </c>
    </row>
    <row r="19" spans="1:8" thickBot="1" x14ac:dyDescent="0.35">
      <c r="A19" s="104">
        <v>17</v>
      </c>
      <c r="B19" s="103">
        <v>2</v>
      </c>
      <c r="C19" s="25">
        <v>1</v>
      </c>
      <c r="D19" s="25">
        <v>4</v>
      </c>
      <c r="E19" s="25">
        <v>5</v>
      </c>
      <c r="F19" s="25">
        <v>18</v>
      </c>
      <c r="G19" s="26">
        <v>0</v>
      </c>
      <c r="H19" s="27">
        <f t="shared" si="1"/>
        <v>30</v>
      </c>
    </row>
    <row r="20" spans="1:8" thickBot="1" x14ac:dyDescent="0.35">
      <c r="A20" s="104">
        <v>18</v>
      </c>
      <c r="B20" s="103">
        <v>3</v>
      </c>
      <c r="C20" s="25">
        <v>1</v>
      </c>
      <c r="D20" s="25">
        <v>2</v>
      </c>
      <c r="E20" s="25">
        <v>6</v>
      </c>
      <c r="F20" s="25">
        <v>17</v>
      </c>
      <c r="G20" s="26">
        <v>1</v>
      </c>
      <c r="H20" s="27">
        <f t="shared" si="1"/>
        <v>30</v>
      </c>
    </row>
    <row r="21" spans="1:8" thickBot="1" x14ac:dyDescent="0.35">
      <c r="A21" s="104">
        <v>19</v>
      </c>
      <c r="B21" s="103">
        <v>0</v>
      </c>
      <c r="C21" s="25">
        <v>1</v>
      </c>
      <c r="D21" s="25">
        <v>2</v>
      </c>
      <c r="E21" s="25">
        <v>5</v>
      </c>
      <c r="F21" s="25">
        <v>21</v>
      </c>
      <c r="G21" s="26">
        <v>1</v>
      </c>
      <c r="H21" s="27">
        <f t="shared" si="1"/>
        <v>30</v>
      </c>
    </row>
    <row r="22" spans="1:8" thickBot="1" x14ac:dyDescent="0.35">
      <c r="A22" s="104">
        <v>20</v>
      </c>
      <c r="B22" s="103">
        <v>1</v>
      </c>
      <c r="C22" s="25">
        <v>1</v>
      </c>
      <c r="D22" s="25">
        <v>0</v>
      </c>
      <c r="E22" s="25">
        <v>7</v>
      </c>
      <c r="F22" s="25">
        <v>19</v>
      </c>
      <c r="G22" s="26">
        <v>2</v>
      </c>
      <c r="H22" s="27">
        <f t="shared" si="1"/>
        <v>30</v>
      </c>
    </row>
    <row r="23" spans="1:8" thickBot="1" x14ac:dyDescent="0.35">
      <c r="A23" s="104">
        <v>21</v>
      </c>
      <c r="B23" s="103">
        <v>0</v>
      </c>
      <c r="C23" s="25">
        <v>1</v>
      </c>
      <c r="D23" s="25">
        <v>2</v>
      </c>
      <c r="E23" s="25">
        <v>5</v>
      </c>
      <c r="F23" s="25">
        <v>22</v>
      </c>
      <c r="G23" s="26">
        <v>0</v>
      </c>
      <c r="H23" s="27">
        <f t="shared" si="1"/>
        <v>30</v>
      </c>
    </row>
    <row r="24" spans="1:8" ht="15.75" thickBot="1" x14ac:dyDescent="0.3">
      <c r="A24" s="104">
        <v>22</v>
      </c>
      <c r="B24" s="103">
        <v>2</v>
      </c>
      <c r="C24" s="25">
        <v>2</v>
      </c>
      <c r="D24" s="25">
        <v>4</v>
      </c>
      <c r="E24" s="25">
        <v>5</v>
      </c>
      <c r="F24" s="25">
        <v>16</v>
      </c>
      <c r="G24" s="26">
        <v>1</v>
      </c>
      <c r="H24" s="27">
        <f t="shared" si="1"/>
        <v>30</v>
      </c>
    </row>
    <row r="25" spans="1:8" ht="15.75" thickBot="1" x14ac:dyDescent="0.3">
      <c r="A25" s="104">
        <v>23</v>
      </c>
      <c r="B25" s="103">
        <v>0</v>
      </c>
      <c r="C25" s="25">
        <v>0</v>
      </c>
      <c r="D25" s="25">
        <v>3</v>
      </c>
      <c r="E25" s="25">
        <v>12</v>
      </c>
      <c r="F25" s="25">
        <v>15</v>
      </c>
      <c r="G25" s="26">
        <v>0</v>
      </c>
      <c r="H25" s="27">
        <f t="shared" si="1"/>
        <v>30</v>
      </c>
    </row>
    <row r="26" spans="1:8" ht="15.75" thickBot="1" x14ac:dyDescent="0.3">
      <c r="A26" s="104">
        <v>24</v>
      </c>
      <c r="B26" s="103">
        <v>2</v>
      </c>
      <c r="C26" s="25">
        <v>1</v>
      </c>
      <c r="D26" s="25">
        <v>1</v>
      </c>
      <c r="E26" s="25">
        <v>4</v>
      </c>
      <c r="F26" s="25">
        <v>22</v>
      </c>
      <c r="G26" s="26">
        <v>0</v>
      </c>
      <c r="H26" s="27">
        <f t="shared" si="1"/>
        <v>30</v>
      </c>
    </row>
    <row r="27" spans="1:8" ht="15.75" thickBot="1" x14ac:dyDescent="0.3">
      <c r="A27" s="104">
        <v>25</v>
      </c>
      <c r="B27" s="103">
        <v>0</v>
      </c>
      <c r="C27" s="25">
        <v>0</v>
      </c>
      <c r="D27" s="25">
        <v>7</v>
      </c>
      <c r="E27" s="25">
        <v>7</v>
      </c>
      <c r="F27" s="25">
        <v>14</v>
      </c>
      <c r="G27" s="26">
        <v>2</v>
      </c>
      <c r="H27" s="27">
        <f t="shared" si="1"/>
        <v>30</v>
      </c>
    </row>
    <row r="28" spans="1:8" ht="15.75" thickBot="1" x14ac:dyDescent="0.3">
      <c r="A28" s="104">
        <v>26</v>
      </c>
      <c r="B28" s="103">
        <v>0</v>
      </c>
      <c r="C28" s="25">
        <v>0</v>
      </c>
      <c r="D28" s="25">
        <v>2</v>
      </c>
      <c r="E28" s="25">
        <v>6</v>
      </c>
      <c r="F28" s="25">
        <v>20</v>
      </c>
      <c r="G28" s="26">
        <v>2</v>
      </c>
      <c r="H28" s="27">
        <f t="shared" si="1"/>
        <v>30</v>
      </c>
    </row>
    <row r="29" spans="1:8" ht="15.75" thickBot="1" x14ac:dyDescent="0.3">
      <c r="A29" s="104">
        <v>27</v>
      </c>
      <c r="B29" s="103">
        <v>0</v>
      </c>
      <c r="C29" s="25">
        <v>0</v>
      </c>
      <c r="D29" s="25">
        <v>3</v>
      </c>
      <c r="E29" s="25">
        <v>11</v>
      </c>
      <c r="F29" s="25">
        <v>16</v>
      </c>
      <c r="G29" s="26">
        <v>0</v>
      </c>
      <c r="H29" s="27">
        <f t="shared" si="1"/>
        <v>30</v>
      </c>
    </row>
    <row r="30" spans="1:8" ht="15.75" thickBot="1" x14ac:dyDescent="0.3">
      <c r="A30" s="104">
        <v>28</v>
      </c>
      <c r="B30" s="103">
        <v>0</v>
      </c>
      <c r="C30" s="25">
        <v>0</v>
      </c>
      <c r="D30" s="25">
        <v>1</v>
      </c>
      <c r="E30" s="25">
        <v>8</v>
      </c>
      <c r="F30" s="25">
        <v>20</v>
      </c>
      <c r="G30" s="26">
        <v>1</v>
      </c>
      <c r="H30" s="27">
        <f>SUM(B30:G30)</f>
        <v>30</v>
      </c>
    </row>
    <row r="31" spans="1:8" ht="15.75" thickBot="1" x14ac:dyDescent="0.3">
      <c r="A31" s="14" t="s">
        <v>5</v>
      </c>
      <c r="B31" s="48">
        <f>SUM(B3:B30)</f>
        <v>22</v>
      </c>
      <c r="C31" s="48">
        <f t="shared" ref="C31:G31" si="3">SUM(C3:C30)</f>
        <v>18</v>
      </c>
      <c r="D31" s="48">
        <f t="shared" si="3"/>
        <v>69</v>
      </c>
      <c r="E31" s="48">
        <f t="shared" si="3"/>
        <v>204</v>
      </c>
      <c r="F31" s="48">
        <f t="shared" si="3"/>
        <v>492</v>
      </c>
      <c r="G31" s="48">
        <f t="shared" si="3"/>
        <v>35</v>
      </c>
      <c r="H31" s="48">
        <f>SUM(H3:H30)</f>
        <v>840</v>
      </c>
    </row>
  </sheetData>
  <pageMargins left="0.7" right="0.7" top="0.75" bottom="0.75" header="0.3" footer="0.3"/>
  <pageSetup orientation="portrait" horizontalDpi="4294967295" verticalDpi="4294967295" r:id="rId1"/>
  <ignoredErrors>
    <ignoredError sqref="H3:H30"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election activeCell="E21" sqref="E21"/>
    </sheetView>
  </sheetViews>
  <sheetFormatPr baseColWidth="10" defaultColWidth="9.125" defaultRowHeight="15" x14ac:dyDescent="0.25"/>
  <cols>
    <col min="1" max="8" width="11.625" customWidth="1"/>
    <col min="9" max="9" width="8.5" customWidth="1"/>
    <col min="15" max="15" width="8.5" bestFit="1" customWidth="1"/>
    <col min="16" max="16" width="11.125" bestFit="1" customWidth="1"/>
  </cols>
  <sheetData>
    <row r="1" spans="1:20" thickBot="1" x14ac:dyDescent="0.35"/>
    <row r="2" spans="1:20" thickBot="1" x14ac:dyDescent="0.35">
      <c r="A2" s="5" t="s">
        <v>29</v>
      </c>
      <c r="B2" s="6" t="s">
        <v>0</v>
      </c>
      <c r="C2" s="6" t="s">
        <v>1</v>
      </c>
      <c r="D2" s="6" t="s">
        <v>2</v>
      </c>
      <c r="E2" s="6" t="s">
        <v>3</v>
      </c>
      <c r="F2" s="6" t="s">
        <v>4</v>
      </c>
      <c r="G2" s="16" t="s">
        <v>26</v>
      </c>
      <c r="H2" s="7" t="s">
        <v>5</v>
      </c>
      <c r="K2" s="6" t="s">
        <v>0</v>
      </c>
      <c r="L2" s="6" t="s">
        <v>1</v>
      </c>
      <c r="M2" s="6" t="s">
        <v>2</v>
      </c>
      <c r="N2" s="6" t="s">
        <v>3</v>
      </c>
      <c r="O2" s="6" t="s">
        <v>4</v>
      </c>
      <c r="P2" s="16" t="s">
        <v>26</v>
      </c>
    </row>
    <row r="3" spans="1:20" thickBot="1" x14ac:dyDescent="0.35">
      <c r="A3" s="24">
        <v>1</v>
      </c>
      <c r="B3" s="102">
        <f>+VLOOKUP($A$3,'Frecuencia por Pregunta'!$A:$H,2,0)</f>
        <v>0</v>
      </c>
      <c r="C3" s="102">
        <f>+VLOOKUP($A$3,'Frecuencia por Pregunta'!$A:$H,3,0)</f>
        <v>0</v>
      </c>
      <c r="D3" s="102">
        <f>+VLOOKUP($A$3,'Frecuencia por Pregunta'!$A:$H,4,0)</f>
        <v>2</v>
      </c>
      <c r="E3" s="102">
        <f>+VLOOKUP($A$3,'Frecuencia por Pregunta'!$A:$H,5,0)</f>
        <v>9</v>
      </c>
      <c r="F3" s="102">
        <f>+VLOOKUP($A$3,'Frecuencia por Pregunta'!$A:$H,6,0)</f>
        <v>18</v>
      </c>
      <c r="G3" s="102">
        <f>+VLOOKUP($A$3,'Frecuencia por Pregunta'!$A:$H,7,0)</f>
        <v>1</v>
      </c>
      <c r="H3" s="27">
        <f>SUM(B3:G3)</f>
        <v>30</v>
      </c>
      <c r="K3" s="2">
        <f t="shared" ref="K3:P3" si="0">B7</f>
        <v>1</v>
      </c>
      <c r="L3" s="3">
        <f t="shared" si="0"/>
        <v>0</v>
      </c>
      <c r="M3" s="3">
        <f t="shared" si="0"/>
        <v>4</v>
      </c>
      <c r="N3" s="3">
        <f t="shared" si="0"/>
        <v>29</v>
      </c>
      <c r="O3" s="4">
        <f t="shared" si="0"/>
        <v>85</v>
      </c>
      <c r="P3" s="17">
        <f t="shared" si="0"/>
        <v>1</v>
      </c>
    </row>
    <row r="4" spans="1:20" thickBot="1" x14ac:dyDescent="0.35">
      <c r="A4" s="28">
        <v>2</v>
      </c>
      <c r="B4" s="102">
        <f>+VLOOKUP($A$4,'Frecuencia por Pregunta'!$A:$H,2,0)</f>
        <v>0</v>
      </c>
      <c r="C4" s="102">
        <f>+VLOOKUP($A$4,'Frecuencia por Pregunta'!$A:$H,3,0)</f>
        <v>0</v>
      </c>
      <c r="D4" s="102">
        <f>+VLOOKUP($A$4,'Frecuencia por Pregunta'!$A:$H,4,0)</f>
        <v>0</v>
      </c>
      <c r="E4" s="102">
        <f>+VLOOKUP($A$4,'Frecuencia por Pregunta'!$A:$H,5,0)</f>
        <v>7</v>
      </c>
      <c r="F4" s="102">
        <f>+VLOOKUP($A$4,'Frecuencia por Pregunta'!$A:$H,6,0)</f>
        <v>23</v>
      </c>
      <c r="G4" s="102">
        <f>+VLOOKUP($A$4,'Frecuencia por Pregunta'!$A:$H,7,0)</f>
        <v>0</v>
      </c>
      <c r="H4" s="27">
        <f t="shared" ref="H4:H5" si="1">SUM(B4:G4)</f>
        <v>30</v>
      </c>
      <c r="J4" s="13"/>
      <c r="K4" s="13"/>
      <c r="L4" s="13"/>
      <c r="M4" s="13"/>
      <c r="N4" s="13"/>
      <c r="Q4" s="11"/>
      <c r="R4" s="11"/>
      <c r="S4" s="11"/>
      <c r="T4" s="11"/>
    </row>
    <row r="5" spans="1:20" thickBot="1" x14ac:dyDescent="0.35">
      <c r="A5" s="28">
        <v>3</v>
      </c>
      <c r="B5" s="102">
        <f>+VLOOKUP($A$5,'Frecuencia por Pregunta'!$A:$H,2,0)</f>
        <v>0</v>
      </c>
      <c r="C5" s="102">
        <f>+VLOOKUP($A$5,'Frecuencia por Pregunta'!$A:$H,3,0)</f>
        <v>0</v>
      </c>
      <c r="D5" s="102">
        <f>+VLOOKUP($A$5,'Frecuencia por Pregunta'!$A:$H,4,0)</f>
        <v>0</v>
      </c>
      <c r="E5" s="102">
        <f>+VLOOKUP($A$5,'Frecuencia por Pregunta'!$A:$H,5,0)</f>
        <v>6</v>
      </c>
      <c r="F5" s="102">
        <f>+VLOOKUP($A$5,'Frecuencia por Pregunta'!$A:$H,6,0)</f>
        <v>24</v>
      </c>
      <c r="G5" s="102">
        <f>+VLOOKUP($A$5,'Frecuencia por Pregunta'!$A:$H,7,0)</f>
        <v>0</v>
      </c>
      <c r="H5" s="27">
        <f t="shared" si="1"/>
        <v>30</v>
      </c>
      <c r="K5" s="6" t="s">
        <v>0</v>
      </c>
      <c r="L5" s="6" t="s">
        <v>1</v>
      </c>
      <c r="M5" s="6" t="s">
        <v>2</v>
      </c>
      <c r="N5" s="6" t="s">
        <v>3</v>
      </c>
      <c r="O5" s="6" t="s">
        <v>4</v>
      </c>
      <c r="P5" s="16" t="s">
        <v>26</v>
      </c>
      <c r="Q5" s="12"/>
      <c r="R5" s="12"/>
      <c r="S5" s="12"/>
      <c r="T5" s="12"/>
    </row>
    <row r="6" spans="1:20" thickBot="1" x14ac:dyDescent="0.35">
      <c r="A6" s="28">
        <v>4</v>
      </c>
      <c r="B6" s="102">
        <f>+VLOOKUP($A$6,'Frecuencia por Pregunta'!$A:$H,2,0)</f>
        <v>1</v>
      </c>
      <c r="C6" s="102">
        <f>+VLOOKUP($A$6,'Frecuencia por Pregunta'!$A:$H,3,0)</f>
        <v>0</v>
      </c>
      <c r="D6" s="102">
        <f>+VLOOKUP($A$6,'Frecuencia por Pregunta'!$A:$H,4,0)</f>
        <v>2</v>
      </c>
      <c r="E6" s="102">
        <f>+VLOOKUP($A$6,'Frecuencia por Pregunta'!$A:$H,5,0)</f>
        <v>7</v>
      </c>
      <c r="F6" s="102">
        <f>+VLOOKUP($A$6,'Frecuencia por Pregunta'!$A:$H,6,0)</f>
        <v>20</v>
      </c>
      <c r="G6" s="102">
        <f>+VLOOKUP($A$6,'Frecuencia por Pregunta'!$A:$H,7,0)</f>
        <v>0</v>
      </c>
      <c r="H6" s="27">
        <f>SUM(B6:G6)</f>
        <v>30</v>
      </c>
      <c r="K6" s="8">
        <f>K3/H7</f>
        <v>8.3333333333333332E-3</v>
      </c>
      <c r="L6" s="9">
        <f>L3/H7</f>
        <v>0</v>
      </c>
      <c r="M6" s="9">
        <f>M3/H7</f>
        <v>3.3333333333333333E-2</v>
      </c>
      <c r="N6" s="9">
        <f>N3/H7</f>
        <v>0.24166666666666667</v>
      </c>
      <c r="O6" s="10">
        <f>O3/H7</f>
        <v>0.70833333333333337</v>
      </c>
      <c r="P6" s="18">
        <f>P3/H7</f>
        <v>8.3333333333333332E-3</v>
      </c>
    </row>
    <row r="7" spans="1:20" thickBot="1" x14ac:dyDescent="0.35">
      <c r="A7" s="19" t="s">
        <v>5</v>
      </c>
      <c r="B7" s="20">
        <f t="shared" ref="B7:H7" si="2">SUM(B3:B6)</f>
        <v>1</v>
      </c>
      <c r="C7" s="21">
        <f t="shared" si="2"/>
        <v>0</v>
      </c>
      <c r="D7" s="21">
        <f t="shared" si="2"/>
        <v>4</v>
      </c>
      <c r="E7" s="21">
        <f t="shared" si="2"/>
        <v>29</v>
      </c>
      <c r="F7" s="21">
        <f t="shared" si="2"/>
        <v>85</v>
      </c>
      <c r="G7" s="22">
        <f t="shared" si="2"/>
        <v>1</v>
      </c>
      <c r="H7" s="23">
        <f t="shared" si="2"/>
        <v>120</v>
      </c>
    </row>
    <row r="10" spans="1:20" ht="15" customHeight="1" x14ac:dyDescent="0.25">
      <c r="B10" s="125" t="s">
        <v>62</v>
      </c>
      <c r="C10" s="126"/>
      <c r="D10" s="126"/>
      <c r="E10" s="126"/>
      <c r="F10" s="126"/>
      <c r="G10" s="126"/>
      <c r="H10" s="127"/>
    </row>
    <row r="11" spans="1:20" x14ac:dyDescent="0.25">
      <c r="B11" s="128"/>
      <c r="C11" s="129"/>
      <c r="D11" s="129"/>
      <c r="E11" s="129"/>
      <c r="F11" s="129"/>
      <c r="G11" s="129"/>
      <c r="H11" s="130"/>
    </row>
    <row r="12" spans="1:20" x14ac:dyDescent="0.25">
      <c r="B12" s="128"/>
      <c r="C12" s="129"/>
      <c r="D12" s="129"/>
      <c r="E12" s="129"/>
      <c r="F12" s="129"/>
      <c r="G12" s="129"/>
      <c r="H12" s="130"/>
    </row>
    <row r="13" spans="1:20" x14ac:dyDescent="0.25">
      <c r="B13" s="128"/>
      <c r="C13" s="129"/>
      <c r="D13" s="129"/>
      <c r="E13" s="129"/>
      <c r="F13" s="129"/>
      <c r="G13" s="129"/>
      <c r="H13" s="130"/>
    </row>
    <row r="14" spans="1:20" x14ac:dyDescent="0.25">
      <c r="B14" s="128"/>
      <c r="C14" s="129"/>
      <c r="D14" s="129"/>
      <c r="E14" s="129"/>
      <c r="F14" s="129"/>
      <c r="G14" s="129"/>
      <c r="H14" s="130"/>
    </row>
    <row r="15" spans="1:20" x14ac:dyDescent="0.25">
      <c r="B15" s="128"/>
      <c r="C15" s="129"/>
      <c r="D15" s="129"/>
      <c r="E15" s="129"/>
      <c r="F15" s="129"/>
      <c r="G15" s="129"/>
      <c r="H15" s="130"/>
    </row>
    <row r="16" spans="1:20"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election activeCell="B10" sqref="B10:H18"/>
    </sheetView>
  </sheetViews>
  <sheetFormatPr baseColWidth="10" defaultRowHeight="15" x14ac:dyDescent="0.25"/>
  <cols>
    <col min="1" max="8" width="11.625" customWidth="1"/>
    <col min="9" max="9" width="8.5" customWidth="1"/>
    <col min="10" max="14" width="9.125"/>
    <col min="15" max="15" width="8.5" bestFit="1"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row>
    <row r="3" spans="1:16" thickBot="1" x14ac:dyDescent="0.35">
      <c r="A3" s="28">
        <v>5</v>
      </c>
      <c r="B3" s="102">
        <f>+VLOOKUP($A$3,'Frecuencia por Pregunta'!$A:$H,2,0)</f>
        <v>3</v>
      </c>
      <c r="C3" s="102">
        <f>+VLOOKUP($A$3,'Frecuencia por Pregunta'!$A:$H,3,0)</f>
        <v>2</v>
      </c>
      <c r="D3" s="102">
        <f>+VLOOKUP($A$3,'Frecuencia por Pregunta'!$A:$H,4,0)</f>
        <v>2</v>
      </c>
      <c r="E3" s="102">
        <f>+VLOOKUP($A$3,'Frecuencia por Pregunta'!$A:$H,5,0)</f>
        <v>8</v>
      </c>
      <c r="F3" s="102">
        <f>+VLOOKUP($A$3,'Frecuencia por Pregunta'!$A:$H,6,0)</f>
        <v>12</v>
      </c>
      <c r="G3" s="102">
        <f>+VLOOKUP($A$3,'Frecuencia por Pregunta'!$A:$H,7,0)</f>
        <v>3</v>
      </c>
      <c r="H3" s="29">
        <f>SUM(B3:G3)</f>
        <v>30</v>
      </c>
      <c r="K3" s="6" t="s">
        <v>0</v>
      </c>
      <c r="L3" s="6" t="s">
        <v>1</v>
      </c>
      <c r="M3" s="6" t="s">
        <v>2</v>
      </c>
      <c r="N3" s="6" t="s">
        <v>3</v>
      </c>
      <c r="O3" s="6" t="s">
        <v>4</v>
      </c>
      <c r="P3" s="16" t="s">
        <v>26</v>
      </c>
    </row>
    <row r="4" spans="1:16" thickBot="1" x14ac:dyDescent="0.35">
      <c r="A4" s="28">
        <v>6</v>
      </c>
      <c r="B4" s="102">
        <f>+VLOOKUP($A$4,'Frecuencia por Pregunta'!$A:$H,2,0)</f>
        <v>5</v>
      </c>
      <c r="C4" s="102">
        <f>+VLOOKUP($A$4,'Frecuencia por Pregunta'!$A:$H,3,0)</f>
        <v>2</v>
      </c>
      <c r="D4" s="102">
        <f>+VLOOKUP($A$4,'Frecuencia por Pregunta'!$A:$H,4,0)</f>
        <v>4</v>
      </c>
      <c r="E4" s="102">
        <f>+VLOOKUP($A$4,'Frecuencia por Pregunta'!$A:$H,5,0)</f>
        <v>5</v>
      </c>
      <c r="F4" s="102">
        <f>+VLOOKUP($A$4,'Frecuencia por Pregunta'!$A:$H,6,0)</f>
        <v>8</v>
      </c>
      <c r="G4" s="102">
        <f>+VLOOKUP($A$4,'Frecuencia por Pregunta'!$A:$H,7,0)</f>
        <v>6</v>
      </c>
      <c r="H4" s="29">
        <f t="shared" ref="H4:H6" si="0">SUM(B4:G4)</f>
        <v>30</v>
      </c>
      <c r="K4" s="2">
        <f t="shared" ref="K4:P4" si="1">B7</f>
        <v>9</v>
      </c>
      <c r="L4" s="3">
        <f t="shared" si="1"/>
        <v>6</v>
      </c>
      <c r="M4" s="3">
        <f t="shared" si="1"/>
        <v>15</v>
      </c>
      <c r="N4" s="3">
        <f t="shared" si="1"/>
        <v>28</v>
      </c>
      <c r="O4" s="4">
        <f t="shared" si="1"/>
        <v>44</v>
      </c>
      <c r="P4" s="17">
        <f t="shared" si="1"/>
        <v>18</v>
      </c>
    </row>
    <row r="5" spans="1:16" thickBot="1" x14ac:dyDescent="0.35">
      <c r="A5" s="28">
        <v>7</v>
      </c>
      <c r="B5" s="102">
        <f>+VLOOKUP($A$5,'Frecuencia por Pregunta'!$A:$H,2,0)</f>
        <v>0</v>
      </c>
      <c r="C5" s="102">
        <f>+VLOOKUP($A$5,'Frecuencia por Pregunta'!$A:$H,3,0)</f>
        <v>2</v>
      </c>
      <c r="D5" s="102">
        <f>+VLOOKUP($A$5,'Frecuencia por Pregunta'!$A:$H,4,0)</f>
        <v>3</v>
      </c>
      <c r="E5" s="102">
        <f>+VLOOKUP($A$5,'Frecuencia por Pregunta'!$A:$H,5,0)</f>
        <v>6</v>
      </c>
      <c r="F5" s="102">
        <f>+VLOOKUP($A$5,'Frecuencia por Pregunta'!$A:$H,6,0)</f>
        <v>13</v>
      </c>
      <c r="G5" s="102">
        <f>+VLOOKUP($A$5,'Frecuencia por Pregunta'!$A:$H,7,0)</f>
        <v>6</v>
      </c>
      <c r="H5" s="29">
        <f t="shared" si="0"/>
        <v>30</v>
      </c>
      <c r="K5" s="13"/>
      <c r="L5" s="13"/>
      <c r="M5" s="13"/>
      <c r="N5" s="13"/>
    </row>
    <row r="6" spans="1:16" thickBot="1" x14ac:dyDescent="0.35">
      <c r="A6" s="30">
        <v>8</v>
      </c>
      <c r="B6" s="102">
        <f>+VLOOKUP($A$6,'Frecuencia por Pregunta'!$A:$H,2,0)</f>
        <v>1</v>
      </c>
      <c r="C6" s="102">
        <f>+VLOOKUP($A$6,'Frecuencia por Pregunta'!$A:$H,3,0)</f>
        <v>0</v>
      </c>
      <c r="D6" s="102">
        <f>+VLOOKUP($A$6,'Frecuencia por Pregunta'!$A:$H,4,0)</f>
        <v>6</v>
      </c>
      <c r="E6" s="102">
        <f>+VLOOKUP($A$6,'Frecuencia por Pregunta'!$A:$H,5,0)</f>
        <v>9</v>
      </c>
      <c r="F6" s="102">
        <f>+VLOOKUP($A$6,'Frecuencia por Pregunta'!$A:$H,6,0)</f>
        <v>11</v>
      </c>
      <c r="G6" s="102">
        <f>+VLOOKUP($A$6,'Frecuencia por Pregunta'!$A:$H,7,0)</f>
        <v>3</v>
      </c>
      <c r="H6" s="31">
        <f t="shared" si="0"/>
        <v>30</v>
      </c>
      <c r="K6" s="6" t="s">
        <v>0</v>
      </c>
      <c r="L6" s="6" t="s">
        <v>1</v>
      </c>
      <c r="M6" s="6" t="s">
        <v>2</v>
      </c>
      <c r="N6" s="6" t="s">
        <v>3</v>
      </c>
      <c r="O6" s="6" t="s">
        <v>4</v>
      </c>
      <c r="P6" s="16" t="s">
        <v>26</v>
      </c>
    </row>
    <row r="7" spans="1:16" thickBot="1" x14ac:dyDescent="0.35">
      <c r="A7" s="19" t="s">
        <v>5</v>
      </c>
      <c r="B7" s="20">
        <f t="shared" ref="B7:H7" si="2">SUM(B3:B6)</f>
        <v>9</v>
      </c>
      <c r="C7" s="21">
        <f t="shared" si="2"/>
        <v>6</v>
      </c>
      <c r="D7" s="21">
        <f t="shared" si="2"/>
        <v>15</v>
      </c>
      <c r="E7" s="21">
        <f t="shared" si="2"/>
        <v>28</v>
      </c>
      <c r="F7" s="21">
        <f t="shared" si="2"/>
        <v>44</v>
      </c>
      <c r="G7" s="22">
        <f t="shared" si="2"/>
        <v>18</v>
      </c>
      <c r="H7" s="23">
        <f t="shared" si="2"/>
        <v>120</v>
      </c>
      <c r="K7" s="8">
        <f>K4/H7</f>
        <v>7.4999999999999997E-2</v>
      </c>
      <c r="L7" s="9">
        <f>L4/H7</f>
        <v>0.05</v>
      </c>
      <c r="M7" s="9">
        <f>M4/H7</f>
        <v>0.125</v>
      </c>
      <c r="N7" s="9">
        <f>N4/H7</f>
        <v>0.23333333333333334</v>
      </c>
      <c r="O7" s="10">
        <f>O4/H7</f>
        <v>0.36666666666666664</v>
      </c>
      <c r="P7" s="18">
        <f>P4/H7</f>
        <v>0.15</v>
      </c>
    </row>
    <row r="10" spans="1:16" x14ac:dyDescent="0.25">
      <c r="B10" s="125" t="s">
        <v>63</v>
      </c>
      <c r="C10" s="126"/>
      <c r="D10" s="126"/>
      <c r="E10" s="126"/>
      <c r="F10" s="126"/>
      <c r="G10" s="126"/>
      <c r="H10" s="127"/>
    </row>
    <row r="11" spans="1:16" x14ac:dyDescent="0.25">
      <c r="B11" s="128"/>
      <c r="C11" s="129"/>
      <c r="D11" s="129"/>
      <c r="E11" s="129"/>
      <c r="F11" s="129"/>
      <c r="G11" s="129"/>
      <c r="H11" s="130"/>
    </row>
    <row r="12" spans="1:16" x14ac:dyDescent="0.25">
      <c r="B12" s="128"/>
      <c r="C12" s="129"/>
      <c r="D12" s="129"/>
      <c r="E12" s="129"/>
      <c r="F12" s="129"/>
      <c r="G12" s="129"/>
      <c r="H12" s="130"/>
    </row>
    <row r="13" spans="1:16" x14ac:dyDescent="0.25">
      <c r="B13" s="128"/>
      <c r="C13" s="129"/>
      <c r="D13" s="129"/>
      <c r="E13" s="129"/>
      <c r="F13" s="129"/>
      <c r="G13" s="129"/>
      <c r="H13" s="130"/>
    </row>
    <row r="14" spans="1:16" x14ac:dyDescent="0.25">
      <c r="B14" s="128"/>
      <c r="C14" s="129"/>
      <c r="D14" s="129"/>
      <c r="E14" s="129"/>
      <c r="F14" s="129"/>
      <c r="G14" s="129"/>
      <c r="H14" s="130"/>
    </row>
    <row r="15" spans="1:16" x14ac:dyDescent="0.25">
      <c r="B15" s="128"/>
      <c r="C15" s="129"/>
      <c r="D15" s="129"/>
      <c r="E15" s="129"/>
      <c r="F15" s="129"/>
      <c r="G15" s="129"/>
      <c r="H15" s="130"/>
    </row>
    <row r="16" spans="1:16"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workbookViewId="0">
      <selection activeCell="B10" sqref="B10:H18"/>
    </sheetView>
  </sheetViews>
  <sheetFormatPr baseColWidth="10" defaultColWidth="9.125" defaultRowHeight="15" x14ac:dyDescent="0.25"/>
  <cols>
    <col min="1" max="8" width="11.625" customWidth="1"/>
    <col min="9" max="9" width="8.5" customWidth="1"/>
    <col min="15" max="15" width="8.5" bestFit="1"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c r="K2" s="6" t="s">
        <v>0</v>
      </c>
      <c r="L2" s="6" t="s">
        <v>1</v>
      </c>
      <c r="M2" s="6" t="s">
        <v>2</v>
      </c>
      <c r="N2" s="6" t="s">
        <v>3</v>
      </c>
      <c r="O2" s="6" t="s">
        <v>4</v>
      </c>
      <c r="P2" s="16" t="s">
        <v>26</v>
      </c>
    </row>
    <row r="3" spans="1:16" thickBot="1" x14ac:dyDescent="0.35">
      <c r="A3" s="28">
        <v>9</v>
      </c>
      <c r="B3" s="102">
        <f>+VLOOKUP($A$3,'Frecuencia por Pregunta'!$A:$H,2,0)</f>
        <v>0</v>
      </c>
      <c r="C3" s="102">
        <f>+VLOOKUP($A$3,'Frecuencia por Pregunta'!$A:$H,3,0)</f>
        <v>1</v>
      </c>
      <c r="D3" s="102">
        <f>+VLOOKUP($A$3,'Frecuencia por Pregunta'!$A:$H,4,0)</f>
        <v>1</v>
      </c>
      <c r="E3" s="102">
        <f>+VLOOKUP($A$3,'Frecuencia por Pregunta'!$A:$H,5,0)</f>
        <v>10</v>
      </c>
      <c r="F3" s="102">
        <f>+VLOOKUP($A$3,'Frecuencia por Pregunta'!$A:$H,6,0)</f>
        <v>17</v>
      </c>
      <c r="G3" s="102">
        <f>+VLOOKUP($A$3,'Frecuencia por Pregunta'!$A:$H,7,0)</f>
        <v>1</v>
      </c>
      <c r="H3" s="29">
        <f>SUM(B3:G3)</f>
        <v>30</v>
      </c>
      <c r="K3" s="2">
        <f t="shared" ref="K3:P3" si="0">B7</f>
        <v>2</v>
      </c>
      <c r="L3" s="3">
        <f t="shared" si="0"/>
        <v>3</v>
      </c>
      <c r="M3" s="3">
        <f t="shared" si="0"/>
        <v>11</v>
      </c>
      <c r="N3" s="3">
        <f t="shared" si="0"/>
        <v>33</v>
      </c>
      <c r="O3" s="4">
        <f t="shared" si="0"/>
        <v>66</v>
      </c>
      <c r="P3" s="17">
        <f t="shared" si="0"/>
        <v>5</v>
      </c>
    </row>
    <row r="4" spans="1:16" thickBot="1" x14ac:dyDescent="0.35">
      <c r="A4" s="28">
        <v>10</v>
      </c>
      <c r="B4" s="102">
        <f>+VLOOKUP($A$4,'Frecuencia por Pregunta'!$A:$H,2,0)</f>
        <v>2</v>
      </c>
      <c r="C4" s="102">
        <f>+VLOOKUP($A$4,'Frecuencia por Pregunta'!$A:$H,3,0)</f>
        <v>2</v>
      </c>
      <c r="D4" s="102">
        <f>+VLOOKUP($A$4,'Frecuencia por Pregunta'!$A:$H,4,0)</f>
        <v>4</v>
      </c>
      <c r="E4" s="102">
        <f>+VLOOKUP($A$4,'Frecuencia por Pregunta'!$A:$H,5,0)</f>
        <v>10</v>
      </c>
      <c r="F4" s="102">
        <f>+VLOOKUP($A$4,'Frecuencia por Pregunta'!$A:$H,6,0)</f>
        <v>8</v>
      </c>
      <c r="G4" s="102">
        <f>+VLOOKUP($A$4,'Frecuencia por Pregunta'!$A:$H,7,0)</f>
        <v>4</v>
      </c>
      <c r="H4" s="29">
        <f t="shared" ref="H4:H6" si="1">SUM(B4:G4)</f>
        <v>30</v>
      </c>
      <c r="K4" s="13"/>
      <c r="L4" s="13"/>
      <c r="M4" s="13"/>
      <c r="N4" s="13"/>
    </row>
    <row r="5" spans="1:16" thickBot="1" x14ac:dyDescent="0.35">
      <c r="A5" s="28">
        <v>11</v>
      </c>
      <c r="B5" s="102">
        <f>+VLOOKUP($A$5,'Frecuencia por Pregunta'!$A:$H,2,0)</f>
        <v>0</v>
      </c>
      <c r="C5" s="102">
        <f>+VLOOKUP($A$5,'Frecuencia por Pregunta'!$A:$H,3,0)</f>
        <v>0</v>
      </c>
      <c r="D5" s="102">
        <f>+VLOOKUP($A$5,'Frecuencia por Pregunta'!$A:$H,4,0)</f>
        <v>3</v>
      </c>
      <c r="E5" s="102">
        <f>+VLOOKUP($A$5,'Frecuencia por Pregunta'!$A:$H,5,0)</f>
        <v>7</v>
      </c>
      <c r="F5" s="102">
        <f>+VLOOKUP($A$5,'Frecuencia por Pregunta'!$A:$H,6,0)</f>
        <v>20</v>
      </c>
      <c r="G5" s="102">
        <f>+VLOOKUP($A$5,'Frecuencia por Pregunta'!$A:$H,7,0)</f>
        <v>0</v>
      </c>
      <c r="H5" s="29">
        <f t="shared" si="1"/>
        <v>30</v>
      </c>
      <c r="K5" s="6" t="s">
        <v>0</v>
      </c>
      <c r="L5" s="6" t="s">
        <v>1</v>
      </c>
      <c r="M5" s="6" t="s">
        <v>2</v>
      </c>
      <c r="N5" s="6" t="s">
        <v>3</v>
      </c>
      <c r="O5" s="6" t="s">
        <v>4</v>
      </c>
      <c r="P5" s="16" t="s">
        <v>26</v>
      </c>
    </row>
    <row r="6" spans="1:16" thickBot="1" x14ac:dyDescent="0.35">
      <c r="A6" s="28">
        <v>12</v>
      </c>
      <c r="B6" s="102">
        <f>+VLOOKUP($A$6,'Frecuencia por Pregunta'!$A:$H,2,0)</f>
        <v>0</v>
      </c>
      <c r="C6" s="102">
        <f>+VLOOKUP($A$6,'Frecuencia por Pregunta'!$A:$H,3,0)</f>
        <v>0</v>
      </c>
      <c r="D6" s="102">
        <f>+VLOOKUP($A$6,'Frecuencia por Pregunta'!$A:$H,4,0)</f>
        <v>3</v>
      </c>
      <c r="E6" s="102">
        <f>+VLOOKUP($A$6,'Frecuencia por Pregunta'!$A:$H,5,0)</f>
        <v>6</v>
      </c>
      <c r="F6" s="102">
        <f>+VLOOKUP($A$6,'Frecuencia por Pregunta'!$A:$H,6,0)</f>
        <v>21</v>
      </c>
      <c r="G6" s="102">
        <f>+VLOOKUP($A$6,'Frecuencia por Pregunta'!$A:$H,7,0)</f>
        <v>0</v>
      </c>
      <c r="H6" s="29">
        <f t="shared" si="1"/>
        <v>30</v>
      </c>
      <c r="K6" s="8">
        <f>K3/H7</f>
        <v>1.6666666666666666E-2</v>
      </c>
      <c r="L6" s="9">
        <f>L3/H7</f>
        <v>2.5000000000000001E-2</v>
      </c>
      <c r="M6" s="9">
        <f>M3/H7</f>
        <v>9.166666666666666E-2</v>
      </c>
      <c r="N6" s="9">
        <f>N3/H7</f>
        <v>0.27500000000000002</v>
      </c>
      <c r="O6" s="10">
        <f>O3/H7</f>
        <v>0.55000000000000004</v>
      </c>
      <c r="P6" s="18">
        <f>P3/H7</f>
        <v>4.1666666666666664E-2</v>
      </c>
    </row>
    <row r="7" spans="1:16" thickBot="1" x14ac:dyDescent="0.35">
      <c r="A7" s="19" t="s">
        <v>5</v>
      </c>
      <c r="B7" s="20">
        <f>SUM(B3:B6)</f>
        <v>2</v>
      </c>
      <c r="C7" s="21">
        <f t="shared" ref="C7:G7" si="2">SUM(C3:C6)</f>
        <v>3</v>
      </c>
      <c r="D7" s="21">
        <f t="shared" si="2"/>
        <v>11</v>
      </c>
      <c r="E7" s="21">
        <f t="shared" si="2"/>
        <v>33</v>
      </c>
      <c r="F7" s="21">
        <f t="shared" si="2"/>
        <v>66</v>
      </c>
      <c r="G7" s="22">
        <f t="shared" si="2"/>
        <v>5</v>
      </c>
      <c r="H7" s="23">
        <f>SUM(H3:H6)</f>
        <v>120</v>
      </c>
    </row>
    <row r="10" spans="1:16" ht="15" customHeight="1" x14ac:dyDescent="0.25">
      <c r="B10" s="125" t="s">
        <v>64</v>
      </c>
      <c r="C10" s="126"/>
      <c r="D10" s="126"/>
      <c r="E10" s="126"/>
      <c r="F10" s="126"/>
      <c r="G10" s="126"/>
      <c r="H10" s="127"/>
    </row>
    <row r="11" spans="1:16" x14ac:dyDescent="0.25">
      <c r="B11" s="128"/>
      <c r="C11" s="129"/>
      <c r="D11" s="129"/>
      <c r="E11" s="129"/>
      <c r="F11" s="129"/>
      <c r="G11" s="129"/>
      <c r="H11" s="130"/>
    </row>
    <row r="12" spans="1:16" x14ac:dyDescent="0.25">
      <c r="B12" s="128"/>
      <c r="C12" s="129"/>
      <c r="D12" s="129"/>
      <c r="E12" s="129"/>
      <c r="F12" s="129"/>
      <c r="G12" s="129"/>
      <c r="H12" s="130"/>
    </row>
    <row r="13" spans="1:16" x14ac:dyDescent="0.25">
      <c r="B13" s="128"/>
      <c r="C13" s="129"/>
      <c r="D13" s="129"/>
      <c r="E13" s="129"/>
      <c r="F13" s="129"/>
      <c r="G13" s="129"/>
      <c r="H13" s="130"/>
    </row>
    <row r="14" spans="1:16" x14ac:dyDescent="0.25">
      <c r="B14" s="128"/>
      <c r="C14" s="129"/>
      <c r="D14" s="129"/>
      <c r="E14" s="129"/>
      <c r="F14" s="129"/>
      <c r="G14" s="129"/>
      <c r="H14" s="130"/>
    </row>
    <row r="15" spans="1:16" x14ac:dyDescent="0.25">
      <c r="B15" s="128"/>
      <c r="C15" s="129"/>
      <c r="D15" s="129"/>
      <c r="E15" s="129"/>
      <c r="F15" s="129"/>
      <c r="G15" s="129"/>
      <c r="H15" s="130"/>
    </row>
    <row r="16" spans="1:16"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showGridLines="0" tabSelected="1" workbookViewId="0">
      <selection activeCell="B10" sqref="B10:H18"/>
    </sheetView>
  </sheetViews>
  <sheetFormatPr baseColWidth="10" defaultColWidth="9.125" defaultRowHeight="15" x14ac:dyDescent="0.25"/>
  <cols>
    <col min="1" max="8" width="11.625" customWidth="1"/>
    <col min="9" max="9" width="8.5" customWidth="1"/>
    <col min="15" max="15" width="8.5" bestFit="1" customWidth="1"/>
    <col min="16" max="16" width="11.125" bestFit="1" customWidth="1"/>
  </cols>
  <sheetData>
    <row r="1" spans="1:16" thickBot="1" x14ac:dyDescent="0.35"/>
    <row r="2" spans="1:16" thickBot="1" x14ac:dyDescent="0.35">
      <c r="A2" s="5" t="s">
        <v>29</v>
      </c>
      <c r="B2" s="6" t="s">
        <v>0</v>
      </c>
      <c r="C2" s="6" t="s">
        <v>1</v>
      </c>
      <c r="D2" s="6" t="s">
        <v>2</v>
      </c>
      <c r="E2" s="6" t="s">
        <v>3</v>
      </c>
      <c r="F2" s="6" t="s">
        <v>4</v>
      </c>
      <c r="G2" s="16" t="s">
        <v>26</v>
      </c>
      <c r="H2" s="7" t="s">
        <v>5</v>
      </c>
    </row>
    <row r="3" spans="1:16" thickBot="1" x14ac:dyDescent="0.35">
      <c r="A3" s="28">
        <v>13</v>
      </c>
      <c r="B3" s="102">
        <f>+VLOOKUP($A$3,'Frecuencia por Pregunta'!$A:$H,2,0)</f>
        <v>0</v>
      </c>
      <c r="C3" s="102">
        <f>+VLOOKUP($A$3,'Frecuencia por Pregunta'!$A:$H,3,0)</f>
        <v>0</v>
      </c>
      <c r="D3" s="102">
        <f>+VLOOKUP($A$3,'Frecuencia por Pregunta'!$A:$H,4,0)</f>
        <v>1</v>
      </c>
      <c r="E3" s="102">
        <f>+VLOOKUP($A$3,'Frecuencia por Pregunta'!$A:$H,5,0)</f>
        <v>9</v>
      </c>
      <c r="F3" s="102">
        <f>+VLOOKUP($A$3,'Frecuencia por Pregunta'!$A:$H,6,0)</f>
        <v>20</v>
      </c>
      <c r="G3" s="102">
        <f>+VLOOKUP($A$3,'Frecuencia por Pregunta'!$A:$H,7,0)</f>
        <v>0</v>
      </c>
      <c r="H3" s="29">
        <f>SUM(B3:G3)</f>
        <v>30</v>
      </c>
      <c r="K3" s="6" t="s">
        <v>0</v>
      </c>
      <c r="L3" s="6" t="s">
        <v>1</v>
      </c>
      <c r="M3" s="6" t="s">
        <v>2</v>
      </c>
      <c r="N3" s="6" t="s">
        <v>3</v>
      </c>
      <c r="O3" s="6" t="s">
        <v>4</v>
      </c>
      <c r="P3" s="16" t="s">
        <v>26</v>
      </c>
    </row>
    <row r="4" spans="1:16" thickBot="1" x14ac:dyDescent="0.35">
      <c r="A4" s="28">
        <v>14</v>
      </c>
      <c r="B4" s="102">
        <f>+VLOOKUP($A$4,'Frecuencia por Pregunta'!$A:$H,2,0)</f>
        <v>0</v>
      </c>
      <c r="C4" s="102">
        <f>+VLOOKUP($A$4,'Frecuencia por Pregunta'!$A:$H,3,0)</f>
        <v>0</v>
      </c>
      <c r="D4" s="102">
        <f>+VLOOKUP($A$4,'Frecuencia por Pregunta'!$A:$H,4,0)</f>
        <v>3</v>
      </c>
      <c r="E4" s="102">
        <f>+VLOOKUP($A$4,'Frecuencia por Pregunta'!$A:$H,5,0)</f>
        <v>7</v>
      </c>
      <c r="F4" s="102">
        <f>+VLOOKUP($A$4,'Frecuencia por Pregunta'!$A:$H,6,0)</f>
        <v>20</v>
      </c>
      <c r="G4" s="102">
        <f>+VLOOKUP($A$4,'Frecuencia por Pregunta'!$A:$H,7,0)</f>
        <v>0</v>
      </c>
      <c r="H4" s="29">
        <f>SUM(B4:G4)</f>
        <v>30</v>
      </c>
      <c r="K4" s="2">
        <f t="shared" ref="K4:P4" si="0">B7</f>
        <v>0</v>
      </c>
      <c r="L4" s="3">
        <f t="shared" si="0"/>
        <v>1</v>
      </c>
      <c r="M4" s="3">
        <f t="shared" si="0"/>
        <v>8</v>
      </c>
      <c r="N4" s="3">
        <f t="shared" si="0"/>
        <v>33</v>
      </c>
      <c r="O4" s="4">
        <f t="shared" si="0"/>
        <v>77</v>
      </c>
      <c r="P4" s="17">
        <f t="shared" si="0"/>
        <v>1</v>
      </c>
    </row>
    <row r="5" spans="1:16" thickBot="1" x14ac:dyDescent="0.35">
      <c r="A5" s="28">
        <v>15</v>
      </c>
      <c r="B5" s="102">
        <f>+VLOOKUP($A$5,'Frecuencia por Pregunta'!$A:$H,2,0)</f>
        <v>0</v>
      </c>
      <c r="C5" s="102">
        <f>+VLOOKUP($A$5,'Frecuencia por Pregunta'!$A:$H,3,0)</f>
        <v>0</v>
      </c>
      <c r="D5" s="102">
        <f>+VLOOKUP($A$5,'Frecuencia por Pregunta'!$A:$H,4,0)</f>
        <v>1</v>
      </c>
      <c r="E5" s="102">
        <f>+VLOOKUP($A$5,'Frecuencia por Pregunta'!$A:$H,5,0)</f>
        <v>6</v>
      </c>
      <c r="F5" s="102">
        <f>+VLOOKUP($A$5,'Frecuencia por Pregunta'!$A:$H,6,0)</f>
        <v>23</v>
      </c>
      <c r="G5" s="102">
        <f>+VLOOKUP($A$5,'Frecuencia por Pregunta'!$A:$H,7,0)</f>
        <v>0</v>
      </c>
      <c r="H5" s="29">
        <f>SUM(B5:G5)</f>
        <v>30</v>
      </c>
      <c r="K5" s="13"/>
      <c r="L5" s="13"/>
      <c r="M5" s="13"/>
      <c r="N5" s="13"/>
    </row>
    <row r="6" spans="1:16" thickBot="1" x14ac:dyDescent="0.35">
      <c r="A6" s="28">
        <v>16</v>
      </c>
      <c r="B6" s="102">
        <f>+VLOOKUP($A$6,'Frecuencia por Pregunta'!$A:$H,2,0)</f>
        <v>0</v>
      </c>
      <c r="C6" s="102">
        <f>+VLOOKUP($A$6,'Frecuencia por Pregunta'!$A:$H,3,0)</f>
        <v>1</v>
      </c>
      <c r="D6" s="102">
        <f>+VLOOKUP($A$6,'Frecuencia por Pregunta'!$A:$H,4,0)</f>
        <v>3</v>
      </c>
      <c r="E6" s="102">
        <f>+VLOOKUP($A$6,'Frecuencia por Pregunta'!$A:$H,5,0)</f>
        <v>11</v>
      </c>
      <c r="F6" s="102">
        <f>+VLOOKUP($A$6,'Frecuencia por Pregunta'!$A:$H,6,0)</f>
        <v>14</v>
      </c>
      <c r="G6" s="102">
        <f>+VLOOKUP($A$6,'Frecuencia por Pregunta'!$A:$H,7,0)</f>
        <v>1</v>
      </c>
      <c r="H6" s="29">
        <f>SUM(B6:G6)</f>
        <v>30</v>
      </c>
      <c r="K6" s="6" t="s">
        <v>0</v>
      </c>
      <c r="L6" s="6" t="s">
        <v>1</v>
      </c>
      <c r="M6" s="6" t="s">
        <v>2</v>
      </c>
      <c r="N6" s="6" t="s">
        <v>3</v>
      </c>
      <c r="O6" s="6" t="s">
        <v>4</v>
      </c>
      <c r="P6" s="16" t="s">
        <v>26</v>
      </c>
    </row>
    <row r="7" spans="1:16" thickBot="1" x14ac:dyDescent="0.35">
      <c r="A7" s="19" t="s">
        <v>5</v>
      </c>
      <c r="B7" s="20">
        <f>SUM(B3:B6)</f>
        <v>0</v>
      </c>
      <c r="C7" s="21">
        <f t="shared" ref="C7:G7" si="1">SUM(C3:C6)</f>
        <v>1</v>
      </c>
      <c r="D7" s="21">
        <f t="shared" si="1"/>
        <v>8</v>
      </c>
      <c r="E7" s="21">
        <f t="shared" si="1"/>
        <v>33</v>
      </c>
      <c r="F7" s="21">
        <f t="shared" si="1"/>
        <v>77</v>
      </c>
      <c r="G7" s="22">
        <f t="shared" si="1"/>
        <v>1</v>
      </c>
      <c r="H7" s="23">
        <f>SUM(H3:H6)</f>
        <v>120</v>
      </c>
      <c r="K7" s="8">
        <f>K4/H7</f>
        <v>0</v>
      </c>
      <c r="L7" s="9">
        <f>L4/H7</f>
        <v>8.3333333333333332E-3</v>
      </c>
      <c r="M7" s="9">
        <f>M4/H7</f>
        <v>6.6666666666666666E-2</v>
      </c>
      <c r="N7" s="9">
        <f>N4/H7</f>
        <v>0.27500000000000002</v>
      </c>
      <c r="O7" s="10">
        <f>O4/H7</f>
        <v>0.64166666666666672</v>
      </c>
      <c r="P7" s="18">
        <f>P4/H7</f>
        <v>8.3333333333333332E-3</v>
      </c>
    </row>
    <row r="10" spans="1:16" ht="15" customHeight="1" x14ac:dyDescent="0.25">
      <c r="B10" s="125" t="s">
        <v>65</v>
      </c>
      <c r="C10" s="126"/>
      <c r="D10" s="126"/>
      <c r="E10" s="126"/>
      <c r="F10" s="126"/>
      <c r="G10" s="126"/>
      <c r="H10" s="127"/>
    </row>
    <row r="11" spans="1:16" x14ac:dyDescent="0.25">
      <c r="B11" s="128"/>
      <c r="C11" s="129"/>
      <c r="D11" s="129"/>
      <c r="E11" s="129"/>
      <c r="F11" s="129"/>
      <c r="G11" s="129"/>
      <c r="H11" s="130"/>
    </row>
    <row r="12" spans="1:16" x14ac:dyDescent="0.25">
      <c r="B12" s="128"/>
      <c r="C12" s="129"/>
      <c r="D12" s="129"/>
      <c r="E12" s="129"/>
      <c r="F12" s="129"/>
      <c r="G12" s="129"/>
      <c r="H12" s="130"/>
    </row>
    <row r="13" spans="1:16" x14ac:dyDescent="0.25">
      <c r="B13" s="128"/>
      <c r="C13" s="129"/>
      <c r="D13" s="129"/>
      <c r="E13" s="129"/>
      <c r="F13" s="129"/>
      <c r="G13" s="129"/>
      <c r="H13" s="130"/>
    </row>
    <row r="14" spans="1:16" x14ac:dyDescent="0.25">
      <c r="B14" s="128"/>
      <c r="C14" s="129"/>
      <c r="D14" s="129"/>
      <c r="E14" s="129"/>
      <c r="F14" s="129"/>
      <c r="G14" s="129"/>
      <c r="H14" s="130"/>
    </row>
    <row r="15" spans="1:16" x14ac:dyDescent="0.25">
      <c r="B15" s="128"/>
      <c r="C15" s="129"/>
      <c r="D15" s="129"/>
      <c r="E15" s="129"/>
      <c r="F15" s="129"/>
      <c r="G15" s="129"/>
      <c r="H15" s="130"/>
    </row>
    <row r="16" spans="1:16" x14ac:dyDescent="0.25">
      <c r="B16" s="128"/>
      <c r="C16" s="129"/>
      <c r="D16" s="129"/>
      <c r="E16" s="129"/>
      <c r="F16" s="129"/>
      <c r="G16" s="129"/>
      <c r="H16" s="130"/>
    </row>
    <row r="17" spans="2:8" x14ac:dyDescent="0.25">
      <c r="B17" s="128"/>
      <c r="C17" s="129"/>
      <c r="D17" s="129"/>
      <c r="E17" s="129"/>
      <c r="F17" s="129"/>
      <c r="G17" s="129"/>
      <c r="H17" s="130"/>
    </row>
    <row r="18" spans="2:8" x14ac:dyDescent="0.25">
      <c r="B18" s="131"/>
      <c r="C18" s="132"/>
      <c r="D18" s="132"/>
      <c r="E18" s="132"/>
      <c r="F18" s="132"/>
      <c r="G18" s="132"/>
      <c r="H18" s="133"/>
    </row>
  </sheetData>
  <mergeCells count="1">
    <mergeCell ref="B10:H18"/>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Presentación</vt:lpstr>
      <vt:lpstr>Objetivos Estratégicos Empresa</vt:lpstr>
      <vt:lpstr>Base de datos</vt:lpstr>
      <vt:lpstr>Frecuencia por Sujeto</vt:lpstr>
      <vt:lpstr>Frecuencia por Pregunta</vt:lpstr>
      <vt:lpstr>Creación conocimiento</vt:lpstr>
      <vt:lpstr>Adquisición conocimiento</vt:lpstr>
      <vt:lpstr>Documentación conocimiento</vt:lpstr>
      <vt:lpstr>Almacenamiento conocimiento</vt:lpstr>
      <vt:lpstr>Distribución elec conocimiento</vt:lpstr>
      <vt:lpstr>Compartir conocimiento</vt:lpstr>
      <vt:lpstr>Aplicación conocimiento</vt:lpstr>
    </vt:vector>
  </TitlesOfParts>
  <Company>Johnson &amp; Johnson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Aristizabal, Ana [CONCO]</dc:creator>
  <cp:lastModifiedBy>dicastaneda7</cp:lastModifiedBy>
  <dcterms:created xsi:type="dcterms:W3CDTF">2015-02-06T19:25:54Z</dcterms:created>
  <dcterms:modified xsi:type="dcterms:W3CDTF">2016-09-26T20:03:01Z</dcterms:modified>
</cp:coreProperties>
</file>