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ML git\"/>
    </mc:Choice>
  </mc:AlternateContent>
  <xr:revisionPtr revIDLastSave="0" documentId="8_{341DE0B2-030D-4F97-869F-24AD451FAD00}" xr6:coauthVersionLast="47" xr6:coauthVersionMax="47" xr10:uidLastSave="{00000000-0000-0000-0000-000000000000}"/>
  <bookViews>
    <workbookView xWindow="-120" yWindow="-120" windowWidth="20730" windowHeight="11160" activeTab="2" xr2:uid="{E0FF5D9B-4DDD-41DC-AD93-DE05C9FCBFA2}"/>
  </bookViews>
  <sheets>
    <sheet name="Лист1" sheetId="1" r:id="rId1"/>
    <sheet name="отделения" sheetId="2" r:id="rId2"/>
    <sheet name="Лист3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1" i="1" l="1"/>
  <c r="C21" i="1"/>
  <c r="B21" i="1"/>
  <c r="C18" i="1"/>
  <c r="D4" i="3"/>
  <c r="D5" i="3" s="1"/>
  <c r="B9" i="3" s="1"/>
  <c r="C9" i="3" s="1"/>
  <c r="D9" i="3" s="1"/>
  <c r="B11" i="3" s="1"/>
  <c r="B12" i="3" s="1"/>
  <c r="D6" i="2"/>
  <c r="D7" i="2" s="1"/>
  <c r="B11" i="2" s="1"/>
  <c r="E19" i="1"/>
  <c r="E18" i="1"/>
  <c r="D18" i="1"/>
  <c r="B18" i="1"/>
  <c r="C11" i="2" l="1"/>
  <c r="D11" i="2" l="1"/>
  <c r="B13" i="2" s="1"/>
  <c r="B14" i="2" s="1"/>
</calcChain>
</file>

<file path=xl/sharedStrings.xml><?xml version="1.0" encoding="utf-8"?>
<sst xmlns="http://schemas.openxmlformats.org/spreadsheetml/2006/main" count="67" uniqueCount="47">
  <si>
    <t xml:space="preserve">Москва </t>
  </si>
  <si>
    <t xml:space="preserve">Питер </t>
  </si>
  <si>
    <t xml:space="preserve">Новосибирск </t>
  </si>
  <si>
    <t xml:space="preserve">Екатеринбург </t>
  </si>
  <si>
    <t xml:space="preserve">Казань </t>
  </si>
  <si>
    <t xml:space="preserve">Нижний Новгород </t>
  </si>
  <si>
    <t xml:space="preserve">Красноярск </t>
  </si>
  <si>
    <t xml:space="preserve">Челябинск </t>
  </si>
  <si>
    <t xml:space="preserve">Самара </t>
  </si>
  <si>
    <t xml:space="preserve">Уфа </t>
  </si>
  <si>
    <t>Ростов</t>
  </si>
  <si>
    <t xml:space="preserve">Краснодар </t>
  </si>
  <si>
    <t xml:space="preserve">Омск </t>
  </si>
  <si>
    <t xml:space="preserve">Воронеж </t>
  </si>
  <si>
    <t xml:space="preserve">Пермь </t>
  </si>
  <si>
    <t xml:space="preserve">Волгоград </t>
  </si>
  <si>
    <t>Город</t>
  </si>
  <si>
    <t>Кол-во банкоматов</t>
  </si>
  <si>
    <t>Кол-во отделений</t>
  </si>
  <si>
    <t>Население млн.</t>
  </si>
  <si>
    <t>Всего</t>
  </si>
  <si>
    <t>Регионы</t>
  </si>
  <si>
    <t>Крупные города</t>
  </si>
  <si>
    <t>Банкоматы</t>
  </si>
  <si>
    <t>Отдедения</t>
  </si>
  <si>
    <t>~3/4</t>
  </si>
  <si>
    <t>~1/4</t>
  </si>
  <si>
    <t>доля населения</t>
  </si>
  <si>
    <t>СМО с ожиданием разомкнутая</t>
  </si>
  <si>
    <t xml:space="preserve">PS </t>
  </si>
  <si>
    <t>здесь 3 - константа</t>
  </si>
  <si>
    <t xml:space="preserve">Фактическая интенсивность </t>
  </si>
  <si>
    <t>клиентов в час</t>
  </si>
  <si>
    <t xml:space="preserve">Время обслуживания </t>
  </si>
  <si>
    <t>минут</t>
  </si>
  <si>
    <t xml:space="preserve">Теоретическая интенсивность </t>
  </si>
  <si>
    <t>Коэф нагрузки на СМО</t>
  </si>
  <si>
    <t>Число каналов</t>
  </si>
  <si>
    <t>Нагрузка с запасом</t>
  </si>
  <si>
    <t>Коэф роста нагрузки</t>
  </si>
  <si>
    <t>Длина очереди(в клиентах)</t>
  </si>
  <si>
    <t>Длина очереди:</t>
  </si>
  <si>
    <t>часа</t>
  </si>
  <si>
    <t>Время ожидания</t>
  </si>
  <si>
    <t>минуты</t>
  </si>
  <si>
    <t>в среднем клиент ожидает своей очереди при таком числе операционистов</t>
  </si>
  <si>
    <t>всего регионов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</si>
</sst>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u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1" xfId="0" applyFill="1" applyBorder="1"/>
    <xf numFmtId="0" fontId="0" fillId="0" borderId="1" xfId="0" applyBorder="1"/>
    <xf numFmtId="0" fontId="2" fillId="0" borderId="0" xfId="0" applyFont="1"/>
    <xf numFmtId="0" fontId="3" fillId="0" borderId="0" xfId="0" applyFont="1"/>
    <xf numFmtId="0" fontId="0" fillId="3" borderId="2" xfId="0" applyFill="1" applyBorder="1"/>
    <xf numFmtId="0" fontId="0" fillId="3" borderId="3" xfId="0" applyFill="1" applyBorder="1" applyAlignment="1">
      <alignment wrapText="1"/>
    </xf>
    <xf numFmtId="0" fontId="2" fillId="3" borderId="4" xfId="0" applyFont="1" applyFill="1" applyBorder="1" applyAlignment="1">
      <alignment wrapText="1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4" fillId="0" borderId="0" xfId="0" applyFont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1" fillId="0" borderId="13" xfId="0" applyFont="1" applyBorder="1"/>
    <xf numFmtId="0" fontId="1" fillId="0" borderId="14" xfId="0" applyFont="1" applyBorder="1"/>
    <xf numFmtId="0" fontId="1" fillId="0" borderId="15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Банкоматы</a:t>
            </a:r>
          </a:p>
        </c:rich>
      </c:tx>
      <c:layout>
        <c:manualLayout>
          <c:xMode val="edge"/>
          <c:yMode val="edge"/>
          <c:x val="0.45368543919725024"/>
          <c:y val="3.92982369281421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56E-4A0E-8EDD-4C48A2C4648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56E-4A0E-8EDD-4C48A2C46483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Лист1!$A$18:$A$19</c:f>
              <c:strCache>
                <c:ptCount val="2"/>
                <c:pt idx="0">
                  <c:v>Регионы</c:v>
                </c:pt>
                <c:pt idx="1">
                  <c:v>Крупные города</c:v>
                </c:pt>
              </c:strCache>
            </c:strRef>
          </c:cat>
          <c:val>
            <c:numRef>
              <c:f>Лист1!$B$18:$B$19</c:f>
              <c:numCache>
                <c:formatCode>General</c:formatCode>
                <c:ptCount val="2"/>
                <c:pt idx="0">
                  <c:v>6308</c:v>
                </c:pt>
                <c:pt idx="1">
                  <c:v>2549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0E-409C-8AEE-9AC141CE99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Отделения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C57-40E7-86FC-B2453A0ABF5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C57-40E7-86FC-B2453A0ABF58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Лист1!$A$27:$A$28</c:f>
              <c:strCache>
                <c:ptCount val="2"/>
                <c:pt idx="0">
                  <c:v>Регионы</c:v>
                </c:pt>
                <c:pt idx="1">
                  <c:v>Крупные города</c:v>
                </c:pt>
              </c:strCache>
            </c:strRef>
          </c:cat>
          <c:val>
            <c:numRef>
              <c:f>Лист1!$B$27:$B$28</c:f>
              <c:numCache>
                <c:formatCode>General</c:formatCode>
                <c:ptCount val="2"/>
                <c:pt idx="0">
                  <c:v>850</c:v>
                </c:pt>
                <c:pt idx="1">
                  <c:v>471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50-4584-B5DC-0EB37909E6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Численность</a:t>
            </a:r>
            <a:r>
              <a:rPr lang="ru-RU" baseline="0"/>
              <a:t> населения</a:t>
            </a:r>
            <a:endParaRPr lang="ru-RU"/>
          </a:p>
        </c:rich>
      </c:tx>
      <c:layout>
        <c:manualLayout>
          <c:xMode val="edge"/>
          <c:yMode val="edge"/>
          <c:x val="0.45843235403644544"/>
          <c:y val="7.103825136612021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404-4F8C-A040-9168FD0925D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404-4F8C-A040-9168FD0925DA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Лист1!$A$30:$A$31</c:f>
              <c:strCache>
                <c:ptCount val="2"/>
                <c:pt idx="0">
                  <c:v>Регионы</c:v>
                </c:pt>
                <c:pt idx="1">
                  <c:v>Крупные города</c:v>
                </c:pt>
              </c:strCache>
            </c:strRef>
          </c:cat>
          <c:val>
            <c:numRef>
              <c:f>Лист1!$B$30:$B$31</c:f>
              <c:numCache>
                <c:formatCode>General</c:formatCode>
                <c:ptCount val="2"/>
                <c:pt idx="0">
                  <c:v>110.6</c:v>
                </c:pt>
                <c:pt idx="1">
                  <c:v>35.4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BF-4739-BAAA-6CD0AEC6A2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590550</xdr:colOff>
      <xdr:row>0</xdr:row>
      <xdr:rowOff>23812</xdr:rowOff>
    </xdr:from>
    <xdr:to>
      <xdr:col>14</xdr:col>
      <xdr:colOff>200025</xdr:colOff>
      <xdr:row>12</xdr:row>
      <xdr:rowOff>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C25A8F24-4880-8187-A6EF-93E7F97CE2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142876</xdr:colOff>
      <xdr:row>13</xdr:row>
      <xdr:rowOff>33338</xdr:rowOff>
    </xdr:from>
    <xdr:to>
      <xdr:col>14</xdr:col>
      <xdr:colOff>381000</xdr:colOff>
      <xdr:row>23</xdr:row>
      <xdr:rowOff>171451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CB47F556-6D69-C67A-0FFC-6A9496C9C0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771523</xdr:colOff>
      <xdr:row>25</xdr:row>
      <xdr:rowOff>9525</xdr:rowOff>
    </xdr:from>
    <xdr:to>
      <xdr:col>8</xdr:col>
      <xdr:colOff>447674</xdr:colOff>
      <xdr:row>37</xdr:row>
      <xdr:rowOff>47625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51A2D621-A3D1-9ED9-0D7A-FB5069D61D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97A5CB7-66A4-483A-9A58-2757C4B29FA2}" name="Таблица1" displayName="Таблица1" ref="A1:D21" totalsRowShown="0">
  <autoFilter ref="A1:D21" xr:uid="{497A5CB7-66A4-483A-9A58-2757C4B29FA2}"/>
  <tableColumns count="4">
    <tableColumn id="1" xr3:uid="{E31A5933-9941-47EC-81E1-314E5A49DF63}" name="Город"/>
    <tableColumn id="2" xr3:uid="{036C6C97-B01C-4278-9BEF-D138D865F4DB}" name="Кол-во банкоматов"/>
    <tableColumn id="3" xr3:uid="{72AF7276-86BE-4055-9831-CA02C6EB60BD}" name="Кол-во отделений"/>
    <tableColumn id="4" xr3:uid="{4357B466-ACAC-4210-9604-E527C3E15FBF}" name="Население млн.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4D987-A85A-4AEF-8C70-D4572A0AA40C}">
  <dimension ref="A1:F31"/>
  <sheetViews>
    <sheetView workbookViewId="0">
      <selection activeCell="D22" sqref="D22"/>
    </sheetView>
  </sheetViews>
  <sheetFormatPr defaultRowHeight="15" x14ac:dyDescent="0.25"/>
  <cols>
    <col min="1" max="1" width="18.140625" customWidth="1"/>
    <col min="2" max="2" width="20.7109375" customWidth="1"/>
    <col min="3" max="3" width="19.85546875" customWidth="1"/>
    <col min="4" max="4" width="17.85546875" customWidth="1"/>
    <col min="5" max="5" width="17.28515625" customWidth="1"/>
  </cols>
  <sheetData>
    <row r="1" spans="1:4" x14ac:dyDescent="0.25">
      <c r="A1" t="s">
        <v>16</v>
      </c>
      <c r="B1" t="s">
        <v>17</v>
      </c>
      <c r="C1" t="s">
        <v>18</v>
      </c>
      <c r="D1" t="s">
        <v>19</v>
      </c>
    </row>
    <row r="2" spans="1:4" x14ac:dyDescent="0.25">
      <c r="A2" t="s">
        <v>0</v>
      </c>
      <c r="B2">
        <v>909</v>
      </c>
      <c r="C2">
        <v>163</v>
      </c>
      <c r="D2">
        <v>13.1</v>
      </c>
    </row>
    <row r="3" spans="1:4" x14ac:dyDescent="0.25">
      <c r="A3" t="s">
        <v>1</v>
      </c>
      <c r="B3">
        <v>319</v>
      </c>
      <c r="C3">
        <v>74</v>
      </c>
      <c r="D3">
        <v>5.5</v>
      </c>
    </row>
    <row r="4" spans="1:4" x14ac:dyDescent="0.25">
      <c r="A4" t="s">
        <v>2</v>
      </c>
      <c r="B4">
        <v>152</v>
      </c>
      <c r="C4">
        <v>22</v>
      </c>
      <c r="D4">
        <v>1.6</v>
      </c>
    </row>
    <row r="5" spans="1:4" x14ac:dyDescent="0.25">
      <c r="A5" t="s">
        <v>3</v>
      </c>
      <c r="B5">
        <v>144</v>
      </c>
      <c r="C5">
        <v>17</v>
      </c>
      <c r="D5">
        <v>1.5</v>
      </c>
    </row>
    <row r="6" spans="1:4" x14ac:dyDescent="0.25">
      <c r="A6" t="s">
        <v>4</v>
      </c>
      <c r="B6">
        <v>72</v>
      </c>
      <c r="C6">
        <v>16</v>
      </c>
      <c r="D6">
        <v>1.3</v>
      </c>
    </row>
    <row r="7" spans="1:4" x14ac:dyDescent="0.25">
      <c r="A7" t="s">
        <v>5</v>
      </c>
      <c r="B7">
        <v>88</v>
      </c>
      <c r="C7">
        <v>21</v>
      </c>
      <c r="D7">
        <v>1.2</v>
      </c>
    </row>
    <row r="8" spans="1:4" x14ac:dyDescent="0.25">
      <c r="A8" t="s">
        <v>6</v>
      </c>
      <c r="B8">
        <v>88</v>
      </c>
      <c r="C8">
        <v>23</v>
      </c>
      <c r="D8">
        <v>1.2</v>
      </c>
    </row>
    <row r="9" spans="1:4" x14ac:dyDescent="0.25">
      <c r="A9" t="s">
        <v>7</v>
      </c>
      <c r="B9">
        <v>61</v>
      </c>
      <c r="C9">
        <v>13</v>
      </c>
      <c r="D9">
        <v>1.2</v>
      </c>
    </row>
    <row r="10" spans="1:4" x14ac:dyDescent="0.25">
      <c r="A10" t="s">
        <v>8</v>
      </c>
      <c r="B10">
        <v>70</v>
      </c>
      <c r="C10">
        <v>19</v>
      </c>
      <c r="D10">
        <v>1.2</v>
      </c>
    </row>
    <row r="11" spans="1:4" x14ac:dyDescent="0.25">
      <c r="A11" t="s">
        <v>9</v>
      </c>
      <c r="B11">
        <v>100</v>
      </c>
      <c r="C11">
        <v>16</v>
      </c>
      <c r="D11">
        <v>1.2</v>
      </c>
    </row>
    <row r="12" spans="1:4" x14ac:dyDescent="0.25">
      <c r="A12" t="s">
        <v>10</v>
      </c>
      <c r="B12">
        <v>103</v>
      </c>
      <c r="C12">
        <v>18</v>
      </c>
      <c r="D12">
        <v>1.1000000000000001</v>
      </c>
    </row>
    <row r="13" spans="1:4" x14ac:dyDescent="0.25">
      <c r="A13" t="s">
        <v>11</v>
      </c>
      <c r="B13">
        <v>69</v>
      </c>
      <c r="C13">
        <v>12</v>
      </c>
      <c r="D13">
        <v>1.1000000000000001</v>
      </c>
    </row>
    <row r="14" spans="1:4" x14ac:dyDescent="0.25">
      <c r="A14" t="s">
        <v>12</v>
      </c>
      <c r="B14">
        <v>124</v>
      </c>
      <c r="C14">
        <v>14</v>
      </c>
      <c r="D14">
        <v>1.1000000000000001</v>
      </c>
    </row>
    <row r="15" spans="1:4" x14ac:dyDescent="0.25">
      <c r="A15" t="s">
        <v>13</v>
      </c>
      <c r="B15">
        <v>47</v>
      </c>
      <c r="C15">
        <v>12</v>
      </c>
      <c r="D15">
        <v>1.1000000000000001</v>
      </c>
    </row>
    <row r="16" spans="1:4" x14ac:dyDescent="0.25">
      <c r="A16" t="s">
        <v>14</v>
      </c>
      <c r="B16">
        <v>119</v>
      </c>
      <c r="C16">
        <v>17</v>
      </c>
      <c r="D16">
        <v>1</v>
      </c>
    </row>
    <row r="17" spans="1:6" ht="15.75" thickBot="1" x14ac:dyDescent="0.3">
      <c r="A17" t="s">
        <v>15</v>
      </c>
      <c r="B17">
        <v>84</v>
      </c>
      <c r="C17">
        <v>14</v>
      </c>
      <c r="D17">
        <v>1</v>
      </c>
      <c r="E17" t="s">
        <v>27</v>
      </c>
    </row>
    <row r="18" spans="1:6" x14ac:dyDescent="0.25">
      <c r="A18" s="12" t="s">
        <v>21</v>
      </c>
      <c r="B18" s="13">
        <f>B20-SUM(B2:B17)</f>
        <v>6308</v>
      </c>
      <c r="C18" s="13">
        <f>C20-SUM(C2:C17)</f>
        <v>850</v>
      </c>
      <c r="D18" s="14">
        <f t="shared" ref="D18" si="0">D20-SUM(D2:D17)</f>
        <v>110.6</v>
      </c>
      <c r="E18">
        <f>D18/D20</f>
        <v>0.75753424657534241</v>
      </c>
      <c r="F18" t="s">
        <v>25</v>
      </c>
    </row>
    <row r="19" spans="1:6" ht="14.25" customHeight="1" x14ac:dyDescent="0.25">
      <c r="A19" s="15" t="s">
        <v>22</v>
      </c>
      <c r="B19">
        <v>2549</v>
      </c>
      <c r="C19">
        <v>471</v>
      </c>
      <c r="D19" s="16">
        <v>35.4</v>
      </c>
      <c r="E19">
        <f>D19/D20</f>
        <v>0.24246575342465754</v>
      </c>
      <c r="F19" t="s">
        <v>26</v>
      </c>
    </row>
    <row r="20" spans="1:6" ht="19.5" thickBot="1" x14ac:dyDescent="0.35">
      <c r="A20" s="17" t="s">
        <v>20</v>
      </c>
      <c r="B20" s="18">
        <v>8857</v>
      </c>
      <c r="C20" s="18">
        <v>1321</v>
      </c>
      <c r="D20" s="19">
        <v>146</v>
      </c>
    </row>
    <row r="21" spans="1:6" x14ac:dyDescent="0.25">
      <c r="A21" t="s">
        <v>46</v>
      </c>
      <c r="B21" s="3">
        <f>79-16</f>
        <v>63</v>
      </c>
      <c r="C21">
        <f>8341/63</f>
        <v>132.39682539682539</v>
      </c>
      <c r="D21">
        <f>959/63</f>
        <v>15.222222222222221</v>
      </c>
    </row>
    <row r="22" spans="1:6" x14ac:dyDescent="0.25">
      <c r="A22" t="s">
        <v>23</v>
      </c>
    </row>
    <row r="23" spans="1:6" x14ac:dyDescent="0.25">
      <c r="A23" t="s">
        <v>21</v>
      </c>
      <c r="B23">
        <v>6308</v>
      </c>
    </row>
    <row r="24" spans="1:6" x14ac:dyDescent="0.25">
      <c r="A24" t="s">
        <v>22</v>
      </c>
      <c r="B24">
        <v>2548</v>
      </c>
    </row>
    <row r="26" spans="1:6" x14ac:dyDescent="0.25">
      <c r="A26" t="s">
        <v>24</v>
      </c>
    </row>
    <row r="27" spans="1:6" x14ac:dyDescent="0.25">
      <c r="A27" t="s">
        <v>21</v>
      </c>
      <c r="B27">
        <v>850</v>
      </c>
    </row>
    <row r="28" spans="1:6" x14ac:dyDescent="0.25">
      <c r="A28" t="s">
        <v>22</v>
      </c>
      <c r="B28">
        <v>471</v>
      </c>
    </row>
    <row r="30" spans="1:6" x14ac:dyDescent="0.25">
      <c r="A30" s="1" t="s">
        <v>21</v>
      </c>
      <c r="B30">
        <v>110.6</v>
      </c>
    </row>
    <row r="31" spans="1:6" x14ac:dyDescent="0.25">
      <c r="A31" s="2" t="s">
        <v>22</v>
      </c>
      <c r="B31">
        <v>35.4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2C720-6833-4A08-96D8-77A10539ACAB}">
  <dimension ref="A1:E18"/>
  <sheetViews>
    <sheetView workbookViewId="0">
      <selection activeCell="B13" sqref="B13"/>
    </sheetView>
  </sheetViews>
  <sheetFormatPr defaultRowHeight="15" x14ac:dyDescent="0.25"/>
  <cols>
    <col min="1" max="1" width="19.28515625" customWidth="1"/>
  </cols>
  <sheetData>
    <row r="1" spans="1:5" x14ac:dyDescent="0.25">
      <c r="A1" s="3" t="s">
        <v>28</v>
      </c>
    </row>
    <row r="3" spans="1:5" x14ac:dyDescent="0.25">
      <c r="A3" s="4"/>
    </row>
    <row r="4" spans="1:5" x14ac:dyDescent="0.25">
      <c r="A4" t="s">
        <v>31</v>
      </c>
      <c r="D4">
        <v>5</v>
      </c>
      <c r="E4" t="s">
        <v>32</v>
      </c>
    </row>
    <row r="5" spans="1:5" x14ac:dyDescent="0.25">
      <c r="A5" t="s">
        <v>33</v>
      </c>
      <c r="D5">
        <v>25</v>
      </c>
      <c r="E5" t="s">
        <v>34</v>
      </c>
    </row>
    <row r="6" spans="1:5" x14ac:dyDescent="0.25">
      <c r="A6" t="s">
        <v>35</v>
      </c>
      <c r="D6">
        <f>60/D5</f>
        <v>2.4</v>
      </c>
    </row>
    <row r="7" spans="1:5" x14ac:dyDescent="0.25">
      <c r="A7" t="s">
        <v>36</v>
      </c>
      <c r="D7">
        <f>D4/D6</f>
        <v>2.0833333333333335</v>
      </c>
    </row>
    <row r="9" spans="1:5" ht="15.75" thickBot="1" x14ac:dyDescent="0.3"/>
    <row r="10" spans="1:5" ht="75" x14ac:dyDescent="0.25">
      <c r="A10" s="5" t="s">
        <v>37</v>
      </c>
      <c r="B10" s="6" t="s">
        <v>38</v>
      </c>
      <c r="C10" s="6" t="s">
        <v>39</v>
      </c>
      <c r="D10" s="7" t="s">
        <v>40</v>
      </c>
    </row>
    <row r="11" spans="1:5" ht="15.75" thickBot="1" x14ac:dyDescent="0.3">
      <c r="A11" s="8">
        <v>3</v>
      </c>
      <c r="B11" s="9">
        <f>1+D7+(POWER(D7, A11))/((1-D7/A11)*FACT(A11))</f>
        <v>8.0154671717171748</v>
      </c>
      <c r="C11" s="9">
        <f>1/B11</f>
        <v>0.12475879179301377</v>
      </c>
      <c r="D11" s="10">
        <f>(C11*D7^3)/(A11*FACT(A11)*(1-D7/A11)^2)</f>
        <v>0.67126588215077199</v>
      </c>
    </row>
    <row r="13" spans="1:5" x14ac:dyDescent="0.25">
      <c r="A13" t="s">
        <v>41</v>
      </c>
      <c r="B13">
        <f>D11/D4</f>
        <v>0.13425317643015439</v>
      </c>
      <c r="C13" s="11" t="s">
        <v>42</v>
      </c>
    </row>
    <row r="14" spans="1:5" x14ac:dyDescent="0.25">
      <c r="A14" t="s">
        <v>43</v>
      </c>
      <c r="B14">
        <f>B13*60</f>
        <v>8.0551905858092638</v>
      </c>
      <c r="C14" s="3" t="s">
        <v>44</v>
      </c>
    </row>
    <row r="18" spans="4:4" x14ac:dyDescent="0.25">
      <c r="D18" s="3" t="s">
        <v>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2E7A6A-D89B-4E74-B012-77889EB3DAC7}">
  <dimension ref="A1:I12"/>
  <sheetViews>
    <sheetView tabSelected="1" workbookViewId="0">
      <selection activeCell="B11" sqref="B11"/>
    </sheetView>
  </sheetViews>
  <sheetFormatPr defaultRowHeight="15" x14ac:dyDescent="0.25"/>
  <cols>
    <col min="1" max="1" width="16.85546875" customWidth="1"/>
  </cols>
  <sheetData>
    <row r="1" spans="1:9" x14ac:dyDescent="0.25">
      <c r="A1" s="4"/>
      <c r="H1" t="s">
        <v>29</v>
      </c>
      <c r="I1" t="s">
        <v>30</v>
      </c>
    </row>
    <row r="2" spans="1:9" x14ac:dyDescent="0.25">
      <c r="A2" t="s">
        <v>31</v>
      </c>
      <c r="D2">
        <v>25</v>
      </c>
      <c r="E2" t="s">
        <v>32</v>
      </c>
    </row>
    <row r="3" spans="1:9" x14ac:dyDescent="0.25">
      <c r="A3" t="s">
        <v>33</v>
      </c>
      <c r="D3">
        <v>4</v>
      </c>
      <c r="E3" t="s">
        <v>34</v>
      </c>
    </row>
    <row r="4" spans="1:9" x14ac:dyDescent="0.25">
      <c r="A4" t="s">
        <v>35</v>
      </c>
      <c r="D4">
        <f>60/D3</f>
        <v>15</v>
      </c>
    </row>
    <row r="5" spans="1:9" x14ac:dyDescent="0.25">
      <c r="A5" t="s">
        <v>36</v>
      </c>
      <c r="D5">
        <f>D2/D4</f>
        <v>1.6666666666666667</v>
      </c>
    </row>
    <row r="7" spans="1:9" ht="15.75" thickBot="1" x14ac:dyDescent="0.3"/>
    <row r="8" spans="1:9" ht="75" x14ac:dyDescent="0.25">
      <c r="A8" s="5" t="s">
        <v>37</v>
      </c>
      <c r="B8" s="6" t="s">
        <v>38</v>
      </c>
      <c r="C8" s="6" t="s">
        <v>39</v>
      </c>
      <c r="D8" s="7" t="s">
        <v>40</v>
      </c>
    </row>
    <row r="9" spans="1:9" ht="15.75" thickBot="1" x14ac:dyDescent="0.3">
      <c r="A9" s="8">
        <v>3</v>
      </c>
      <c r="B9" s="9">
        <f>1+D5+(POWER(D5, A9))/((1-D5/A9)*FACT(A9))</f>
        <v>4.4027777777777786</v>
      </c>
      <c r="C9" s="9">
        <f>1/B9</f>
        <v>0.22712933753943212</v>
      </c>
      <c r="D9" s="10">
        <f>(C9*D5^3)/(A9*FACT(A9)*(1-D5/A9)^2)</f>
        <v>0.29574132492113564</v>
      </c>
    </row>
    <row r="10" spans="1:9" ht="18" customHeight="1" x14ac:dyDescent="0.25"/>
    <row r="11" spans="1:9" x14ac:dyDescent="0.25">
      <c r="A11" t="s">
        <v>41</v>
      </c>
      <c r="B11">
        <f>D9/D2</f>
        <v>1.1829652996845425E-2</v>
      </c>
      <c r="C11" s="11" t="s">
        <v>42</v>
      </c>
    </row>
    <row r="12" spans="1:9" x14ac:dyDescent="0.25">
      <c r="A12" t="s">
        <v>43</v>
      </c>
      <c r="B12">
        <f>B11*60</f>
        <v>0.70977917981072547</v>
      </c>
      <c r="C12" s="3" t="s">
        <v>44</v>
      </c>
      <c r="D12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отделения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Гейнц Дарья Денисовна</dc:creator>
  <cp:lastModifiedBy>Гейнц Дарья Денисовна</cp:lastModifiedBy>
  <dcterms:created xsi:type="dcterms:W3CDTF">2024-04-24T17:04:25Z</dcterms:created>
  <dcterms:modified xsi:type="dcterms:W3CDTF">2024-07-29T13:58:17Z</dcterms:modified>
</cp:coreProperties>
</file>