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117CAF58-21C4-48BF-91F4-FE17BA937B98}" xr6:coauthVersionLast="47" xr6:coauthVersionMax="47" xr10:uidLastSave="{00000000-0000-0000-0000-000000000000}"/>
  <bookViews>
    <workbookView xWindow="-120" yWindow="-120" windowWidth="20730" windowHeight="11160" activeTab="2" xr2:uid="{46CD75BA-82C0-4CDA-BECF-91006E2E6695}"/>
  </bookViews>
  <sheets>
    <sheet name="Задание 3" sheetId="2" r:id="rId1"/>
    <sheet name="Задание 1" sheetId="5" r:id="rId2"/>
    <sheet name="Задача 2" sheetId="6" r:id="rId3"/>
  </sheets>
  <definedNames>
    <definedName name="ExternalData_1" localSheetId="1" hidden="1">'Задание 1'!$A$1:$D$35</definedName>
    <definedName name="ExternalData_1" localSheetId="0" hidden="1">'Задание 3'!$A$1:$D$31</definedName>
  </definedName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6" l="1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H7" i="6"/>
  <c r="I7" i="6" s="1"/>
  <c r="D7" i="6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B4" i="6"/>
  <c r="R19" i="5"/>
  <c r="T19" i="5" s="1"/>
  <c r="M5" i="6" l="1"/>
  <c r="F7" i="6"/>
  <c r="S19" i="5"/>
  <c r="G7" i="6" l="1"/>
  <c r="J7" i="6"/>
  <c r="H8" i="6" l="1"/>
  <c r="I8" i="6" s="1"/>
  <c r="F8" i="6"/>
  <c r="G8" i="6" l="1"/>
  <c r="J8" i="6"/>
  <c r="F9" i="6" l="1"/>
  <c r="H9" i="6"/>
  <c r="I9" i="6" s="1"/>
  <c r="J9" i="6" l="1"/>
  <c r="G9" i="6"/>
  <c r="H10" i="6" l="1"/>
  <c r="I10" i="6" s="1"/>
  <c r="F10" i="6"/>
  <c r="J10" i="6" l="1"/>
  <c r="G10" i="6"/>
  <c r="H11" i="6" l="1"/>
  <c r="I11" i="6" s="1"/>
  <c r="F11" i="6"/>
  <c r="G11" i="6" l="1"/>
  <c r="J11" i="6"/>
  <c r="H12" i="6" l="1"/>
  <c r="I12" i="6" s="1"/>
  <c r="F12" i="6"/>
  <c r="G12" i="6" l="1"/>
  <c r="J12" i="6"/>
  <c r="F13" i="6" l="1"/>
  <c r="H13" i="6"/>
  <c r="I13" i="6" s="1"/>
  <c r="J13" i="6" l="1"/>
  <c r="G13" i="6"/>
  <c r="H14" i="6" l="1"/>
  <c r="I14" i="6" s="1"/>
  <c r="F14" i="6"/>
  <c r="J14" i="6" l="1"/>
  <c r="G14" i="6"/>
  <c r="H15" i="6" l="1"/>
  <c r="I15" i="6" s="1"/>
  <c r="F15" i="6"/>
  <c r="G15" i="6" l="1"/>
  <c r="J15" i="6"/>
  <c r="H16" i="6" l="1"/>
  <c r="I16" i="6" s="1"/>
  <c r="F16" i="6"/>
  <c r="G16" i="6" l="1"/>
  <c r="J16" i="6"/>
  <c r="F17" i="6" l="1"/>
  <c r="H17" i="6"/>
  <c r="I17" i="6" s="1"/>
  <c r="J17" i="6" l="1"/>
  <c r="G17" i="6"/>
  <c r="F18" i="6" l="1"/>
  <c r="H18" i="6"/>
  <c r="I18" i="6" s="1"/>
  <c r="J18" i="6" l="1"/>
  <c r="G18" i="6"/>
  <c r="F19" i="6" l="1"/>
  <c r="H19" i="6"/>
  <c r="I19" i="6" s="1"/>
  <c r="G19" i="6" l="1"/>
  <c r="J19" i="6"/>
  <c r="H20" i="6" l="1"/>
  <c r="I20" i="6" s="1"/>
  <c r="F20" i="6"/>
  <c r="G20" i="6" l="1"/>
  <c r="J20" i="6"/>
  <c r="H21" i="6" l="1"/>
  <c r="I21" i="6" s="1"/>
  <c r="F21" i="6"/>
  <c r="J21" i="6" l="1"/>
  <c r="G21" i="6"/>
  <c r="F22" i="6" l="1"/>
  <c r="H22" i="6"/>
  <c r="I22" i="6" s="1"/>
  <c r="J22" i="6" l="1"/>
  <c r="G22" i="6"/>
  <c r="F23" i="6" l="1"/>
  <c r="H23" i="6"/>
  <c r="I23" i="6" s="1"/>
  <c r="G23" i="6" l="1"/>
  <c r="J23" i="6"/>
  <c r="H24" i="6" l="1"/>
  <c r="I24" i="6" s="1"/>
  <c r="F24" i="6"/>
  <c r="G24" i="6" l="1"/>
  <c r="J24" i="6"/>
  <c r="H25" i="6" l="1"/>
  <c r="I25" i="6" s="1"/>
  <c r="F25" i="6"/>
  <c r="J25" i="6" l="1"/>
  <c r="G25" i="6"/>
  <c r="F26" i="6" l="1"/>
  <c r="H26" i="6"/>
  <c r="I26" i="6" s="1"/>
  <c r="J2" i="5"/>
  <c r="G3" i="5"/>
  <c r="L3" i="5" s="1"/>
  <c r="F3" i="5"/>
  <c r="K2" i="5" s="1"/>
  <c r="E3" i="5"/>
  <c r="J8" i="5"/>
  <c r="J3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J26" i="6" l="1"/>
  <c r="L5" i="6" s="1"/>
  <c r="N5" i="6" s="1"/>
  <c r="G26" i="6"/>
  <c r="L2" i="5"/>
  <c r="L8" i="5"/>
  <c r="K8" i="5"/>
  <c r="M22" i="5" s="1"/>
  <c r="K3" i="5"/>
  <c r="M61" i="5" s="1"/>
  <c r="L60" i="5"/>
  <c r="L52" i="5"/>
  <c r="L44" i="5"/>
  <c r="L36" i="5"/>
  <c r="L28" i="5"/>
  <c r="L20" i="5"/>
  <c r="L50" i="5"/>
  <c r="L42" i="5"/>
  <c r="L34" i="5"/>
  <c r="L26" i="5"/>
  <c r="L18" i="5"/>
  <c r="L56" i="5"/>
  <c r="L48" i="5"/>
  <c r="L40" i="5"/>
  <c r="L32" i="5"/>
  <c r="L24" i="5"/>
  <c r="L19" i="5"/>
  <c r="L54" i="5"/>
  <c r="L46" i="5"/>
  <c r="L38" i="5"/>
  <c r="L30" i="5"/>
  <c r="L22" i="5"/>
  <c r="L58" i="5"/>
  <c r="M18" i="5"/>
  <c r="M30" i="5"/>
  <c r="M34" i="5"/>
  <c r="M42" i="5"/>
  <c r="M46" i="5"/>
  <c r="M50" i="5"/>
  <c r="M60" i="5"/>
  <c r="L17" i="5"/>
  <c r="L21" i="5"/>
  <c r="L23" i="5"/>
  <c r="L25" i="5"/>
  <c r="L27" i="5"/>
  <c r="L29" i="5"/>
  <c r="L31" i="5"/>
  <c r="L33" i="5"/>
  <c r="L35" i="5"/>
  <c r="L37" i="5"/>
  <c r="L39" i="5"/>
  <c r="L41" i="5"/>
  <c r="L43" i="5"/>
  <c r="L45" i="5"/>
  <c r="L47" i="5"/>
  <c r="L49" i="5"/>
  <c r="L51" i="5"/>
  <c r="L53" i="5"/>
  <c r="L55" i="5"/>
  <c r="L57" i="5"/>
  <c r="L59" i="5"/>
  <c r="L61" i="5"/>
  <c r="M20" i="5"/>
  <c r="M24" i="5"/>
  <c r="M28" i="5"/>
  <c r="M32" i="5"/>
  <c r="M36" i="5"/>
  <c r="M40" i="5"/>
  <c r="M44" i="5"/>
  <c r="M48" i="5"/>
  <c r="M52" i="5"/>
  <c r="M56" i="5"/>
  <c r="M58" i="5"/>
  <c r="M17" i="5"/>
  <c r="M19" i="5"/>
  <c r="M21" i="5"/>
  <c r="M23" i="5"/>
  <c r="M25" i="5"/>
  <c r="M27" i="5"/>
  <c r="M29" i="5"/>
  <c r="M31" i="5"/>
  <c r="M33" i="5"/>
  <c r="M35" i="5"/>
  <c r="M37" i="5"/>
  <c r="M39" i="5"/>
  <c r="M41" i="5"/>
  <c r="M43" i="5"/>
  <c r="M45" i="5"/>
  <c r="M47" i="5"/>
  <c r="M49" i="5"/>
  <c r="M51" i="5"/>
  <c r="M53" i="5"/>
  <c r="M55" i="5"/>
  <c r="M57" i="5"/>
  <c r="M59" i="5"/>
  <c r="M26" i="5" l="1"/>
  <c r="M54" i="5"/>
  <c r="M3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0ACE9C-713A-48A1-8334-11BD1B6BF2AE}" keepAlive="1" name="Запрос — AKSP" description="Соединение с запросом &quot;AKSP&quot; в книге." type="5" refreshedVersion="0" background="1">
    <dbPr connection="Provider=Microsoft.Mashup.OleDb.1;Data Source=$Workbook$;Location=AKSP;Extended Properties=&quot;&quot;" command="SELECT * FROM [AKSP]"/>
  </connection>
  <connection id="2" xr16:uid="{5F5EC57A-BC0E-4876-ABB2-183B32AEE892}" keepAlive="1" name="Запрос — AMWF" description="Соединение с запросом &quot;AMWF&quot; в книге." type="5" refreshedVersion="8" background="1" saveData="1">
    <dbPr connection="Provider=Microsoft.Mashup.OleDb.1;Data Source=$Workbook$;Location=AMWF;Extended Properties=&quot;&quot;" command="SELECT * FROM [AMWF]"/>
  </connection>
  <connection id="3" xr16:uid="{886C93AF-287E-4AC8-A692-4CCA03CB8A95}" keepAlive="1" name="Запрос — Вопрос 1" description="Соединение с запросом &quot;Вопрос 1&quot; в книге." type="5" refreshedVersion="8" background="1" saveData="1">
    <dbPr connection="Provider=Microsoft.Mashup.OleDb.1;Data Source=$Workbook$;Location=&quot;Вопрос 1&quot;;Extended Properties=&quot;&quot;" command="SELECT * FROM [Вопрос 1]"/>
  </connection>
  <connection id="4" xr16:uid="{A0676F77-828C-4B9D-BEB7-F5E43C4CB853}" keepAlive="1" name="Запрос — Мосэнерго" description="Соединение с запросом &quot;Мосэнерго&quot; в книге." type="5" refreshedVersion="0" background="1">
    <dbPr connection="Provider=Microsoft.Mashup.OleDb.1;Data Source=$Workbook$;Location=Мосэнерго;Extended Properties=&quot;&quot;" command="SELECT * FROM [Мосэнерго]"/>
  </connection>
  <connection id="5" xr16:uid="{E401E65F-937F-4440-BEAA-A02FBAD558AE}" keepAlive="1" name="Запрос — Слияние1" description="Соединение с запросом &quot;Слияние1&quot; в книге." type="5" refreshedVersion="0" background="1">
    <dbPr connection="Provider=Microsoft.Mashup.OleDb.1;Data Source=$Workbook$;Location=Слияние1;Extended Properties=&quot;&quot;" command="SELECT * FROM [Слияние1]"/>
  </connection>
  <connection id="6" xr16:uid="{78C3EC04-BE99-4CC5-A59D-4180000B4DA5}" keepAlive="1" name="Запрос — Слияние2" description="Соединение с запросом &quot;Слияние2&quot; в книге." type="5" refreshedVersion="8" background="1" saveData="1">
    <dbPr connection="Provider=Microsoft.Mashup.OleDb.1;Data Source=$Workbook$;Location=Слияние2;Extended Properties=&quot;&quot;" command="SELECT * FROM [Слияние2]"/>
  </connection>
</connections>
</file>

<file path=xl/sharedStrings.xml><?xml version="1.0" encoding="utf-8"?>
<sst xmlns="http://schemas.openxmlformats.org/spreadsheetml/2006/main" count="137" uniqueCount="46">
  <si>
    <t>Город</t>
  </si>
  <si>
    <t>Команда</t>
  </si>
  <si>
    <t>Год</t>
  </si>
  <si>
    <t>Очки</t>
  </si>
  <si>
    <t>Коломна</t>
  </si>
  <si>
    <t>Буревестник</t>
  </si>
  <si>
    <t>Локомотив</t>
  </si>
  <si>
    <t>Самбо-70</t>
  </si>
  <si>
    <t>Воскресенск</t>
  </si>
  <si>
    <t>Названия строк</t>
  </si>
  <si>
    <t>Общий итог</t>
  </si>
  <si>
    <t>Сумма по полю Очки</t>
  </si>
  <si>
    <t>&lt;DATE&gt;</t>
  </si>
  <si>
    <t>AMWF.&lt;CLOSE&gt;</t>
  </si>
  <si>
    <t>МЭ.&lt;CLOSE&gt;</t>
  </si>
  <si>
    <t>AKSP.&lt;CLOSE&gt;</t>
  </si>
  <si>
    <t>AKSP_Доходность</t>
  </si>
  <si>
    <t>AMVF_CLOSE</t>
  </si>
  <si>
    <t>МосЭнерго_CLOSE</t>
  </si>
  <si>
    <t>AKSP</t>
  </si>
  <si>
    <t>AMVF</t>
  </si>
  <si>
    <t>МосЭнерго</t>
  </si>
  <si>
    <t>Ср.Доходность R</t>
  </si>
  <si>
    <t>Риск Sigma</t>
  </si>
  <si>
    <t>AKSP-AMVF</t>
  </si>
  <si>
    <t>AMVF-МосЭнерго</t>
  </si>
  <si>
    <t>AKSP-МосЭнерго</t>
  </si>
  <si>
    <t>Корреляция</t>
  </si>
  <si>
    <t>R</t>
  </si>
  <si>
    <t>Sigma</t>
  </si>
  <si>
    <t>Найдем оптимальный портфель</t>
  </si>
  <si>
    <t>Среднее время между заявками, tz, мин</t>
  </si>
  <si>
    <t>a</t>
  </si>
  <si>
    <t>b</t>
  </si>
  <si>
    <t>матожидание времени обслуживания</t>
  </si>
  <si>
    <t>Обслуживание Канал 1</t>
  </si>
  <si>
    <t>Обсулживание Канал 2</t>
  </si>
  <si>
    <t>Ожидание</t>
  </si>
  <si>
    <t>Среднее время ожидания</t>
  </si>
  <si>
    <t>Заявка</t>
  </si>
  <si>
    <t>Время прибытия заявки</t>
  </si>
  <si>
    <t>Время обслуживания</t>
  </si>
  <si>
    <t>Начало</t>
  </si>
  <si>
    <t>Конец</t>
  </si>
  <si>
    <t xml:space="preserve">Среднее время обслуживания </t>
  </si>
  <si>
    <t>среднее время пребывания в системе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</si>
</sst>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h:mm;@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0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168" fontId="0" fillId="0" borderId="0" xfId="0" applyNumberFormat="1"/>
    <xf numFmtId="0" fontId="0" fillId="0" borderId="1" xfId="0" applyBorder="1"/>
    <xf numFmtId="168" fontId="0" fillId="0" borderId="1" xfId="0" applyNumberFormat="1" applyBorder="1"/>
    <xf numFmtId="20" fontId="0" fillId="0" borderId="1" xfId="0" applyNumberFormat="1" applyBorder="1"/>
  </cellXfs>
  <cellStyles count="1">
    <cellStyle name="Обычный" xfId="0" builtinId="0"/>
  </cellStyles>
  <dxfs count="11"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10</xdr:row>
      <xdr:rowOff>0</xdr:rowOff>
    </xdr:from>
    <xdr:to>
      <xdr:col>14</xdr:col>
      <xdr:colOff>175447</xdr:colOff>
      <xdr:row>14</xdr:row>
      <xdr:rowOff>158875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B79A7EC-D3F7-4946-8026-53A549A72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1905000"/>
          <a:ext cx="5709472" cy="9208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85.452929050924" createdVersion="8" refreshedVersion="8" minRefreshableVersion="3" recordCount="30" xr:uid="{A1A6550C-D025-480F-ACC5-B5D352330BD3}">
  <cacheSource type="worksheet">
    <worksheetSource name="Вопрос_1"/>
  </cacheSource>
  <cacheFields count="4">
    <cacheField name="Город" numFmtId="0">
      <sharedItems count="2">
        <s v="Коломна"/>
        <s v="Воскресенск"/>
      </sharedItems>
    </cacheField>
    <cacheField name="Команда" numFmtId="0">
      <sharedItems count="3">
        <s v="Буревестник"/>
        <s v="Локомотив"/>
        <s v="Самбо-70"/>
      </sharedItems>
    </cacheField>
    <cacheField name="Год" numFmtId="0">
      <sharedItems containsSemiMixedTypes="0" containsString="0" containsNumber="1" containsInteger="1" minValue="2015" maxValue="2019" count="5">
        <n v="2015"/>
        <n v="2016"/>
        <n v="2017"/>
        <n v="2018"/>
        <n v="2019"/>
      </sharedItems>
    </cacheField>
    <cacheField name="Очки" numFmtId="0">
      <sharedItems containsSemiMixedTypes="0" containsString="0" containsNumber="1" containsInteger="1" minValue="121" maxValue="678" count="30">
        <n v="121"/>
        <n v="156"/>
        <n v="148"/>
        <n v="125"/>
        <n v="131"/>
        <n v="587"/>
        <n v="614"/>
        <n v="518"/>
        <n v="522"/>
        <n v="314"/>
        <n v="128"/>
        <n v="453"/>
        <n v="621"/>
        <n v="423"/>
        <n v="321"/>
        <n v="219"/>
        <n v="223"/>
        <n v="168"/>
        <n v="345"/>
        <n v="352"/>
        <n v="645"/>
        <n v="678"/>
        <n v="672"/>
        <n v="589"/>
        <n v="555"/>
        <n v="211"/>
        <n v="312"/>
        <n v="165"/>
        <n v="302"/>
        <n v="2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1"/>
    <x v="0"/>
    <x v="5"/>
  </r>
  <r>
    <x v="0"/>
    <x v="1"/>
    <x v="1"/>
    <x v="6"/>
  </r>
  <r>
    <x v="0"/>
    <x v="1"/>
    <x v="2"/>
    <x v="7"/>
  </r>
  <r>
    <x v="0"/>
    <x v="1"/>
    <x v="3"/>
    <x v="8"/>
  </r>
  <r>
    <x v="0"/>
    <x v="1"/>
    <x v="4"/>
    <x v="9"/>
  </r>
  <r>
    <x v="0"/>
    <x v="2"/>
    <x v="0"/>
    <x v="10"/>
  </r>
  <r>
    <x v="0"/>
    <x v="2"/>
    <x v="1"/>
    <x v="11"/>
  </r>
  <r>
    <x v="0"/>
    <x v="2"/>
    <x v="2"/>
    <x v="12"/>
  </r>
  <r>
    <x v="0"/>
    <x v="2"/>
    <x v="3"/>
    <x v="13"/>
  </r>
  <r>
    <x v="0"/>
    <x v="2"/>
    <x v="4"/>
    <x v="14"/>
  </r>
  <r>
    <x v="1"/>
    <x v="0"/>
    <x v="0"/>
    <x v="15"/>
  </r>
  <r>
    <x v="1"/>
    <x v="0"/>
    <x v="1"/>
    <x v="16"/>
  </r>
  <r>
    <x v="1"/>
    <x v="0"/>
    <x v="2"/>
    <x v="17"/>
  </r>
  <r>
    <x v="1"/>
    <x v="0"/>
    <x v="3"/>
    <x v="18"/>
  </r>
  <r>
    <x v="1"/>
    <x v="0"/>
    <x v="4"/>
    <x v="19"/>
  </r>
  <r>
    <x v="1"/>
    <x v="1"/>
    <x v="0"/>
    <x v="20"/>
  </r>
  <r>
    <x v="1"/>
    <x v="1"/>
    <x v="1"/>
    <x v="21"/>
  </r>
  <r>
    <x v="1"/>
    <x v="1"/>
    <x v="2"/>
    <x v="22"/>
  </r>
  <r>
    <x v="1"/>
    <x v="1"/>
    <x v="3"/>
    <x v="23"/>
  </r>
  <r>
    <x v="1"/>
    <x v="1"/>
    <x v="4"/>
    <x v="24"/>
  </r>
  <r>
    <x v="1"/>
    <x v="2"/>
    <x v="0"/>
    <x v="25"/>
  </r>
  <r>
    <x v="1"/>
    <x v="2"/>
    <x v="1"/>
    <x v="26"/>
  </r>
  <r>
    <x v="1"/>
    <x v="2"/>
    <x v="2"/>
    <x v="27"/>
  </r>
  <r>
    <x v="1"/>
    <x v="2"/>
    <x v="3"/>
    <x v="28"/>
  </r>
  <r>
    <x v="1"/>
    <x v="2"/>
    <x v="4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DC929-F635-4D3E-8744-CA23C0AA529F}" name="Сводная таблица1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G2:H45" firstHeaderRow="1" firstDataRow="1" firstDataCol="1"/>
  <pivotFields count="4">
    <pivotField axis="axisRow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31">
        <item x="0"/>
        <item x="3"/>
        <item x="10"/>
        <item x="4"/>
        <item x="2"/>
        <item x="1"/>
        <item x="27"/>
        <item x="17"/>
        <item x="29"/>
        <item x="25"/>
        <item x="15"/>
        <item x="16"/>
        <item x="28"/>
        <item x="26"/>
        <item x="9"/>
        <item x="14"/>
        <item x="18"/>
        <item x="19"/>
        <item x="13"/>
        <item x="11"/>
        <item x="7"/>
        <item x="8"/>
        <item x="24"/>
        <item x="5"/>
        <item x="23"/>
        <item x="6"/>
        <item x="12"/>
        <item x="20"/>
        <item x="22"/>
        <item x="21"/>
        <item t="default"/>
      </items>
    </pivotField>
  </pivotFields>
  <rowFields count="3">
    <field x="0"/>
    <field x="2"/>
    <field x="1"/>
  </rowFields>
  <rowItems count="43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t="grand">
      <x/>
    </i>
  </rowItems>
  <colItems count="1">
    <i/>
  </colItems>
  <dataFields count="1">
    <dataField name="Сумма по полю Очки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33B935B-80A6-4EFA-B5EE-191DA02DFB9C}" autoFormatId="16" applyNumberFormats="0" applyBorderFormats="0" applyFontFormats="0" applyPatternFormats="0" applyAlignmentFormats="0" applyWidthHeightFormats="0">
  <queryTableRefresh nextId="5">
    <queryTableFields count="4">
      <queryTableField id="1" name="Город" tableColumnId="5"/>
      <queryTableField id="2" name="Команда" tableColumnId="2"/>
      <queryTableField id="3" name="Год" tableColumnId="3"/>
      <queryTableField id="4" name="Очки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388C022-B2D5-435F-8A22-841B12ED6A26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&lt;DATE&gt;" tableColumnId="5"/>
      <queryTableField id="2" name="AMWF.&lt;CLOSE&gt;" tableColumnId="2"/>
      <queryTableField id="3" name="МЭ.&lt;CLOSE&gt;" tableColumnId="3"/>
      <queryTableField id="4" name="AKSP.&lt;CLOSE&gt;" tableColumnId="4"/>
      <queryTableField id="5" dataBound="0" tableColumnId="6"/>
      <queryTableField id="6" dataBound="0" tableColumnId="7"/>
      <queryTableField id="7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BCDFC3-9EC8-43EA-AACF-87531264AC50}" name="Вопрос_1" displayName="Вопрос_1" ref="A1:D31" tableType="queryTable" totalsRowShown="0">
  <autoFilter ref="A1:D31" xr:uid="{B1BCDFC3-9EC8-43EA-AACF-87531264AC50}"/>
  <tableColumns count="4">
    <tableColumn id="5" xr3:uid="{C96CAD76-CB45-4383-9149-FD8E5A1EAEFE}" uniqueName="5" name="Город" queryTableFieldId="1" dataDxfId="10"/>
    <tableColumn id="2" xr3:uid="{0291E4FB-2ECD-41FC-A3FB-4459649C1302}" uniqueName="2" name="Команда" queryTableFieldId="2" dataDxfId="9"/>
    <tableColumn id="3" xr3:uid="{5667727A-1A14-4C25-A6B1-3953AB605746}" uniqueName="3" name="Год" queryTableFieldId="3" dataDxfId="8"/>
    <tableColumn id="4" xr3:uid="{0EFD47D8-5AD3-4895-B0C3-85ED0D1F67A0}" uniqueName="4" name="Очки" queryTableFieldId="4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BA1145-F307-4C42-B2B1-48DB29782344}" name="Слияние2" displayName="Слияние2" ref="A1:G35" tableType="queryTable" totalsRowShown="0">
  <autoFilter ref="A1:G35" xr:uid="{AFBA1145-F307-4C42-B2B1-48DB29782344}"/>
  <tableColumns count="7">
    <tableColumn id="5" xr3:uid="{33463F44-C2F0-44CC-8A7C-C7D9A45FC703}" uniqueName="5" name="&lt;DATE&gt;" queryTableFieldId="1" dataDxfId="6"/>
    <tableColumn id="2" xr3:uid="{118A7A2A-97FE-424E-9C74-D6B48A1FAEE8}" uniqueName="2" name="AMWF.&lt;CLOSE&gt;" queryTableFieldId="2" dataDxfId="5"/>
    <tableColumn id="3" xr3:uid="{9FED0A8B-3055-4EA7-AED8-B2CF3A4A6EC4}" uniqueName="3" name="МЭ.&lt;CLOSE&gt;" queryTableFieldId="3" dataDxfId="4"/>
    <tableColumn id="4" xr3:uid="{B5C063A9-E7E2-408E-A64F-6D3CAD830156}" uniqueName="4" name="AKSP.&lt;CLOSE&gt;" queryTableFieldId="4" dataDxfId="3"/>
    <tableColumn id="6" xr3:uid="{7D70A496-93CA-42CA-96D3-39B76FFF893A}" uniqueName="6" name="AKSP_Доходность" queryTableFieldId="5" dataDxfId="2"/>
    <tableColumn id="7" xr3:uid="{B8E8A8B0-0057-4000-B9CB-D109D7304959}" uniqueName="7" name="AMVF_CLOSE" queryTableFieldId="6" dataDxfId="1"/>
    <tableColumn id="8" xr3:uid="{34EC61E0-069E-4059-A872-E0F53278B18D}" uniqueName="8" name="МосЭнерго_CLOS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EEC9E-025F-4E49-8D83-B99A0FC5D491}">
  <dimension ref="A1:H45"/>
  <sheetViews>
    <sheetView workbookViewId="0">
      <selection activeCell="G4" sqref="G4"/>
    </sheetView>
  </sheetViews>
  <sheetFormatPr defaultRowHeight="15" x14ac:dyDescent="0.25"/>
  <cols>
    <col min="1" max="1" width="12.42578125" bestFit="1" customWidth="1"/>
    <col min="2" max="2" width="12.5703125" bestFit="1" customWidth="1"/>
    <col min="3" max="3" width="6.5703125" bestFit="1" customWidth="1"/>
    <col min="4" max="4" width="7.85546875" bestFit="1" customWidth="1"/>
    <col min="7" max="7" width="18.28515625" bestFit="1" customWidth="1"/>
    <col min="8" max="8" width="20.7109375" bestFit="1" customWidth="1"/>
    <col min="9" max="37" width="4" bestFit="1" customWidth="1"/>
    <col min="38" max="38" width="11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s="1" t="s">
        <v>4</v>
      </c>
      <c r="B2" s="1" t="s">
        <v>5</v>
      </c>
      <c r="C2" s="1">
        <v>2015</v>
      </c>
      <c r="D2" s="1">
        <v>121</v>
      </c>
      <c r="G2" s="2" t="s">
        <v>9</v>
      </c>
      <c r="H2" t="s">
        <v>11</v>
      </c>
    </row>
    <row r="3" spans="1:8" x14ac:dyDescent="0.25">
      <c r="A3" s="1" t="s">
        <v>4</v>
      </c>
      <c r="B3" s="1" t="s">
        <v>5</v>
      </c>
      <c r="C3" s="1">
        <v>2016</v>
      </c>
      <c r="D3" s="1">
        <v>156</v>
      </c>
      <c r="G3" s="3" t="s">
        <v>8</v>
      </c>
      <c r="H3" s="1">
        <v>5637</v>
      </c>
    </row>
    <row r="4" spans="1:8" x14ac:dyDescent="0.25">
      <c r="A4" s="1" t="s">
        <v>4</v>
      </c>
      <c r="B4" s="1" t="s">
        <v>5</v>
      </c>
      <c r="C4" s="1">
        <v>2017</v>
      </c>
      <c r="D4" s="1">
        <v>148</v>
      </c>
      <c r="G4" s="4">
        <v>2015</v>
      </c>
      <c r="H4" s="1">
        <v>1075</v>
      </c>
    </row>
    <row r="5" spans="1:8" x14ac:dyDescent="0.25">
      <c r="A5" s="1" t="s">
        <v>4</v>
      </c>
      <c r="B5" s="1" t="s">
        <v>5</v>
      </c>
      <c r="C5" s="1">
        <v>2018</v>
      </c>
      <c r="D5" s="1">
        <v>125</v>
      </c>
      <c r="G5" s="5" t="s">
        <v>5</v>
      </c>
      <c r="H5" s="1">
        <v>219</v>
      </c>
    </row>
    <row r="6" spans="1:8" x14ac:dyDescent="0.25">
      <c r="A6" s="1" t="s">
        <v>4</v>
      </c>
      <c r="B6" s="1" t="s">
        <v>5</v>
      </c>
      <c r="C6" s="1">
        <v>2019</v>
      </c>
      <c r="D6" s="1">
        <v>131</v>
      </c>
      <c r="G6" s="5" t="s">
        <v>6</v>
      </c>
      <c r="H6" s="1">
        <v>645</v>
      </c>
    </row>
    <row r="7" spans="1:8" x14ac:dyDescent="0.25">
      <c r="A7" s="1" t="s">
        <v>4</v>
      </c>
      <c r="B7" s="1" t="s">
        <v>6</v>
      </c>
      <c r="C7" s="1">
        <v>2015</v>
      </c>
      <c r="D7" s="1">
        <v>587</v>
      </c>
      <c r="G7" s="5" t="s">
        <v>7</v>
      </c>
      <c r="H7" s="1">
        <v>211</v>
      </c>
    </row>
    <row r="8" spans="1:8" x14ac:dyDescent="0.25">
      <c r="A8" s="1" t="s">
        <v>4</v>
      </c>
      <c r="B8" s="1" t="s">
        <v>6</v>
      </c>
      <c r="C8" s="1">
        <v>2016</v>
      </c>
      <c r="D8" s="1">
        <v>614</v>
      </c>
      <c r="G8" s="4">
        <v>2016</v>
      </c>
      <c r="H8" s="1">
        <v>1213</v>
      </c>
    </row>
    <row r="9" spans="1:8" x14ac:dyDescent="0.25">
      <c r="A9" s="1" t="s">
        <v>4</v>
      </c>
      <c r="B9" s="1" t="s">
        <v>6</v>
      </c>
      <c r="C9" s="1">
        <v>2017</v>
      </c>
      <c r="D9" s="1">
        <v>518</v>
      </c>
      <c r="G9" s="5" t="s">
        <v>5</v>
      </c>
      <c r="H9" s="1">
        <v>223</v>
      </c>
    </row>
    <row r="10" spans="1:8" x14ac:dyDescent="0.25">
      <c r="A10" s="1" t="s">
        <v>4</v>
      </c>
      <c r="B10" s="1" t="s">
        <v>6</v>
      </c>
      <c r="C10" s="1">
        <v>2018</v>
      </c>
      <c r="D10" s="1">
        <v>522</v>
      </c>
      <c r="G10" s="5" t="s">
        <v>6</v>
      </c>
      <c r="H10" s="1">
        <v>678</v>
      </c>
    </row>
    <row r="11" spans="1:8" x14ac:dyDescent="0.25">
      <c r="A11" s="1" t="s">
        <v>4</v>
      </c>
      <c r="B11" s="1" t="s">
        <v>6</v>
      </c>
      <c r="C11" s="1">
        <v>2019</v>
      </c>
      <c r="D11" s="1">
        <v>314</v>
      </c>
      <c r="G11" s="5" t="s">
        <v>7</v>
      </c>
      <c r="H11" s="1">
        <v>312</v>
      </c>
    </row>
    <row r="12" spans="1:8" x14ac:dyDescent="0.25">
      <c r="A12" s="1" t="s">
        <v>4</v>
      </c>
      <c r="B12" s="1" t="s">
        <v>7</v>
      </c>
      <c r="C12" s="1">
        <v>2015</v>
      </c>
      <c r="D12" s="1">
        <v>128</v>
      </c>
      <c r="G12" s="4">
        <v>2017</v>
      </c>
      <c r="H12" s="1">
        <v>1005</v>
      </c>
    </row>
    <row r="13" spans="1:8" x14ac:dyDescent="0.25">
      <c r="A13" s="1" t="s">
        <v>4</v>
      </c>
      <c r="B13" s="1" t="s">
        <v>7</v>
      </c>
      <c r="C13" s="1">
        <v>2016</v>
      </c>
      <c r="D13" s="1">
        <v>453</v>
      </c>
      <c r="G13" s="5" t="s">
        <v>5</v>
      </c>
      <c r="H13" s="1">
        <v>168</v>
      </c>
    </row>
    <row r="14" spans="1:8" x14ac:dyDescent="0.25">
      <c r="A14" s="1" t="s">
        <v>4</v>
      </c>
      <c r="B14" s="1" t="s">
        <v>7</v>
      </c>
      <c r="C14" s="1">
        <v>2017</v>
      </c>
      <c r="D14" s="1">
        <v>621</v>
      </c>
      <c r="G14" s="5" t="s">
        <v>6</v>
      </c>
      <c r="H14" s="1">
        <v>672</v>
      </c>
    </row>
    <row r="15" spans="1:8" x14ac:dyDescent="0.25">
      <c r="A15" s="1" t="s">
        <v>4</v>
      </c>
      <c r="B15" s="1" t="s">
        <v>7</v>
      </c>
      <c r="C15" s="1">
        <v>2018</v>
      </c>
      <c r="D15" s="1">
        <v>423</v>
      </c>
      <c r="G15" s="5" t="s">
        <v>7</v>
      </c>
      <c r="H15" s="1">
        <v>165</v>
      </c>
    </row>
    <row r="16" spans="1:8" x14ac:dyDescent="0.25">
      <c r="A16" s="1" t="s">
        <v>4</v>
      </c>
      <c r="B16" s="1" t="s">
        <v>7</v>
      </c>
      <c r="C16" s="1">
        <v>2019</v>
      </c>
      <c r="D16" s="1">
        <v>321</v>
      </c>
      <c r="G16" s="4">
        <v>2018</v>
      </c>
      <c r="H16" s="1">
        <v>1236</v>
      </c>
    </row>
    <row r="17" spans="1:8" x14ac:dyDescent="0.25">
      <c r="A17" s="1" t="s">
        <v>8</v>
      </c>
      <c r="B17" s="1" t="s">
        <v>5</v>
      </c>
      <c r="C17" s="1">
        <v>2015</v>
      </c>
      <c r="D17" s="1">
        <v>219</v>
      </c>
      <c r="G17" s="5" t="s">
        <v>5</v>
      </c>
      <c r="H17" s="1">
        <v>345</v>
      </c>
    </row>
    <row r="18" spans="1:8" x14ac:dyDescent="0.25">
      <c r="A18" s="1" t="s">
        <v>8</v>
      </c>
      <c r="B18" s="1" t="s">
        <v>5</v>
      </c>
      <c r="C18" s="1">
        <v>2016</v>
      </c>
      <c r="D18" s="1">
        <v>223</v>
      </c>
      <c r="G18" s="5" t="s">
        <v>6</v>
      </c>
      <c r="H18" s="1">
        <v>589</v>
      </c>
    </row>
    <row r="19" spans="1:8" x14ac:dyDescent="0.25">
      <c r="A19" s="1" t="s">
        <v>8</v>
      </c>
      <c r="B19" s="1" t="s">
        <v>5</v>
      </c>
      <c r="C19" s="1">
        <v>2017</v>
      </c>
      <c r="D19" s="1">
        <v>168</v>
      </c>
      <c r="G19" s="5" t="s">
        <v>7</v>
      </c>
      <c r="H19" s="1">
        <v>302</v>
      </c>
    </row>
    <row r="20" spans="1:8" x14ac:dyDescent="0.25">
      <c r="A20" s="1" t="s">
        <v>8</v>
      </c>
      <c r="B20" s="1" t="s">
        <v>5</v>
      </c>
      <c r="C20" s="1">
        <v>2018</v>
      </c>
      <c r="D20" s="1">
        <v>345</v>
      </c>
      <c r="G20" s="4">
        <v>2019</v>
      </c>
      <c r="H20" s="1">
        <v>1108</v>
      </c>
    </row>
    <row r="21" spans="1:8" x14ac:dyDescent="0.25">
      <c r="A21" s="1" t="s">
        <v>8</v>
      </c>
      <c r="B21" s="1" t="s">
        <v>5</v>
      </c>
      <c r="C21" s="1">
        <v>2019</v>
      </c>
      <c r="D21" s="1">
        <v>352</v>
      </c>
      <c r="G21" s="5" t="s">
        <v>5</v>
      </c>
      <c r="H21" s="1">
        <v>352</v>
      </c>
    </row>
    <row r="22" spans="1:8" x14ac:dyDescent="0.25">
      <c r="A22" s="1" t="s">
        <v>8</v>
      </c>
      <c r="B22" s="1" t="s">
        <v>6</v>
      </c>
      <c r="C22" s="1">
        <v>2015</v>
      </c>
      <c r="D22" s="1">
        <v>645</v>
      </c>
      <c r="G22" s="5" t="s">
        <v>6</v>
      </c>
      <c r="H22" s="1">
        <v>555</v>
      </c>
    </row>
    <row r="23" spans="1:8" x14ac:dyDescent="0.25">
      <c r="A23" s="1" t="s">
        <v>8</v>
      </c>
      <c r="B23" s="1" t="s">
        <v>6</v>
      </c>
      <c r="C23" s="1">
        <v>2016</v>
      </c>
      <c r="D23" s="1">
        <v>678</v>
      </c>
      <c r="G23" s="5" t="s">
        <v>7</v>
      </c>
      <c r="H23" s="1">
        <v>201</v>
      </c>
    </row>
    <row r="24" spans="1:8" x14ac:dyDescent="0.25">
      <c r="A24" s="1" t="s">
        <v>8</v>
      </c>
      <c r="B24" s="1" t="s">
        <v>6</v>
      </c>
      <c r="C24" s="1">
        <v>2017</v>
      </c>
      <c r="D24" s="1">
        <v>672</v>
      </c>
      <c r="G24" s="3" t="s">
        <v>4</v>
      </c>
      <c r="H24" s="1">
        <v>5182</v>
      </c>
    </row>
    <row r="25" spans="1:8" x14ac:dyDescent="0.25">
      <c r="A25" s="1" t="s">
        <v>8</v>
      </c>
      <c r="B25" s="1" t="s">
        <v>6</v>
      </c>
      <c r="C25" s="1">
        <v>2018</v>
      </c>
      <c r="D25" s="1">
        <v>589</v>
      </c>
      <c r="G25" s="4">
        <v>2015</v>
      </c>
      <c r="H25" s="1">
        <v>836</v>
      </c>
    </row>
    <row r="26" spans="1:8" x14ac:dyDescent="0.25">
      <c r="A26" s="1" t="s">
        <v>8</v>
      </c>
      <c r="B26" s="1" t="s">
        <v>6</v>
      </c>
      <c r="C26" s="1">
        <v>2019</v>
      </c>
      <c r="D26" s="1">
        <v>555</v>
      </c>
      <c r="G26" s="5" t="s">
        <v>5</v>
      </c>
      <c r="H26" s="1">
        <v>121</v>
      </c>
    </row>
    <row r="27" spans="1:8" x14ac:dyDescent="0.25">
      <c r="A27" s="1" t="s">
        <v>8</v>
      </c>
      <c r="B27" s="1" t="s">
        <v>7</v>
      </c>
      <c r="C27" s="1">
        <v>2015</v>
      </c>
      <c r="D27" s="1">
        <v>211</v>
      </c>
      <c r="G27" s="5" t="s">
        <v>6</v>
      </c>
      <c r="H27" s="1">
        <v>587</v>
      </c>
    </row>
    <row r="28" spans="1:8" x14ac:dyDescent="0.25">
      <c r="A28" s="1" t="s">
        <v>8</v>
      </c>
      <c r="B28" s="1" t="s">
        <v>7</v>
      </c>
      <c r="C28" s="1">
        <v>2016</v>
      </c>
      <c r="D28" s="1">
        <v>312</v>
      </c>
      <c r="G28" s="5" t="s">
        <v>7</v>
      </c>
      <c r="H28" s="1">
        <v>128</v>
      </c>
    </row>
    <row r="29" spans="1:8" x14ac:dyDescent="0.25">
      <c r="A29" s="1" t="s">
        <v>8</v>
      </c>
      <c r="B29" s="1" t="s">
        <v>7</v>
      </c>
      <c r="C29" s="1">
        <v>2017</v>
      </c>
      <c r="D29" s="1">
        <v>165</v>
      </c>
      <c r="G29" s="4">
        <v>2016</v>
      </c>
      <c r="H29" s="1">
        <v>1223</v>
      </c>
    </row>
    <row r="30" spans="1:8" x14ac:dyDescent="0.25">
      <c r="A30" s="1" t="s">
        <v>8</v>
      </c>
      <c r="B30" s="1" t="s">
        <v>7</v>
      </c>
      <c r="C30" s="1">
        <v>2018</v>
      </c>
      <c r="D30" s="1">
        <v>302</v>
      </c>
      <c r="G30" s="5" t="s">
        <v>5</v>
      </c>
      <c r="H30" s="1">
        <v>156</v>
      </c>
    </row>
    <row r="31" spans="1:8" x14ac:dyDescent="0.25">
      <c r="A31" s="1" t="s">
        <v>8</v>
      </c>
      <c r="B31" s="1" t="s">
        <v>7</v>
      </c>
      <c r="C31" s="1">
        <v>2019</v>
      </c>
      <c r="D31" s="1">
        <v>201</v>
      </c>
      <c r="G31" s="5" t="s">
        <v>6</v>
      </c>
      <c r="H31" s="1">
        <v>614</v>
      </c>
    </row>
    <row r="32" spans="1:8" x14ac:dyDescent="0.25">
      <c r="G32" s="5" t="s">
        <v>7</v>
      </c>
      <c r="H32" s="1">
        <v>453</v>
      </c>
    </row>
    <row r="33" spans="7:8" x14ac:dyDescent="0.25">
      <c r="G33" s="4">
        <v>2017</v>
      </c>
      <c r="H33" s="1">
        <v>1287</v>
      </c>
    </row>
    <row r="34" spans="7:8" x14ac:dyDescent="0.25">
      <c r="G34" s="5" t="s">
        <v>5</v>
      </c>
      <c r="H34" s="1">
        <v>148</v>
      </c>
    </row>
    <row r="35" spans="7:8" x14ac:dyDescent="0.25">
      <c r="G35" s="5" t="s">
        <v>6</v>
      </c>
      <c r="H35" s="1">
        <v>518</v>
      </c>
    </row>
    <row r="36" spans="7:8" x14ac:dyDescent="0.25">
      <c r="G36" s="5" t="s">
        <v>7</v>
      </c>
      <c r="H36" s="1">
        <v>621</v>
      </c>
    </row>
    <row r="37" spans="7:8" x14ac:dyDescent="0.25">
      <c r="G37" s="4">
        <v>2018</v>
      </c>
      <c r="H37" s="1">
        <v>1070</v>
      </c>
    </row>
    <row r="38" spans="7:8" x14ac:dyDescent="0.25">
      <c r="G38" s="5" t="s">
        <v>5</v>
      </c>
      <c r="H38" s="1">
        <v>125</v>
      </c>
    </row>
    <row r="39" spans="7:8" x14ac:dyDescent="0.25">
      <c r="G39" s="5" t="s">
        <v>6</v>
      </c>
      <c r="H39" s="1">
        <v>522</v>
      </c>
    </row>
    <row r="40" spans="7:8" x14ac:dyDescent="0.25">
      <c r="G40" s="5" t="s">
        <v>7</v>
      </c>
      <c r="H40" s="1">
        <v>423</v>
      </c>
    </row>
    <row r="41" spans="7:8" x14ac:dyDescent="0.25">
      <c r="G41" s="4">
        <v>2019</v>
      </c>
      <c r="H41" s="1">
        <v>766</v>
      </c>
    </row>
    <row r="42" spans="7:8" x14ac:dyDescent="0.25">
      <c r="G42" s="5" t="s">
        <v>5</v>
      </c>
      <c r="H42" s="1">
        <v>131</v>
      </c>
    </row>
    <row r="43" spans="7:8" x14ac:dyDescent="0.25">
      <c r="G43" s="5" t="s">
        <v>6</v>
      </c>
      <c r="H43" s="1">
        <v>314</v>
      </c>
    </row>
    <row r="44" spans="7:8" x14ac:dyDescent="0.25">
      <c r="G44" s="5" t="s">
        <v>7</v>
      </c>
      <c r="H44" s="1">
        <v>321</v>
      </c>
    </row>
    <row r="45" spans="7:8" x14ac:dyDescent="0.25">
      <c r="G45" s="3" t="s">
        <v>10</v>
      </c>
      <c r="H45" s="1">
        <v>10819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FE736-1819-436A-988B-E01F6F7DD461}">
  <dimension ref="A1:T61"/>
  <sheetViews>
    <sheetView workbookViewId="0">
      <selection activeCell="S19" sqref="S19"/>
    </sheetView>
  </sheetViews>
  <sheetFormatPr defaultRowHeight="15" x14ac:dyDescent="0.25"/>
  <cols>
    <col min="1" max="1" width="9.85546875" bestFit="1" customWidth="1"/>
    <col min="2" max="2" width="17.5703125" bestFit="1" customWidth="1"/>
    <col min="3" max="3" width="14.28515625" bestFit="1" customWidth="1"/>
    <col min="4" max="4" width="16" bestFit="1" customWidth="1"/>
    <col min="5" max="5" width="18.140625" style="6" customWidth="1"/>
    <col min="6" max="6" width="17.5703125" style="6" customWidth="1"/>
    <col min="7" max="7" width="17.7109375" style="6" customWidth="1"/>
    <col min="10" max="10" width="16.140625" customWidth="1"/>
    <col min="11" max="11" width="19.28515625" customWidth="1"/>
    <col min="12" max="12" width="20.140625" customWidth="1"/>
    <col min="16" max="16" width="13.85546875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6" t="s">
        <v>16</v>
      </c>
      <c r="F1" s="6" t="s">
        <v>17</v>
      </c>
      <c r="G1" s="6" t="s">
        <v>18</v>
      </c>
      <c r="J1" t="s">
        <v>19</v>
      </c>
      <c r="K1" t="s">
        <v>20</v>
      </c>
      <c r="L1" t="s">
        <v>21</v>
      </c>
    </row>
    <row r="2" spans="1:13" x14ac:dyDescent="0.25">
      <c r="A2" s="1">
        <v>20210705</v>
      </c>
      <c r="B2" s="1">
        <v>100</v>
      </c>
      <c r="C2" s="1">
        <v>2.1909999999999998</v>
      </c>
      <c r="D2" s="1">
        <v>1115.4000000000001</v>
      </c>
      <c r="I2" t="s">
        <v>22</v>
      </c>
      <c r="J2" s="6">
        <f>SUM(E3:E46)</f>
        <v>0.12383452422821245</v>
      </c>
      <c r="K2" s="6">
        <f>SUM(F3:F46)</f>
        <v>-0.22692209091926319</v>
      </c>
      <c r="L2" s="6">
        <f>SUM(G3:G46)</f>
        <v>5.9943993639692182E-2</v>
      </c>
    </row>
    <row r="3" spans="1:13" x14ac:dyDescent="0.25">
      <c r="A3" s="1">
        <v>20210712</v>
      </c>
      <c r="B3" s="1">
        <v>99.2</v>
      </c>
      <c r="C3" s="1">
        <v>2.1934999999999998</v>
      </c>
      <c r="D3" s="1">
        <v>1104.8</v>
      </c>
      <c r="E3" s="6">
        <f>(D3-D2)/D2</f>
        <v>-9.50331719562501E-3</v>
      </c>
      <c r="F3" s="6">
        <f>(B3-B2)/B2</f>
        <v>-7.9999999999999724E-3</v>
      </c>
      <c r="G3" s="6">
        <f>(C3-C2)/C2</f>
        <v>1.1410314924691679E-3</v>
      </c>
      <c r="I3" t="s">
        <v>23</v>
      </c>
      <c r="J3" s="6">
        <f>_xlfn.STDEV.S(E3:E35)*SQRT(34)</f>
        <v>0.1007711418431388</v>
      </c>
      <c r="K3" s="6">
        <f t="shared" ref="K3:L3" si="0">_xlfn.STDEV.S(F3:F35)*SQRT(34)</f>
        <v>0.25128238588323443</v>
      </c>
      <c r="L3" s="6">
        <f t="shared" si="0"/>
        <v>0.11949047766913055</v>
      </c>
    </row>
    <row r="4" spans="1:13" x14ac:dyDescent="0.25">
      <c r="A4" s="1">
        <v>20210719</v>
      </c>
      <c r="B4" s="1">
        <v>98.9</v>
      </c>
      <c r="C4" s="1">
        <v>2.2174999999999998</v>
      </c>
      <c r="D4" s="1">
        <v>1120.4000000000001</v>
      </c>
      <c r="E4" s="6">
        <f t="shared" ref="E4:G35" si="1">(B4-B3)/B3</f>
        <v>-3.0241935483870681E-3</v>
      </c>
      <c r="F4" s="6">
        <f t="shared" si="1"/>
        <v>1.0941417825393217E-2</v>
      </c>
      <c r="G4" s="6">
        <f t="shared" si="1"/>
        <v>1.4120202751629379E-2</v>
      </c>
    </row>
    <row r="5" spans="1:13" x14ac:dyDescent="0.25">
      <c r="A5" s="1">
        <v>20210726</v>
      </c>
      <c r="B5" s="1">
        <v>99.1</v>
      </c>
      <c r="C5" s="1">
        <v>2.1589999999999998</v>
      </c>
      <c r="D5" s="1">
        <v>1108.8</v>
      </c>
      <c r="E5" s="6">
        <f t="shared" si="1"/>
        <v>2.0222446916075693E-3</v>
      </c>
      <c r="F5" s="6">
        <f t="shared" si="1"/>
        <v>-2.6381059751972944E-2</v>
      </c>
      <c r="G5" s="6">
        <f t="shared" si="1"/>
        <v>-1.0353445198143641E-2</v>
      </c>
    </row>
    <row r="6" spans="1:13" x14ac:dyDescent="0.25">
      <c r="A6" s="1">
        <v>20210802</v>
      </c>
      <c r="B6" s="1">
        <v>100</v>
      </c>
      <c r="C6" s="1">
        <v>2.1915</v>
      </c>
      <c r="D6" s="1">
        <v>1120</v>
      </c>
      <c r="E6" s="6">
        <f t="shared" si="1"/>
        <v>9.081735620585325E-3</v>
      </c>
      <c r="F6" s="6">
        <f t="shared" si="1"/>
        <v>1.505326540064854E-2</v>
      </c>
      <c r="G6" s="6">
        <f t="shared" si="1"/>
        <v>1.0101010101010142E-2</v>
      </c>
    </row>
    <row r="7" spans="1:13" x14ac:dyDescent="0.25">
      <c r="A7" s="1">
        <v>20210809</v>
      </c>
      <c r="B7" s="1">
        <v>101</v>
      </c>
      <c r="C7" s="1">
        <v>2.1920000000000002</v>
      </c>
      <c r="D7" s="1">
        <v>1125.5999999999999</v>
      </c>
      <c r="E7" s="6">
        <f t="shared" si="1"/>
        <v>0.01</v>
      </c>
      <c r="F7" s="6">
        <f t="shared" si="1"/>
        <v>2.2815423226108463E-4</v>
      </c>
      <c r="G7" s="6">
        <f t="shared" si="1"/>
        <v>4.9999999999999186E-3</v>
      </c>
      <c r="J7" t="s">
        <v>24</v>
      </c>
      <c r="K7" t="s">
        <v>25</v>
      </c>
      <c r="L7" t="s">
        <v>26</v>
      </c>
    </row>
    <row r="8" spans="1:13" x14ac:dyDescent="0.25">
      <c r="A8" s="1">
        <v>20210816</v>
      </c>
      <c r="B8" s="1">
        <v>100.6</v>
      </c>
      <c r="C8" s="1">
        <v>2.3029999999999999</v>
      </c>
      <c r="D8" s="1">
        <v>1135.8</v>
      </c>
      <c r="E8" s="6">
        <f t="shared" si="1"/>
        <v>-3.9603960396040168E-3</v>
      </c>
      <c r="F8" s="6">
        <f t="shared" si="1"/>
        <v>5.0638686131386751E-2</v>
      </c>
      <c r="G8" s="6">
        <f t="shared" si="1"/>
        <v>9.0618336886994014E-3</v>
      </c>
      <c r="I8" t="s">
        <v>27</v>
      </c>
      <c r="J8">
        <f>CORREL(E3:E35,F3:F35)</f>
        <v>-0.30950297556337297</v>
      </c>
      <c r="K8">
        <f>CORREL(F3:F35,G3:G35)</f>
        <v>-2.5306627899045135E-2</v>
      </c>
      <c r="L8">
        <f>CORREL(G3:G35,E3:E35)</f>
        <v>0.11766219938942249</v>
      </c>
    </row>
    <row r="9" spans="1:13" x14ac:dyDescent="0.25">
      <c r="A9" s="1">
        <v>20210823</v>
      </c>
      <c r="B9" s="1">
        <v>101.1</v>
      </c>
      <c r="C9" s="1">
        <v>2.4319999999999999</v>
      </c>
      <c r="D9" s="1">
        <v>1142.8</v>
      </c>
      <c r="E9" s="6">
        <f t="shared" si="1"/>
        <v>4.970178926441352E-3</v>
      </c>
      <c r="F9" s="6">
        <f t="shared" si="1"/>
        <v>5.6013894919670001E-2</v>
      </c>
      <c r="G9" s="6">
        <f t="shared" si="1"/>
        <v>6.1630568762106007E-3</v>
      </c>
    </row>
    <row r="10" spans="1:13" x14ac:dyDescent="0.25">
      <c r="A10" s="1">
        <v>20210830</v>
      </c>
      <c r="B10" s="1">
        <v>100.2</v>
      </c>
      <c r="C10" s="1">
        <v>2.5994999999999999</v>
      </c>
      <c r="D10" s="1">
        <v>1135</v>
      </c>
      <c r="E10" s="6">
        <f t="shared" si="1"/>
        <v>-8.9020771513352269E-3</v>
      </c>
      <c r="F10" s="6">
        <f t="shared" si="1"/>
        <v>6.8873355263157895E-2</v>
      </c>
      <c r="G10" s="6">
        <f t="shared" si="1"/>
        <v>-6.8253412670633137E-3</v>
      </c>
    </row>
    <row r="11" spans="1:13" x14ac:dyDescent="0.25">
      <c r="A11" s="1">
        <v>20210906</v>
      </c>
      <c r="B11" s="1">
        <v>99.1</v>
      </c>
      <c r="C11" s="1">
        <v>2.4670000000000001</v>
      </c>
      <c r="D11" s="1">
        <v>1128</v>
      </c>
      <c r="E11" s="6">
        <f t="shared" si="1"/>
        <v>-1.0978043912175734E-2</v>
      </c>
      <c r="F11" s="6">
        <f t="shared" si="1"/>
        <v>-5.0971340642431175E-2</v>
      </c>
      <c r="G11" s="6">
        <f t="shared" si="1"/>
        <v>-6.1674008810572688E-3</v>
      </c>
    </row>
    <row r="12" spans="1:13" x14ac:dyDescent="0.25">
      <c r="A12" s="1">
        <v>20210913</v>
      </c>
      <c r="B12" s="1">
        <v>98.3</v>
      </c>
      <c r="C12" s="1">
        <v>2.3370000000000002</v>
      </c>
      <c r="D12" s="1">
        <v>1127.2</v>
      </c>
      <c r="E12" s="6">
        <f t="shared" si="1"/>
        <v>-8.0726538849646545E-3</v>
      </c>
      <c r="F12" s="6">
        <f t="shared" si="1"/>
        <v>-5.2695581678151554E-2</v>
      </c>
      <c r="G12" s="6">
        <f t="shared" si="1"/>
        <v>-7.0921985815598808E-4</v>
      </c>
    </row>
    <row r="13" spans="1:13" x14ac:dyDescent="0.25">
      <c r="A13" s="1">
        <v>20210920</v>
      </c>
      <c r="B13" s="1">
        <v>97.8</v>
      </c>
      <c r="C13" s="1">
        <v>2.4975000000000001</v>
      </c>
      <c r="D13" s="1">
        <v>1114.4000000000001</v>
      </c>
      <c r="E13" s="6">
        <f t="shared" si="1"/>
        <v>-5.0864699898270603E-3</v>
      </c>
      <c r="F13" s="6">
        <f t="shared" si="1"/>
        <v>6.8677792041078239E-2</v>
      </c>
      <c r="G13" s="6">
        <f t="shared" si="1"/>
        <v>-1.1355571327182358E-2</v>
      </c>
    </row>
    <row r="14" spans="1:13" x14ac:dyDescent="0.25">
      <c r="A14" s="1">
        <v>20210927</v>
      </c>
      <c r="B14" s="1">
        <v>96.8</v>
      </c>
      <c r="C14" s="1">
        <v>2.343</v>
      </c>
      <c r="D14" s="1">
        <v>1090</v>
      </c>
      <c r="E14" s="6">
        <f t="shared" si="1"/>
        <v>-1.0224948875255624E-2</v>
      </c>
      <c r="F14" s="6">
        <f t="shared" si="1"/>
        <v>-6.1861861861861892E-2</v>
      </c>
      <c r="G14" s="6">
        <f t="shared" si="1"/>
        <v>-2.189519023689886E-2</v>
      </c>
    </row>
    <row r="15" spans="1:13" x14ac:dyDescent="0.25">
      <c r="A15" s="1">
        <v>20211004</v>
      </c>
      <c r="B15" s="1">
        <v>97.3</v>
      </c>
      <c r="C15" s="1">
        <v>2.29</v>
      </c>
      <c r="D15" s="1">
        <v>1085.4000000000001</v>
      </c>
      <c r="E15" s="6">
        <f t="shared" si="1"/>
        <v>5.1652892561983473E-3</v>
      </c>
      <c r="F15" s="6">
        <f t="shared" si="1"/>
        <v>-2.2620571916346536E-2</v>
      </c>
      <c r="G15" s="6">
        <f t="shared" si="1"/>
        <v>-4.2201834862384486E-3</v>
      </c>
    </row>
    <row r="16" spans="1:13" x14ac:dyDescent="0.25">
      <c r="A16" s="1">
        <v>20211011</v>
      </c>
      <c r="B16" s="1">
        <v>97.8</v>
      </c>
      <c r="C16" s="1">
        <v>2.3624999999999998</v>
      </c>
      <c r="D16" s="1">
        <v>1093.2</v>
      </c>
      <c r="E16" s="6">
        <f t="shared" si="1"/>
        <v>5.1387461459403904E-3</v>
      </c>
      <c r="F16" s="6">
        <f t="shared" si="1"/>
        <v>3.1659388646288117E-2</v>
      </c>
      <c r="G16" s="6">
        <f t="shared" si="1"/>
        <v>7.1862907683802784E-3</v>
      </c>
      <c r="L16" t="s">
        <v>28</v>
      </c>
      <c r="M16" t="s">
        <v>29</v>
      </c>
    </row>
    <row r="17" spans="1:20" x14ac:dyDescent="0.25">
      <c r="A17" s="1">
        <v>20211018</v>
      </c>
      <c r="B17" s="1">
        <v>97.8</v>
      </c>
      <c r="C17" s="1">
        <v>2.3294999999999999</v>
      </c>
      <c r="D17" s="1">
        <v>1097.5999999999999</v>
      </c>
      <c r="E17" s="6">
        <f t="shared" si="1"/>
        <v>0</v>
      </c>
      <c r="F17" s="6">
        <f t="shared" si="1"/>
        <v>-1.3968253968253935E-2</v>
      </c>
      <c r="G17" s="6">
        <f t="shared" si="1"/>
        <v>4.0248810830587848E-3</v>
      </c>
      <c r="I17">
        <v>0.1</v>
      </c>
      <c r="J17">
        <v>0.9</v>
      </c>
      <c r="K17">
        <v>0</v>
      </c>
      <c r="L17" s="6">
        <f>SUMPRODUCT($J$2:$L$2,I17:K17)</f>
        <v>-0.19184642940451563</v>
      </c>
      <c r="M17" s="6">
        <f>$J$3^2*I17^2+J17^2*$K$3^2+$L$3^2*K17^2+2*I17*J17*$J$3*$K$3*$J$8 + 2*I17*K17*$J$3*$L$3*$L$8+2*J17*K17*$L$3*$K$3*$K$8</f>
        <v>4.9836543664992662E-2</v>
      </c>
      <c r="P17" t="s">
        <v>30</v>
      </c>
      <c r="S17" t="s">
        <v>28</v>
      </c>
      <c r="T17" t="s">
        <v>29</v>
      </c>
    </row>
    <row r="18" spans="1:20" x14ac:dyDescent="0.25">
      <c r="A18" s="1">
        <v>20211025</v>
      </c>
      <c r="B18" s="1">
        <v>98.9</v>
      </c>
      <c r="C18" s="1">
        <v>2.2450000000000001</v>
      </c>
      <c r="D18" s="1">
        <v>1120.5999999999999</v>
      </c>
      <c r="E18" s="6">
        <f t="shared" si="1"/>
        <v>1.1247443762781273E-2</v>
      </c>
      <c r="F18" s="6">
        <f t="shared" si="1"/>
        <v>-3.6273878514702637E-2</v>
      </c>
      <c r="G18" s="6">
        <f t="shared" si="1"/>
        <v>2.0954810495626825E-2</v>
      </c>
      <c r="I18">
        <v>0.1</v>
      </c>
      <c r="J18">
        <v>0.8</v>
      </c>
      <c r="K18">
        <v>9.9999999999999978E-2</v>
      </c>
      <c r="L18" s="6">
        <f t="shared" ref="L18:L61" si="2">SUMPRODUCT($J$2:$L$2,I18:K18)</f>
        <v>-0.16315982094862008</v>
      </c>
      <c r="M18" s="6">
        <f t="shared" ref="M18:M61" si="3">$J$3^2*I18^2+J18^2*$K$3^2+$L$3^2*K18^2+2*I18*J18*$J$3*$K$3*$J$8 + 2*I18*K18*$J$3*$L$3*$L$8+2*J18*K18*$L$3*$K$3*$K$8</f>
        <v>3.9308545178123683E-2</v>
      </c>
    </row>
    <row r="19" spans="1:20" x14ac:dyDescent="0.25">
      <c r="A19" s="1">
        <v>20211101</v>
      </c>
      <c r="B19" s="1">
        <v>100.6</v>
      </c>
      <c r="C19" s="1">
        <v>2.2400000000000002</v>
      </c>
      <c r="D19" s="1">
        <v>1151.5</v>
      </c>
      <c r="E19" s="6">
        <f t="shared" si="1"/>
        <v>1.7189079878665203E-2</v>
      </c>
      <c r="F19" s="6">
        <f t="shared" si="1"/>
        <v>-2.2271714922048524E-3</v>
      </c>
      <c r="G19" s="6">
        <f t="shared" si="1"/>
        <v>2.7574513653400048E-2</v>
      </c>
      <c r="I19">
        <v>0.1</v>
      </c>
      <c r="J19">
        <v>0.7</v>
      </c>
      <c r="K19">
        <v>0.20000000000000007</v>
      </c>
      <c r="L19" s="6">
        <f t="shared" si="2"/>
        <v>-0.13447321249272454</v>
      </c>
      <c r="M19" s="6">
        <f t="shared" si="3"/>
        <v>3.0359357048309596E-2</v>
      </c>
      <c r="P19">
        <v>0.28879001853354253</v>
      </c>
      <c r="Q19">
        <v>0.55941611493068055</v>
      </c>
      <c r="R19">
        <f t="shared" ref="R19" si="4">1-Q19-P19</f>
        <v>0.15179386653577692</v>
      </c>
      <c r="S19" s="6">
        <f t="shared" ref="S19" si="5">SUMPRODUCT($J$2:$L$2,P19:R19)</f>
        <v>-8.2082569376878078E-2</v>
      </c>
      <c r="T19" s="6">
        <f t="shared" ref="T19" si="6">$J$3^2*P19^2+Q19^2*$K$3^2+$L$3^2*R19^2+2*P19*Q19*$J$3*$K$3*$J$8 + 2*P19*R19*$J$3*$L$3*$L$8+2*Q19*R19*$L$3*$K$3*$K$8</f>
        <v>1.8399112416945192E-2</v>
      </c>
    </row>
    <row r="20" spans="1:20" x14ac:dyDescent="0.25">
      <c r="A20" s="1">
        <v>20211108</v>
      </c>
      <c r="B20" s="1">
        <v>102.2</v>
      </c>
      <c r="C20" s="1">
        <v>2.2054999999999998</v>
      </c>
      <c r="D20" s="1">
        <v>1175.5</v>
      </c>
      <c r="E20" s="6">
        <f t="shared" si="1"/>
        <v>1.5904572564612411E-2</v>
      </c>
      <c r="F20" s="6">
        <f t="shared" si="1"/>
        <v>-1.5401785714285901E-2</v>
      </c>
      <c r="G20" s="6">
        <f t="shared" si="1"/>
        <v>2.0842379504993486E-2</v>
      </c>
      <c r="I20">
        <v>0.1</v>
      </c>
      <c r="J20">
        <v>0.6</v>
      </c>
      <c r="K20">
        <v>0.30000000000000004</v>
      </c>
      <c r="L20" s="6">
        <f t="shared" si="2"/>
        <v>-0.10578660403682902</v>
      </c>
      <c r="M20" s="6">
        <f t="shared" si="3"/>
        <v>2.2988979275550457E-2</v>
      </c>
    </row>
    <row r="21" spans="1:20" x14ac:dyDescent="0.25">
      <c r="A21" s="1">
        <v>20211115</v>
      </c>
      <c r="B21" s="1">
        <v>102</v>
      </c>
      <c r="C21" s="1">
        <v>2.1905000000000001</v>
      </c>
      <c r="D21" s="1">
        <v>1198.5</v>
      </c>
      <c r="E21" s="6">
        <f t="shared" si="1"/>
        <v>-1.9569471624266421E-3</v>
      </c>
      <c r="F21" s="6">
        <f t="shared" si="1"/>
        <v>-6.8011788710041635E-3</v>
      </c>
      <c r="G21" s="6">
        <f t="shared" si="1"/>
        <v>1.9566142067205444E-2</v>
      </c>
      <c r="I21">
        <v>0.1</v>
      </c>
      <c r="J21">
        <v>0.5</v>
      </c>
      <c r="K21">
        <v>0.4</v>
      </c>
      <c r="L21" s="6">
        <f t="shared" si="2"/>
        <v>-7.7099995580933472E-2</v>
      </c>
      <c r="M21" s="6">
        <f t="shared" si="3"/>
        <v>1.7197411859846246E-2</v>
      </c>
    </row>
    <row r="22" spans="1:20" x14ac:dyDescent="0.25">
      <c r="A22" s="1">
        <v>20211122</v>
      </c>
      <c r="B22" s="1">
        <v>103.3</v>
      </c>
      <c r="C22" s="1">
        <v>2.14</v>
      </c>
      <c r="D22" s="1">
        <v>1201.5</v>
      </c>
      <c r="E22" s="6">
        <f t="shared" si="1"/>
        <v>1.2745098039215658E-2</v>
      </c>
      <c r="F22" s="6">
        <f t="shared" si="1"/>
        <v>-2.3054097238073494E-2</v>
      </c>
      <c r="G22" s="6">
        <f t="shared" si="1"/>
        <v>2.5031289111389237E-3</v>
      </c>
      <c r="I22">
        <v>0.1</v>
      </c>
      <c r="J22">
        <v>0.4</v>
      </c>
      <c r="K22">
        <v>0.5</v>
      </c>
      <c r="L22" s="6">
        <f t="shared" si="2"/>
        <v>-4.8413387125037941E-2</v>
      </c>
      <c r="M22" s="6">
        <f t="shared" si="3"/>
        <v>1.2984654801196961E-2</v>
      </c>
    </row>
    <row r="23" spans="1:20" x14ac:dyDescent="0.25">
      <c r="A23" s="1">
        <v>20211129</v>
      </c>
      <c r="B23" s="1">
        <v>100.1</v>
      </c>
      <c r="C23" s="1">
        <v>2.1</v>
      </c>
      <c r="D23" s="1">
        <v>1201</v>
      </c>
      <c r="E23" s="6">
        <f t="shared" si="1"/>
        <v>-3.0977734753146205E-2</v>
      </c>
      <c r="F23" s="6">
        <f t="shared" si="1"/>
        <v>-1.8691588785046745E-2</v>
      </c>
      <c r="G23" s="6">
        <f t="shared" si="1"/>
        <v>-4.1614648356221392E-4</v>
      </c>
      <c r="I23">
        <v>0.1</v>
      </c>
      <c r="J23">
        <v>0.3</v>
      </c>
      <c r="K23">
        <v>0.6</v>
      </c>
      <c r="L23" s="6">
        <f t="shared" si="2"/>
        <v>-1.9726778669142402E-2</v>
      </c>
      <c r="M23" s="6">
        <f t="shared" si="3"/>
        <v>1.0350708099602595E-2</v>
      </c>
    </row>
    <row r="24" spans="1:20" x14ac:dyDescent="0.25">
      <c r="A24" s="1">
        <v>20211206</v>
      </c>
      <c r="B24" s="1">
        <v>101.5</v>
      </c>
      <c r="C24" s="1">
        <v>2.06</v>
      </c>
      <c r="D24" s="1">
        <v>1188.5</v>
      </c>
      <c r="E24" s="6">
        <f t="shared" si="1"/>
        <v>1.3986013986014043E-2</v>
      </c>
      <c r="F24" s="6">
        <f t="shared" si="1"/>
        <v>-1.9047619047619063E-2</v>
      </c>
      <c r="G24" s="6">
        <f t="shared" si="1"/>
        <v>-1.0407993338884263E-2</v>
      </c>
      <c r="I24">
        <v>0.1</v>
      </c>
      <c r="J24">
        <v>0.1</v>
      </c>
      <c r="K24">
        <v>0.8</v>
      </c>
      <c r="L24" s="6">
        <f t="shared" si="2"/>
        <v>3.7646438242648676E-2</v>
      </c>
      <c r="M24" s="6">
        <f t="shared" si="3"/>
        <v>9.8192457675786507E-3</v>
      </c>
    </row>
    <row r="25" spans="1:20" x14ac:dyDescent="0.25">
      <c r="A25" s="1">
        <v>20211213</v>
      </c>
      <c r="B25" s="1">
        <v>102.5</v>
      </c>
      <c r="C25" s="1">
        <v>1.9870000000000001</v>
      </c>
      <c r="D25" s="1">
        <v>1185.5</v>
      </c>
      <c r="E25" s="6">
        <f t="shared" si="1"/>
        <v>9.852216748768473E-3</v>
      </c>
      <c r="F25" s="6">
        <f t="shared" si="1"/>
        <v>-3.543689320388347E-2</v>
      </c>
      <c r="G25" s="6">
        <f t="shared" si="1"/>
        <v>-2.5241901556583928E-3</v>
      </c>
      <c r="I25">
        <v>0.1</v>
      </c>
      <c r="J25">
        <v>0.2</v>
      </c>
      <c r="K25">
        <v>0.7</v>
      </c>
      <c r="L25" s="6">
        <f t="shared" si="2"/>
        <v>8.9598297867531373E-3</v>
      </c>
      <c r="M25" s="6">
        <f t="shared" si="3"/>
        <v>9.2955717550631586E-3</v>
      </c>
    </row>
    <row r="26" spans="1:20" x14ac:dyDescent="0.25">
      <c r="A26" s="1">
        <v>20211220</v>
      </c>
      <c r="B26" s="1">
        <v>103</v>
      </c>
      <c r="C26" s="1">
        <v>1.99</v>
      </c>
      <c r="D26" s="1">
        <v>1285.5</v>
      </c>
      <c r="E26" s="6">
        <f t="shared" si="1"/>
        <v>4.8780487804878049E-3</v>
      </c>
      <c r="F26" s="6">
        <f t="shared" si="1"/>
        <v>1.5098137896325573E-3</v>
      </c>
      <c r="G26" s="6">
        <f t="shared" si="1"/>
        <v>8.4352593842260654E-2</v>
      </c>
      <c r="I26">
        <v>0.2</v>
      </c>
      <c r="J26">
        <v>0.8</v>
      </c>
      <c r="K26">
        <v>0</v>
      </c>
      <c r="L26" s="6">
        <f t="shared" si="2"/>
        <v>-0.15677076788976807</v>
      </c>
      <c r="M26" s="6">
        <f t="shared" si="3"/>
        <v>3.8309692618703033E-2</v>
      </c>
    </row>
    <row r="27" spans="1:20" x14ac:dyDescent="0.25">
      <c r="A27" s="1">
        <v>20211227</v>
      </c>
      <c r="B27" s="1">
        <v>107</v>
      </c>
      <c r="C27" s="1">
        <v>2.0979999999999999</v>
      </c>
      <c r="D27" s="1">
        <v>1237</v>
      </c>
      <c r="E27" s="6">
        <f t="shared" si="1"/>
        <v>3.8834951456310676E-2</v>
      </c>
      <c r="F27" s="6">
        <f t="shared" si="1"/>
        <v>5.4271356783919533E-2</v>
      </c>
      <c r="G27" s="6">
        <f t="shared" si="1"/>
        <v>-3.7728510307273436E-2</v>
      </c>
      <c r="I27">
        <v>0.2</v>
      </c>
      <c r="J27">
        <v>0.7</v>
      </c>
      <c r="K27">
        <v>0.10000000000000009</v>
      </c>
      <c r="L27" s="6">
        <f t="shared" si="2"/>
        <v>-0.12808415943387252</v>
      </c>
      <c r="M27" s="6">
        <f t="shared" si="3"/>
        <v>2.924482857186958E-2</v>
      </c>
    </row>
    <row r="28" spans="1:20" x14ac:dyDescent="0.25">
      <c r="A28" s="1">
        <v>20220103</v>
      </c>
      <c r="B28" s="1">
        <v>108</v>
      </c>
      <c r="C28" s="1">
        <v>2.1355</v>
      </c>
      <c r="D28" s="1">
        <v>1235</v>
      </c>
      <c r="E28" s="6">
        <f t="shared" si="1"/>
        <v>9.3457943925233638E-3</v>
      </c>
      <c r="F28" s="6">
        <f t="shared" si="1"/>
        <v>1.7874165872259339E-2</v>
      </c>
      <c r="G28" s="6">
        <f t="shared" si="1"/>
        <v>-1.6168148746968471E-3</v>
      </c>
      <c r="I28">
        <v>0.2</v>
      </c>
      <c r="J28">
        <v>0.5</v>
      </c>
      <c r="K28">
        <v>0.30000000000000004</v>
      </c>
      <c r="L28" s="6">
        <f t="shared" si="2"/>
        <v>-7.0710942522081446E-2</v>
      </c>
      <c r="M28" s="6">
        <f t="shared" si="3"/>
        <v>1.5851531549367481E-2</v>
      </c>
    </row>
    <row r="29" spans="1:20" x14ac:dyDescent="0.25">
      <c r="A29" s="1">
        <v>20220110</v>
      </c>
      <c r="B29" s="1">
        <v>108.9</v>
      </c>
      <c r="C29" s="1">
        <v>2.1455000000000002</v>
      </c>
      <c r="D29" s="1">
        <v>1221</v>
      </c>
      <c r="E29" s="6">
        <f t="shared" si="1"/>
        <v>8.3333333333333853E-3</v>
      </c>
      <c r="F29" s="6">
        <f t="shared" si="1"/>
        <v>4.6827440880356968E-3</v>
      </c>
      <c r="G29" s="6">
        <f t="shared" si="1"/>
        <v>-1.1336032388663968E-2</v>
      </c>
      <c r="I29">
        <v>0.2</v>
      </c>
      <c r="J29">
        <v>0.3</v>
      </c>
      <c r="K29">
        <v>0.5</v>
      </c>
      <c r="L29" s="6">
        <f t="shared" si="2"/>
        <v>-1.3337725610290372E-2</v>
      </c>
      <c r="M29" s="6">
        <f t="shared" si="3"/>
        <v>8.7734759550850763E-3</v>
      </c>
    </row>
    <row r="30" spans="1:20" x14ac:dyDescent="0.25">
      <c r="A30" s="1">
        <v>20220117</v>
      </c>
      <c r="B30" s="1">
        <v>107</v>
      </c>
      <c r="C30" s="1">
        <v>2.081</v>
      </c>
      <c r="D30" s="1">
        <v>1180.5</v>
      </c>
      <c r="E30" s="6">
        <f t="shared" si="1"/>
        <v>-1.7447199265381134E-2</v>
      </c>
      <c r="F30" s="6">
        <f t="shared" si="1"/>
        <v>-3.0062922395712056E-2</v>
      </c>
      <c r="G30" s="6">
        <f t="shared" si="1"/>
        <v>-3.3169533169533166E-2</v>
      </c>
      <c r="I30">
        <v>0.2</v>
      </c>
      <c r="J30">
        <v>0.2</v>
      </c>
      <c r="K30">
        <v>0.6</v>
      </c>
      <c r="L30" s="6">
        <f t="shared" si="2"/>
        <v>1.5348882845605163E-2</v>
      </c>
      <c r="M30" s="6">
        <f t="shared" si="3"/>
        <v>7.6026636935262633E-3</v>
      </c>
    </row>
    <row r="31" spans="1:20" x14ac:dyDescent="0.25">
      <c r="A31" s="1">
        <v>20220124</v>
      </c>
      <c r="B31" s="1">
        <v>105</v>
      </c>
      <c r="C31" s="1">
        <v>2.0874999999999999</v>
      </c>
      <c r="D31" s="1">
        <v>1173</v>
      </c>
      <c r="E31" s="6">
        <f t="shared" si="1"/>
        <v>-1.8691588785046728E-2</v>
      </c>
      <c r="F31" s="6">
        <f t="shared" si="1"/>
        <v>3.1234983181162666E-3</v>
      </c>
      <c r="G31" s="6">
        <f t="shared" si="1"/>
        <v>-6.3532401524777635E-3</v>
      </c>
      <c r="I31">
        <v>0.2</v>
      </c>
      <c r="J31">
        <v>0.1</v>
      </c>
      <c r="K31">
        <v>0.7</v>
      </c>
      <c r="L31" s="6">
        <f t="shared" si="2"/>
        <v>4.4035491301500702E-2</v>
      </c>
      <c r="M31" s="6">
        <f t="shared" si="3"/>
        <v>8.0106617890223757E-3</v>
      </c>
    </row>
    <row r="32" spans="1:20" x14ac:dyDescent="0.25">
      <c r="A32" s="1">
        <v>20220131</v>
      </c>
      <c r="B32" s="1">
        <v>105.7</v>
      </c>
      <c r="C32" s="1">
        <v>2.0655000000000001</v>
      </c>
      <c r="D32" s="1">
        <v>1172.5</v>
      </c>
      <c r="E32" s="6">
        <f t="shared" si="1"/>
        <v>6.666666666666694E-3</v>
      </c>
      <c r="F32" s="6">
        <f t="shared" si="1"/>
        <v>-1.0538922155688525E-2</v>
      </c>
      <c r="G32" s="6">
        <f t="shared" si="1"/>
        <v>-4.2625745950554135E-4</v>
      </c>
      <c r="I32">
        <v>0.2</v>
      </c>
      <c r="J32">
        <v>0.6</v>
      </c>
      <c r="K32">
        <v>0.19999999999999996</v>
      </c>
      <c r="L32" s="6">
        <f t="shared" si="2"/>
        <v>-9.9397550977976978E-2</v>
      </c>
      <c r="M32" s="6">
        <f t="shared" si="3"/>
        <v>2.1758774882091068E-2</v>
      </c>
    </row>
    <row r="33" spans="1:13" x14ac:dyDescent="0.25">
      <c r="A33" s="1">
        <v>20220207</v>
      </c>
      <c r="B33" s="1">
        <v>106.9</v>
      </c>
      <c r="C33" s="1">
        <v>2.0274999999999999</v>
      </c>
      <c r="D33" s="1">
        <v>1172.5</v>
      </c>
      <c r="E33" s="6">
        <f t="shared" si="1"/>
        <v>1.1352885525070982E-2</v>
      </c>
      <c r="F33" s="6">
        <f t="shared" si="1"/>
        <v>-1.8397482449770155E-2</v>
      </c>
      <c r="G33" s="6">
        <f t="shared" si="1"/>
        <v>0</v>
      </c>
      <c r="I33">
        <v>0.2</v>
      </c>
      <c r="J33">
        <v>0.4</v>
      </c>
      <c r="K33">
        <v>0.39999999999999991</v>
      </c>
      <c r="L33" s="6">
        <f t="shared" si="2"/>
        <v>-4.2024334066185914E-2</v>
      </c>
      <c r="M33" s="6">
        <f t="shared" si="3"/>
        <v>1.1523098573698815E-2</v>
      </c>
    </row>
    <row r="34" spans="1:13" x14ac:dyDescent="0.25">
      <c r="A34" s="1">
        <v>20220214</v>
      </c>
      <c r="B34" s="1">
        <v>105.7</v>
      </c>
      <c r="C34" s="1">
        <v>2.028</v>
      </c>
      <c r="D34" s="1">
        <v>1155.5</v>
      </c>
      <c r="E34" s="6">
        <f t="shared" si="1"/>
        <v>-1.122544434050517E-2</v>
      </c>
      <c r="F34" s="6">
        <f t="shared" si="1"/>
        <v>2.4660912453769028E-4</v>
      </c>
      <c r="G34" s="6">
        <f t="shared" si="1"/>
        <v>-1.4498933901918977E-2</v>
      </c>
      <c r="I34">
        <v>0.3</v>
      </c>
      <c r="J34">
        <v>0.6</v>
      </c>
      <c r="K34">
        <v>0.10000000000000009</v>
      </c>
      <c r="L34" s="6">
        <f t="shared" si="2"/>
        <v>-9.3008497919124952E-2</v>
      </c>
      <c r="M34" s="6">
        <f t="shared" si="3"/>
        <v>2.0960554709503941E-2</v>
      </c>
    </row>
    <row r="35" spans="1:13" x14ac:dyDescent="0.25">
      <c r="A35" s="1">
        <v>20220221</v>
      </c>
      <c r="B35" s="1">
        <v>112.8</v>
      </c>
      <c r="C35" s="1">
        <v>1.7070000000000001</v>
      </c>
      <c r="D35" s="1">
        <v>1164</v>
      </c>
      <c r="E35" s="6">
        <f t="shared" si="1"/>
        <v>6.7171239356669771E-2</v>
      </c>
      <c r="F35" s="6">
        <f t="shared" si="1"/>
        <v>-0.15828402366863903</v>
      </c>
      <c r="G35" s="6">
        <f t="shared" si="1"/>
        <v>7.3561228905235825E-3</v>
      </c>
      <c r="I35">
        <v>0.3</v>
      </c>
      <c r="J35">
        <v>0.4</v>
      </c>
      <c r="K35">
        <v>0.30000000000000004</v>
      </c>
      <c r="L35" s="6">
        <f t="shared" si="2"/>
        <v>-3.5635281007333888E-2</v>
      </c>
      <c r="M35" s="6">
        <f t="shared" si="3"/>
        <v>1.0493526567072945E-2</v>
      </c>
    </row>
    <row r="36" spans="1:13" x14ac:dyDescent="0.25">
      <c r="I36">
        <v>0.3</v>
      </c>
      <c r="J36">
        <v>0.3</v>
      </c>
      <c r="K36">
        <v>0.4</v>
      </c>
      <c r="L36" s="6">
        <f t="shared" si="2"/>
        <v>-6.9486725514383493E-3</v>
      </c>
      <c r="M36" s="6">
        <f t="shared" si="3"/>
        <v>7.6282280314398255E-3</v>
      </c>
    </row>
    <row r="37" spans="1:13" x14ac:dyDescent="0.25">
      <c r="I37">
        <v>0.3</v>
      </c>
      <c r="J37">
        <v>0.2</v>
      </c>
      <c r="K37">
        <v>0.5</v>
      </c>
      <c r="L37" s="6">
        <f t="shared" si="2"/>
        <v>2.1737935904457186E-2</v>
      </c>
      <c r="M37" s="6">
        <f t="shared" si="3"/>
        <v>6.3417398528616362E-3</v>
      </c>
    </row>
    <row r="38" spans="1:13" x14ac:dyDescent="0.25">
      <c r="I38">
        <v>0.3</v>
      </c>
      <c r="J38">
        <v>0.1</v>
      </c>
      <c r="K38">
        <v>0.6</v>
      </c>
      <c r="L38" s="6">
        <f t="shared" si="2"/>
        <v>5.0424544360352722E-2</v>
      </c>
      <c r="M38" s="6">
        <f t="shared" si="3"/>
        <v>6.6340620313383733E-3</v>
      </c>
    </row>
    <row r="39" spans="1:13" x14ac:dyDescent="0.25">
      <c r="I39">
        <v>0.3</v>
      </c>
      <c r="J39">
        <v>0.7</v>
      </c>
      <c r="K39">
        <v>0</v>
      </c>
      <c r="L39" s="6">
        <f t="shared" si="2"/>
        <v>-0.1216951063750205</v>
      </c>
      <c r="M39" s="6">
        <f t="shared" si="3"/>
        <v>2.8562284316301839E-2</v>
      </c>
    </row>
    <row r="40" spans="1:13" x14ac:dyDescent="0.25">
      <c r="I40">
        <v>0.3</v>
      </c>
      <c r="J40">
        <v>0.5</v>
      </c>
      <c r="K40">
        <v>0.19999999999999996</v>
      </c>
      <c r="L40" s="6">
        <f t="shared" si="2"/>
        <v>-6.432188946322942E-2</v>
      </c>
      <c r="M40" s="6">
        <f t="shared" si="3"/>
        <v>1.4937635459760982E-2</v>
      </c>
    </row>
    <row r="41" spans="1:13" x14ac:dyDescent="0.25">
      <c r="I41">
        <v>0.4</v>
      </c>
      <c r="J41">
        <v>0.6</v>
      </c>
      <c r="K41">
        <v>0</v>
      </c>
      <c r="L41" s="6">
        <f t="shared" si="2"/>
        <v>-8.6619444860272926E-2</v>
      </c>
      <c r="M41" s="6">
        <f t="shared" si="3"/>
        <v>2.0594318757789099E-2</v>
      </c>
    </row>
    <row r="42" spans="1:13" x14ac:dyDescent="0.25">
      <c r="I42">
        <v>0.4</v>
      </c>
      <c r="J42">
        <v>0.4</v>
      </c>
      <c r="K42">
        <v>0.19999999999999996</v>
      </c>
      <c r="L42" s="6">
        <f t="shared" si="2"/>
        <v>-2.9246227948481855E-2</v>
      </c>
      <c r="M42" s="6">
        <f t="shared" si="3"/>
        <v>9.8959387813193408E-3</v>
      </c>
    </row>
    <row r="43" spans="1:13" x14ac:dyDescent="0.25">
      <c r="I43">
        <v>0.4</v>
      </c>
      <c r="J43">
        <v>0.3</v>
      </c>
      <c r="K43">
        <v>0.30000000000000004</v>
      </c>
      <c r="L43" s="6">
        <f t="shared" si="2"/>
        <v>-5.596194925863128E-4</v>
      </c>
      <c r="M43" s="6">
        <f t="shared" si="3"/>
        <v>6.9149643286668481E-3</v>
      </c>
    </row>
    <row r="44" spans="1:13" x14ac:dyDescent="0.25">
      <c r="I44">
        <v>0.4</v>
      </c>
      <c r="J44">
        <v>0.1</v>
      </c>
      <c r="K44">
        <v>0.5</v>
      </c>
      <c r="L44" s="6">
        <f t="shared" si="2"/>
        <v>5.6813597419204762E-2</v>
      </c>
      <c r="M44" s="6">
        <f t="shared" si="3"/>
        <v>5.6894464945266426E-3</v>
      </c>
    </row>
    <row r="45" spans="1:13" x14ac:dyDescent="0.25">
      <c r="I45">
        <v>0.4</v>
      </c>
      <c r="J45">
        <v>0.5</v>
      </c>
      <c r="K45">
        <v>9.9999999999999978E-2</v>
      </c>
      <c r="L45" s="6">
        <f t="shared" si="2"/>
        <v>-5.7932836404377394E-2</v>
      </c>
      <c r="M45" s="6">
        <f t="shared" si="3"/>
        <v>1.4455723591026759E-2</v>
      </c>
    </row>
    <row r="46" spans="1:13" x14ac:dyDescent="0.25">
      <c r="I46">
        <v>0.4</v>
      </c>
      <c r="J46">
        <v>0.2</v>
      </c>
      <c r="K46">
        <v>0.39999999999999991</v>
      </c>
      <c r="L46" s="6">
        <f t="shared" si="2"/>
        <v>2.8126988963309216E-2</v>
      </c>
      <c r="M46" s="6">
        <f t="shared" si="3"/>
        <v>5.5128002330692835E-3</v>
      </c>
    </row>
    <row r="47" spans="1:13" x14ac:dyDescent="0.25">
      <c r="I47">
        <v>0.5</v>
      </c>
      <c r="J47">
        <v>0.5</v>
      </c>
      <c r="K47">
        <v>0</v>
      </c>
      <c r="L47" s="6">
        <f t="shared" si="2"/>
        <v>-5.1543783345525368E-2</v>
      </c>
      <c r="M47" s="6">
        <f t="shared" si="3"/>
        <v>1.4405795943164806E-2</v>
      </c>
    </row>
    <row r="48" spans="1:13" x14ac:dyDescent="0.25">
      <c r="I48">
        <v>0.5</v>
      </c>
      <c r="J48">
        <v>0.2</v>
      </c>
      <c r="K48">
        <v>0.30000000000000004</v>
      </c>
      <c r="L48" s="6">
        <f t="shared" si="2"/>
        <v>3.4516042022161242E-2</v>
      </c>
      <c r="M48" s="6">
        <f t="shared" si="3"/>
        <v>5.1158448341492024E-3</v>
      </c>
    </row>
    <row r="49" spans="9:13" x14ac:dyDescent="0.25">
      <c r="I49">
        <v>0.5</v>
      </c>
      <c r="J49">
        <v>0.1</v>
      </c>
      <c r="K49">
        <v>0.4</v>
      </c>
      <c r="L49" s="6">
        <f t="shared" si="2"/>
        <v>6.3202650478056788E-2</v>
      </c>
      <c r="M49" s="6">
        <f t="shared" si="3"/>
        <v>5.1768151785871845E-3</v>
      </c>
    </row>
    <row r="50" spans="9:13" x14ac:dyDescent="0.25">
      <c r="I50">
        <v>0.5</v>
      </c>
      <c r="J50">
        <v>0.4</v>
      </c>
      <c r="K50">
        <v>9.9999999999999978E-2</v>
      </c>
      <c r="L50" s="6">
        <f t="shared" si="2"/>
        <v>-2.2857174889629833E-2</v>
      </c>
      <c r="M50" s="6">
        <f t="shared" si="3"/>
        <v>9.7303352164380148E-3</v>
      </c>
    </row>
    <row r="51" spans="9:13" x14ac:dyDescent="0.25">
      <c r="I51">
        <v>0.5</v>
      </c>
      <c r="J51">
        <v>0.3</v>
      </c>
      <c r="K51">
        <v>0.19999999999999996</v>
      </c>
      <c r="L51" s="6">
        <f t="shared" si="2"/>
        <v>5.8294335662657029E-3</v>
      </c>
      <c r="M51" s="6">
        <f t="shared" si="3"/>
        <v>6.6336848467661441E-3</v>
      </c>
    </row>
    <row r="52" spans="9:13" x14ac:dyDescent="0.25">
      <c r="I52">
        <v>0.6</v>
      </c>
      <c r="J52">
        <v>0.4</v>
      </c>
      <c r="K52">
        <v>0</v>
      </c>
      <c r="L52" s="6">
        <f t="shared" si="2"/>
        <v>-1.646812183077781E-2</v>
      </c>
      <c r="M52" s="6">
        <f t="shared" si="3"/>
        <v>9.9967158724289587E-3</v>
      </c>
    </row>
    <row r="53" spans="9:13" x14ac:dyDescent="0.25">
      <c r="I53">
        <v>0.6</v>
      </c>
      <c r="J53">
        <v>0.3</v>
      </c>
      <c r="K53">
        <v>0.10000000000000009</v>
      </c>
      <c r="L53" s="6">
        <f t="shared" si="2"/>
        <v>1.2218486625117733E-2</v>
      </c>
      <c r="M53" s="6">
        <f t="shared" si="3"/>
        <v>6.7843895857377092E-3</v>
      </c>
    </row>
    <row r="54" spans="9:13" x14ac:dyDescent="0.25">
      <c r="I54">
        <v>0.6</v>
      </c>
      <c r="J54">
        <v>0.1</v>
      </c>
      <c r="K54">
        <v>0.30000000000000004</v>
      </c>
      <c r="L54" s="6">
        <f t="shared" si="2"/>
        <v>6.95917035369088E-2</v>
      </c>
      <c r="M54" s="6">
        <f t="shared" si="3"/>
        <v>5.0961680835199981E-3</v>
      </c>
    </row>
    <row r="55" spans="9:13" x14ac:dyDescent="0.25">
      <c r="I55">
        <v>0.6</v>
      </c>
      <c r="J55">
        <v>0.2</v>
      </c>
      <c r="K55">
        <v>0.19999999999999996</v>
      </c>
      <c r="L55" s="6">
        <f t="shared" si="2"/>
        <v>4.0905095081013261E-2</v>
      </c>
      <c r="M55" s="6">
        <f t="shared" si="3"/>
        <v>5.1508736561013905E-3</v>
      </c>
    </row>
    <row r="56" spans="9:13" x14ac:dyDescent="0.25">
      <c r="I56">
        <v>0.7</v>
      </c>
      <c r="J56">
        <v>0.2</v>
      </c>
      <c r="K56">
        <v>0.10000000000000009</v>
      </c>
      <c r="L56" s="6">
        <f t="shared" si="2"/>
        <v>4.7294148139865294E-2</v>
      </c>
      <c r="M56" s="6">
        <f t="shared" si="3"/>
        <v>5.6178866989258554E-3</v>
      </c>
    </row>
    <row r="57" spans="9:13" x14ac:dyDescent="0.25">
      <c r="I57">
        <v>0.7</v>
      </c>
      <c r="J57">
        <v>0.1</v>
      </c>
      <c r="K57">
        <v>0.20000000000000007</v>
      </c>
      <c r="L57" s="6">
        <f t="shared" si="2"/>
        <v>7.5980756595760826E-2</v>
      </c>
      <c r="M57" s="6">
        <f t="shared" si="3"/>
        <v>5.4475052093250834E-3</v>
      </c>
    </row>
    <row r="58" spans="9:13" x14ac:dyDescent="0.25">
      <c r="I58">
        <v>0.7</v>
      </c>
      <c r="J58">
        <v>0.3</v>
      </c>
      <c r="K58">
        <v>0</v>
      </c>
      <c r="L58" s="6">
        <f t="shared" si="2"/>
        <v>1.8607539683969748E-2</v>
      </c>
      <c r="M58" s="6">
        <f t="shared" si="3"/>
        <v>7.3670785455815496E-3</v>
      </c>
    </row>
    <row r="59" spans="9:13" x14ac:dyDescent="0.25">
      <c r="I59">
        <v>0.8</v>
      </c>
      <c r="J59">
        <v>0.2</v>
      </c>
      <c r="K59">
        <v>0</v>
      </c>
      <c r="L59" s="6">
        <f t="shared" si="2"/>
        <v>5.3683201198717334E-2</v>
      </c>
      <c r="M59" s="6">
        <f t="shared" si="3"/>
        <v>6.5168839626225895E-3</v>
      </c>
    </row>
    <row r="60" spans="9:13" x14ac:dyDescent="0.25">
      <c r="I60">
        <v>0.8</v>
      </c>
      <c r="J60">
        <v>0.1</v>
      </c>
      <c r="K60">
        <v>9.9999999999999978E-2</v>
      </c>
      <c r="L60" s="6">
        <f t="shared" si="2"/>
        <v>8.2369809654612866E-2</v>
      </c>
      <c r="M60" s="6">
        <f t="shared" si="3"/>
        <v>6.2308265560024429E-3</v>
      </c>
    </row>
    <row r="61" spans="9:13" x14ac:dyDescent="0.25">
      <c r="I61">
        <v>0.9</v>
      </c>
      <c r="J61">
        <v>0.1</v>
      </c>
      <c r="K61">
        <v>0</v>
      </c>
      <c r="L61" s="6">
        <f t="shared" si="2"/>
        <v>8.8758862713464892E-2</v>
      </c>
      <c r="M61" s="6">
        <f t="shared" si="3"/>
        <v>7.4461321235520734E-3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03BF-B753-426B-B5EC-175DBBC04F4B}">
  <dimension ref="A1:Q26"/>
  <sheetViews>
    <sheetView tabSelected="1" workbookViewId="0">
      <selection activeCell="E8" sqref="E8"/>
    </sheetView>
  </sheetViews>
  <sheetFormatPr defaultRowHeight="15" x14ac:dyDescent="0.25"/>
  <cols>
    <col min="1" max="1" width="40.28515625" customWidth="1"/>
    <col min="3" max="3" width="15.140625" customWidth="1"/>
    <col min="4" max="5" width="21.85546875" customWidth="1"/>
    <col min="6" max="6" width="13.85546875" customWidth="1"/>
    <col min="7" max="7" width="13.5703125" customWidth="1"/>
    <col min="9" max="9" width="16.42578125" customWidth="1"/>
    <col min="10" max="10" width="12.5703125" customWidth="1"/>
    <col min="12" max="12" width="27.28515625" customWidth="1"/>
  </cols>
  <sheetData>
    <row r="1" spans="1:17" x14ac:dyDescent="0.25">
      <c r="A1" t="s">
        <v>31</v>
      </c>
      <c r="B1">
        <v>12</v>
      </c>
    </row>
    <row r="2" spans="1:17" x14ac:dyDescent="0.25">
      <c r="A2" t="s">
        <v>32</v>
      </c>
      <c r="B2">
        <v>2</v>
      </c>
    </row>
    <row r="3" spans="1:17" x14ac:dyDescent="0.25">
      <c r="A3" t="s">
        <v>33</v>
      </c>
      <c r="B3">
        <v>5</v>
      </c>
    </row>
    <row r="4" spans="1:17" x14ac:dyDescent="0.25">
      <c r="A4" t="s">
        <v>34</v>
      </c>
      <c r="B4">
        <f>2*0.2+3*0.4+4*0.3+5*0.1</f>
        <v>3.3</v>
      </c>
      <c r="C4" s="7"/>
      <c r="D4" s="7"/>
      <c r="E4" s="7"/>
      <c r="F4" s="7" t="s">
        <v>35</v>
      </c>
      <c r="G4" s="7"/>
      <c r="H4" s="7" t="s">
        <v>36</v>
      </c>
      <c r="I4" s="7"/>
      <c r="J4" s="7" t="s">
        <v>37</v>
      </c>
      <c r="L4" s="8" t="s">
        <v>38</v>
      </c>
      <c r="M4" s="8" t="s">
        <v>44</v>
      </c>
      <c r="N4" s="8" t="s">
        <v>45</v>
      </c>
      <c r="O4" s="8"/>
      <c r="P4" s="8"/>
      <c r="Q4" s="8"/>
    </row>
    <row r="5" spans="1:17" x14ac:dyDescent="0.25">
      <c r="C5" s="9" t="s">
        <v>39</v>
      </c>
      <c r="D5" s="9" t="s">
        <v>40</v>
      </c>
      <c r="E5" s="7" t="s">
        <v>41</v>
      </c>
      <c r="F5" s="9" t="s">
        <v>42</v>
      </c>
      <c r="G5" s="9" t="s">
        <v>43</v>
      </c>
      <c r="H5" s="9" t="s">
        <v>42</v>
      </c>
      <c r="I5" s="9" t="s">
        <v>43</v>
      </c>
      <c r="J5" s="7"/>
      <c r="L5" s="10">
        <f ca="1">AVERAGE(J7:J26)</f>
        <v>0</v>
      </c>
      <c r="M5" s="10">
        <f ca="1">AVERAGE(E7:E26)</f>
        <v>2.7083333333333334E-3</v>
      </c>
      <c r="N5" s="10">
        <f ca="1">AVERAGE(L5:M5)</f>
        <v>1.3541666666666667E-3</v>
      </c>
    </row>
    <row r="6" spans="1:17" x14ac:dyDescent="0.25">
      <c r="C6" s="11"/>
      <c r="D6" s="12">
        <v>0.375</v>
      </c>
      <c r="E6" s="12"/>
      <c r="F6" s="11"/>
      <c r="G6" s="11"/>
      <c r="H6" s="12"/>
      <c r="I6" s="12"/>
      <c r="J6" s="11"/>
    </row>
    <row r="7" spans="1:17" x14ac:dyDescent="0.25">
      <c r="C7" s="11">
        <v>1</v>
      </c>
      <c r="D7" s="13">
        <f ca="1">D6+(-$B$1*LN(RAND())/1440)</f>
        <v>0.3759591910837381</v>
      </c>
      <c r="E7" s="12">
        <f ca="1">RANDBETWEEN($B$2,$B$3)/1440</f>
        <v>2.7777777777777779E-3</v>
      </c>
      <c r="F7" s="12">
        <f ca="1">IF(MAX(G$5:G6)&lt;=MAX(I$5:I6),MAX(G$5:G6,D7),"")</f>
        <v>0.3759591910837381</v>
      </c>
      <c r="G7" s="12">
        <f ca="1">IF(ISTEXT(F7),"",F7+E7)</f>
        <v>0.37873696886151587</v>
      </c>
      <c r="H7" s="12" t="str">
        <f>IF(MAX(G$5:G6)&gt;MAX(I$5:I6),MAX(I$5:I6,D7),"")</f>
        <v/>
      </c>
      <c r="I7" s="12" t="str">
        <f t="shared" ref="I7:I26" si="0">IF(ISTEXT(H7),"",H7+E7)</f>
        <v/>
      </c>
      <c r="J7" s="12">
        <f ca="1">IF(ISTEXT(F7),H7-D7,F7-D7)</f>
        <v>0</v>
      </c>
    </row>
    <row r="8" spans="1:17" x14ac:dyDescent="0.25">
      <c r="C8" s="11">
        <v>2</v>
      </c>
      <c r="D8" s="13">
        <f t="shared" ref="D8:D26" ca="1" si="1">D7+(-$B$1*LN(RAND())/1440)</f>
        <v>0.38384808463986692</v>
      </c>
      <c r="E8" s="12">
        <f t="shared" ref="E8:E26" ca="1" si="2">RANDBETWEEN($B$2,$B$3)/1440</f>
        <v>1.3888888888888889E-3</v>
      </c>
      <c r="F8" s="12" t="str">
        <f ca="1">IF(MAX(G$5:G7)&lt;=MAX(I$5:I7),MAX(G$5:G7,D8),"")</f>
        <v/>
      </c>
      <c r="G8" s="12" t="str">
        <f t="shared" ref="G8:G26" ca="1" si="3">IF(ISTEXT(F8),"",F8+E8)</f>
        <v/>
      </c>
      <c r="H8" s="12">
        <f ca="1">IF(MAX(G$5:G7)&gt;MAX(I$5:I7),MAX(I$5:I7,D8),"")</f>
        <v>0.38384808463986692</v>
      </c>
      <c r="I8" s="12">
        <f ca="1">IF(ISTEXT(H8),"",H8+E8)</f>
        <v>0.3852369735287558</v>
      </c>
      <c r="J8" s="12">
        <f t="shared" ref="J8:J26" ca="1" si="4">IF(ISTEXT(F8),H8-D8,F8-D8)</f>
        <v>0</v>
      </c>
    </row>
    <row r="9" spans="1:17" x14ac:dyDescent="0.25">
      <c r="C9" s="11">
        <v>3</v>
      </c>
      <c r="D9" s="13">
        <f t="shared" ca="1" si="1"/>
        <v>0.38727641875125379</v>
      </c>
      <c r="E9" s="12">
        <f t="shared" ca="1" si="2"/>
        <v>3.472222222222222E-3</v>
      </c>
      <c r="F9" s="12">
        <f ca="1">IF(MAX(G$5:G8)&lt;=MAX(I$5:I8),MAX(G$5:G8,D9),"")</f>
        <v>0.38727641875125379</v>
      </c>
      <c r="G9" s="12">
        <f ca="1">IF(ISTEXT(F9),"",F9+E9)</f>
        <v>0.390748640973476</v>
      </c>
      <c r="H9" s="12" t="str">
        <f ca="1">IF(MAX(G$5:G8)&gt;MAX(I$5:I8),MAX(I$5:I8,D9),"")</f>
        <v/>
      </c>
      <c r="I9" s="12" t="str">
        <f t="shared" ca="1" si="0"/>
        <v/>
      </c>
      <c r="J9" s="12">
        <f t="shared" ca="1" si="4"/>
        <v>0</v>
      </c>
    </row>
    <row r="10" spans="1:17" x14ac:dyDescent="0.25">
      <c r="C10" s="11">
        <v>4</v>
      </c>
      <c r="D10" s="13">
        <f t="shared" ca="1" si="1"/>
        <v>0.38826853306400089</v>
      </c>
      <c r="E10" s="12">
        <f t="shared" ca="1" si="2"/>
        <v>2.0833333333333333E-3</v>
      </c>
      <c r="F10" s="12" t="str">
        <f ca="1">IF(MAX(G$5:G9)&lt;=MAX(I$5:I9),MAX(G$5:G9,D10),"")</f>
        <v/>
      </c>
      <c r="G10" s="12" t="str">
        <f t="shared" ca="1" si="3"/>
        <v/>
      </c>
      <c r="H10" s="12">
        <f ca="1">IF(MAX(G$5:G9)&gt;MAX(I$5:I9),MAX(I$5:I9,D10),"")</f>
        <v>0.38826853306400089</v>
      </c>
      <c r="I10" s="12">
        <f t="shared" ca="1" si="0"/>
        <v>0.39035186639733421</v>
      </c>
      <c r="J10" s="12">
        <f t="shared" ca="1" si="4"/>
        <v>0</v>
      </c>
    </row>
    <row r="11" spans="1:17" x14ac:dyDescent="0.25">
      <c r="C11" s="11">
        <v>5</v>
      </c>
      <c r="D11" s="13">
        <f t="shared" ca="1" si="1"/>
        <v>0.40482473337544395</v>
      </c>
      <c r="E11" s="12">
        <f t="shared" ca="1" si="2"/>
        <v>2.7777777777777779E-3</v>
      </c>
      <c r="F11" s="12" t="str">
        <f ca="1">IF(MAX(G$5:G10)&lt;=MAX(I$5:I10),MAX(G$5:G10,D11),"")</f>
        <v/>
      </c>
      <c r="G11" s="12" t="str">
        <f t="shared" ca="1" si="3"/>
        <v/>
      </c>
      <c r="H11" s="12">
        <f ca="1">IF(MAX(G$5:G10)&gt;MAX(I$5:I10),MAX(I$5:I10,D11),"")</f>
        <v>0.40482473337544395</v>
      </c>
      <c r="I11" s="12">
        <f t="shared" ca="1" si="0"/>
        <v>0.40760251115322171</v>
      </c>
      <c r="J11" s="12">
        <f t="shared" ca="1" si="4"/>
        <v>0</v>
      </c>
    </row>
    <row r="12" spans="1:17" x14ac:dyDescent="0.25">
      <c r="C12" s="11">
        <v>6</v>
      </c>
      <c r="D12" s="13">
        <f t="shared" ca="1" si="1"/>
        <v>0.41848288514298859</v>
      </c>
      <c r="E12" s="12">
        <f t="shared" ca="1" si="2"/>
        <v>2.0833333333333333E-3</v>
      </c>
      <c r="F12" s="12">
        <f ca="1">IF(MAX(G$5:G11)&lt;=MAX(I$5:I11),MAX(G$5:G11,D12),"")</f>
        <v>0.41848288514298859</v>
      </c>
      <c r="G12" s="12">
        <f t="shared" ca="1" si="3"/>
        <v>0.42056621847632192</v>
      </c>
      <c r="H12" s="12" t="str">
        <f ca="1">IF(MAX(G$5:G11)&gt;MAX(I$5:I11),MAX(I$5:I11,D12),"")</f>
        <v/>
      </c>
      <c r="I12" s="12" t="str">
        <f t="shared" ca="1" si="0"/>
        <v/>
      </c>
      <c r="J12" s="12">
        <f t="shared" ca="1" si="4"/>
        <v>0</v>
      </c>
    </row>
    <row r="13" spans="1:17" x14ac:dyDescent="0.25">
      <c r="C13" s="11">
        <v>7</v>
      </c>
      <c r="D13" s="13">
        <f t="shared" ca="1" si="1"/>
        <v>0.4483745988965453</v>
      </c>
      <c r="E13" s="12">
        <f t="shared" ca="1" si="2"/>
        <v>2.7777777777777779E-3</v>
      </c>
      <c r="F13" s="12" t="str">
        <f ca="1">IF(MAX(G$5:G12)&lt;=MAX(I$5:I12),MAX(G$5:G12,D13),"")</f>
        <v/>
      </c>
      <c r="G13" s="12" t="str">
        <f t="shared" ca="1" si="3"/>
        <v/>
      </c>
      <c r="H13" s="12">
        <f ca="1">IF(MAX(G$5:G12)&gt;MAX(I$5:I12),MAX(I$5:I12,D13),"")</f>
        <v>0.4483745988965453</v>
      </c>
      <c r="I13" s="12">
        <f t="shared" ca="1" si="0"/>
        <v>0.45115237667432306</v>
      </c>
      <c r="J13" s="12">
        <f t="shared" ca="1" si="4"/>
        <v>0</v>
      </c>
    </row>
    <row r="14" spans="1:17" x14ac:dyDescent="0.25">
      <c r="C14" s="11">
        <v>8</v>
      </c>
      <c r="D14" s="13">
        <f t="shared" ca="1" si="1"/>
        <v>0.44942011051998521</v>
      </c>
      <c r="E14" s="12">
        <f t="shared" ca="1" si="2"/>
        <v>2.7777777777777779E-3</v>
      </c>
      <c r="F14" s="12">
        <f ca="1">IF(MAX(G$5:G13)&lt;=MAX(I$5:I13),MAX(G$5:G13,D14),"")</f>
        <v>0.44942011051998521</v>
      </c>
      <c r="G14" s="12">
        <f t="shared" ca="1" si="3"/>
        <v>0.45219788829776297</v>
      </c>
      <c r="H14" s="12" t="str">
        <f ca="1">IF(MAX(G$5:G13)&gt;MAX(I$5:I13),MAX(I$5:I13,D14),"")</f>
        <v/>
      </c>
      <c r="I14" s="12" t="str">
        <f t="shared" ca="1" si="0"/>
        <v/>
      </c>
      <c r="J14" s="12">
        <f t="shared" ca="1" si="4"/>
        <v>0</v>
      </c>
    </row>
    <row r="15" spans="1:17" x14ac:dyDescent="0.25">
      <c r="C15" s="11">
        <v>9</v>
      </c>
      <c r="D15" s="13">
        <f t="shared" ca="1" si="1"/>
        <v>0.46732148763974463</v>
      </c>
      <c r="E15" s="12">
        <f t="shared" ca="1" si="2"/>
        <v>2.7777777777777779E-3</v>
      </c>
      <c r="F15" s="12" t="str">
        <f ca="1">IF(MAX(G$5:G14)&lt;=MAX(I$5:I14),MAX(G$5:G14,D15),"")</f>
        <v/>
      </c>
      <c r="G15" s="12" t="str">
        <f t="shared" ca="1" si="3"/>
        <v/>
      </c>
      <c r="H15" s="12">
        <f ca="1">IF(MAX(G$5:G14)&gt;MAX(I$5:I14),MAX(I$5:I14,D15),"")</f>
        <v>0.46732148763974463</v>
      </c>
      <c r="I15" s="12">
        <f t="shared" ca="1" si="0"/>
        <v>0.47009926541752239</v>
      </c>
      <c r="J15" s="12">
        <f t="shared" ca="1" si="4"/>
        <v>0</v>
      </c>
    </row>
    <row r="16" spans="1:17" x14ac:dyDescent="0.25">
      <c r="C16" s="11">
        <v>10</v>
      </c>
      <c r="D16" s="13">
        <f t="shared" ca="1" si="1"/>
        <v>0.48198332576243524</v>
      </c>
      <c r="E16" s="12">
        <f t="shared" ca="1" si="2"/>
        <v>3.472222222222222E-3</v>
      </c>
      <c r="F16" s="12">
        <f ca="1">IF(MAX(G$5:G15)&lt;=MAX(I$5:I15),MAX(G$5:G15,D16),"")</f>
        <v>0.48198332576243524</v>
      </c>
      <c r="G16" s="12">
        <f t="shared" ca="1" si="3"/>
        <v>0.48545554798465745</v>
      </c>
      <c r="H16" s="12" t="str">
        <f ca="1">IF(MAX(G$5:G15)&gt;MAX(I$5:I15),MAX(I$5:I15,D16),"")</f>
        <v/>
      </c>
      <c r="I16" s="12" t="str">
        <f t="shared" ca="1" si="0"/>
        <v/>
      </c>
      <c r="J16" s="12">
        <f t="shared" ca="1" si="4"/>
        <v>0</v>
      </c>
    </row>
    <row r="17" spans="3:10" x14ac:dyDescent="0.25">
      <c r="C17" s="11">
        <v>11</v>
      </c>
      <c r="D17" s="13">
        <f t="shared" ca="1" si="1"/>
        <v>0.49500591982192604</v>
      </c>
      <c r="E17" s="12">
        <f t="shared" ca="1" si="2"/>
        <v>1.3888888888888889E-3</v>
      </c>
      <c r="F17" s="12" t="str">
        <f ca="1">IF(MAX(G$5:G16)&lt;=MAX(I$5:I16),MAX(G$5:G16,D17),"")</f>
        <v/>
      </c>
      <c r="G17" s="12" t="str">
        <f t="shared" ca="1" si="3"/>
        <v/>
      </c>
      <c r="H17" s="12">
        <f ca="1">IF(MAX(G$5:G16)&gt;MAX(I$5:I16),MAX(I$5:I16,D17),"")</f>
        <v>0.49500591982192604</v>
      </c>
      <c r="I17" s="12">
        <f t="shared" ca="1" si="0"/>
        <v>0.49639480871081493</v>
      </c>
      <c r="J17" s="12">
        <f t="shared" ca="1" si="4"/>
        <v>0</v>
      </c>
    </row>
    <row r="18" spans="3:10" x14ac:dyDescent="0.25">
      <c r="C18" s="11">
        <v>12</v>
      </c>
      <c r="D18" s="13">
        <f t="shared" ca="1" si="1"/>
        <v>0.50621787817678665</v>
      </c>
      <c r="E18" s="12">
        <f t="shared" ca="1" si="2"/>
        <v>3.472222222222222E-3</v>
      </c>
      <c r="F18" s="12">
        <f ca="1">IF(MAX(G$5:G17)&lt;=MAX(I$5:I17),MAX(G$5:G17,D18),"")</f>
        <v>0.50621787817678665</v>
      </c>
      <c r="G18" s="12">
        <f t="shared" ca="1" si="3"/>
        <v>0.50969010039900886</v>
      </c>
      <c r="H18" s="12" t="str">
        <f ca="1">IF(MAX(G$5:G17)&gt;MAX(I$5:I17),MAX(I$5:I17,D18),"")</f>
        <v/>
      </c>
      <c r="I18" s="12" t="str">
        <f t="shared" ca="1" si="0"/>
        <v/>
      </c>
      <c r="J18" s="12">
        <f t="shared" ca="1" si="4"/>
        <v>0</v>
      </c>
    </row>
    <row r="19" spans="3:10" x14ac:dyDescent="0.25">
      <c r="C19" s="11">
        <v>13</v>
      </c>
      <c r="D19" s="13">
        <f t="shared" ca="1" si="1"/>
        <v>0.51048159975150575</v>
      </c>
      <c r="E19" s="12">
        <f t="shared" ca="1" si="2"/>
        <v>1.3888888888888889E-3</v>
      </c>
      <c r="F19" s="12" t="str">
        <f ca="1">IF(MAX(G$5:G18)&lt;=MAX(I$5:I18),MAX(G$5:G18,D19),"")</f>
        <v/>
      </c>
      <c r="G19" s="12" t="str">
        <f t="shared" ca="1" si="3"/>
        <v/>
      </c>
      <c r="H19" s="12">
        <f ca="1">IF(MAX(G$5:G18)&gt;MAX(I$5:I18),MAX(I$5:I18,D19),"")</f>
        <v>0.51048159975150575</v>
      </c>
      <c r="I19" s="12">
        <f t="shared" ca="1" si="0"/>
        <v>0.51187048864039464</v>
      </c>
      <c r="J19" s="12">
        <f t="shared" ca="1" si="4"/>
        <v>0</v>
      </c>
    </row>
    <row r="20" spans="3:10" x14ac:dyDescent="0.25">
      <c r="C20" s="11">
        <v>14</v>
      </c>
      <c r="D20" s="13">
        <f t="shared" ca="1" si="1"/>
        <v>0.53430383124046188</v>
      </c>
      <c r="E20" s="12">
        <f t="shared" ca="1" si="2"/>
        <v>3.472222222222222E-3</v>
      </c>
      <c r="F20" s="12">
        <f ca="1">IF(MAX(G$5:G19)&lt;=MAX(I$5:I19),MAX(G$5:G19,D20),"")</f>
        <v>0.53430383124046188</v>
      </c>
      <c r="G20" s="12">
        <f t="shared" ca="1" si="3"/>
        <v>0.53777605346268409</v>
      </c>
      <c r="H20" s="12" t="str">
        <f ca="1">IF(MAX(G$5:G19)&gt;MAX(I$5:I19),MAX(I$5:I19,D20),"")</f>
        <v/>
      </c>
      <c r="I20" s="12" t="str">
        <f t="shared" ca="1" si="0"/>
        <v/>
      </c>
      <c r="J20" s="12">
        <f t="shared" ca="1" si="4"/>
        <v>0</v>
      </c>
    </row>
    <row r="21" spans="3:10" x14ac:dyDescent="0.25">
      <c r="C21" s="11">
        <v>15</v>
      </c>
      <c r="D21" s="13">
        <f t="shared" ca="1" si="1"/>
        <v>0.54378242775120345</v>
      </c>
      <c r="E21" s="12">
        <f t="shared" ca="1" si="2"/>
        <v>2.7777777777777779E-3</v>
      </c>
      <c r="F21" s="12" t="str">
        <f ca="1">IF(MAX(G$5:G20)&lt;=MAX(I$5:I20),MAX(G$5:G20,D21),"")</f>
        <v/>
      </c>
      <c r="G21" s="12" t="str">
        <f t="shared" ca="1" si="3"/>
        <v/>
      </c>
      <c r="H21" s="12">
        <f ca="1">IF(MAX(G$5:G20)&gt;MAX(I$5:I20),MAX(I$5:I20,D21),"")</f>
        <v>0.54378242775120345</v>
      </c>
      <c r="I21" s="12">
        <f t="shared" ca="1" si="0"/>
        <v>0.54656020552898121</v>
      </c>
      <c r="J21" s="12">
        <f t="shared" ca="1" si="4"/>
        <v>0</v>
      </c>
    </row>
    <row r="22" spans="3:10" x14ac:dyDescent="0.25">
      <c r="C22" s="11">
        <v>16</v>
      </c>
      <c r="D22" s="13">
        <f t="shared" ca="1" si="1"/>
        <v>0.55557252144703451</v>
      </c>
      <c r="E22" s="12">
        <f t="shared" ca="1" si="2"/>
        <v>2.7777777777777779E-3</v>
      </c>
      <c r="F22" s="12">
        <f ca="1">IF(MAX(G$5:G21)&lt;=MAX(I$5:I21),MAX(G$5:G21,D22),"")</f>
        <v>0.55557252144703451</v>
      </c>
      <c r="G22" s="12">
        <f t="shared" ca="1" si="3"/>
        <v>0.55835029922481227</v>
      </c>
      <c r="H22" s="12" t="str">
        <f ca="1">IF(MAX(G$5:G21)&gt;MAX(I$5:I21),MAX(I$5:I21,D22),"")</f>
        <v/>
      </c>
      <c r="I22" s="12" t="str">
        <f t="shared" ca="1" si="0"/>
        <v/>
      </c>
      <c r="J22" s="12">
        <f t="shared" ca="1" si="4"/>
        <v>0</v>
      </c>
    </row>
    <row r="23" spans="3:10" x14ac:dyDescent="0.25">
      <c r="C23" s="11">
        <v>17</v>
      </c>
      <c r="D23" s="13">
        <f t="shared" ca="1" si="1"/>
        <v>0.55939665516125292</v>
      </c>
      <c r="E23" s="12">
        <f t="shared" ca="1" si="2"/>
        <v>2.0833333333333333E-3</v>
      </c>
      <c r="F23" s="12" t="str">
        <f ca="1">IF(MAX(G$5:G22)&lt;=MAX(I$5:I22),MAX(G$5:G22,D23),"")</f>
        <v/>
      </c>
      <c r="G23" s="12" t="str">
        <f t="shared" ca="1" si="3"/>
        <v/>
      </c>
      <c r="H23" s="12">
        <f ca="1">IF(MAX(G$5:G22)&gt;MAX(I$5:I22),MAX(I$5:I22,D23),"")</f>
        <v>0.55939665516125292</v>
      </c>
      <c r="I23" s="12">
        <f t="shared" ca="1" si="0"/>
        <v>0.56147998849458625</v>
      </c>
      <c r="J23" s="12">
        <f t="shared" ca="1" si="4"/>
        <v>0</v>
      </c>
    </row>
    <row r="24" spans="3:10" x14ac:dyDescent="0.25">
      <c r="C24" s="11">
        <v>18</v>
      </c>
      <c r="D24" s="13">
        <f t="shared" ca="1" si="1"/>
        <v>0.56630822421916871</v>
      </c>
      <c r="E24" s="12">
        <f t="shared" ca="1" si="2"/>
        <v>3.472222222222222E-3</v>
      </c>
      <c r="F24" s="12">
        <f ca="1">IF(MAX(G$5:G23)&lt;=MAX(I$5:I23),MAX(G$5:G23,D24),"")</f>
        <v>0.56630822421916871</v>
      </c>
      <c r="G24" s="12">
        <f t="shared" ca="1" si="3"/>
        <v>0.56978044644139092</v>
      </c>
      <c r="H24" s="12" t="str">
        <f ca="1">IF(MAX(G$5:G23)&gt;MAX(I$5:I23),MAX(I$5:I23,D24),"")</f>
        <v/>
      </c>
      <c r="I24" s="12" t="str">
        <f t="shared" ca="1" si="0"/>
        <v/>
      </c>
      <c r="J24" s="12">
        <f t="shared" ca="1" si="4"/>
        <v>0</v>
      </c>
    </row>
    <row r="25" spans="3:10" x14ac:dyDescent="0.25">
      <c r="C25" s="11">
        <v>19</v>
      </c>
      <c r="D25" s="13">
        <f t="shared" ca="1" si="1"/>
        <v>0.57570749564090218</v>
      </c>
      <c r="E25" s="12">
        <f t="shared" ca="1" si="2"/>
        <v>3.472222222222222E-3</v>
      </c>
      <c r="F25" s="12" t="str">
        <f ca="1">IF(MAX(G$5:G24)&lt;=MAX(I$5:I24),MAX(G$5:G24,D25),"")</f>
        <v/>
      </c>
      <c r="G25" s="12" t="str">
        <f t="shared" ca="1" si="3"/>
        <v/>
      </c>
      <c r="H25" s="12">
        <f ca="1">IF(MAX(G$5:G24)&gt;MAX(I$5:I24),MAX(I$5:I24,D25),"")</f>
        <v>0.57570749564090218</v>
      </c>
      <c r="I25" s="12">
        <f t="shared" ca="1" si="0"/>
        <v>0.57917971786312439</v>
      </c>
      <c r="J25" s="12">
        <f t="shared" ca="1" si="4"/>
        <v>0</v>
      </c>
    </row>
    <row r="26" spans="3:10" x14ac:dyDescent="0.25">
      <c r="C26" s="11">
        <v>20</v>
      </c>
      <c r="D26" s="13">
        <f t="shared" ca="1" si="1"/>
        <v>0.58166708725412475</v>
      </c>
      <c r="E26" s="12">
        <f t="shared" ca="1" si="2"/>
        <v>3.472222222222222E-3</v>
      </c>
      <c r="F26" s="12">
        <f ca="1">IF(MAX(G$5:G25)&lt;=MAX(I$5:I25),MAX(G$5:G25,D26),"")</f>
        <v>0.58166708725412475</v>
      </c>
      <c r="G26" s="12">
        <f t="shared" ca="1" si="3"/>
        <v>0.58513930947634696</v>
      </c>
      <c r="H26" s="12" t="str">
        <f ca="1">IF(MAX(G$5:G25)&gt;MAX(I$5:I25),MAX(I$5:I25,D26),"")</f>
        <v/>
      </c>
      <c r="I26" s="12" t="str">
        <f t="shared" ca="1" si="0"/>
        <v/>
      </c>
      <c r="J26" s="12">
        <f t="shared" ca="1" si="4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I A A B Q S w M E F A A C A A g A 0 1 j I V o A u M 2 W l A A A A 9 g A A A B I A H A B D b 2 5 m a W c v U G F j a 2 F n Z S 5 4 b W w g o h g A K K A U A A A A A A A A A A A A A A A A A A A A A A A A A A A A h Y 9 L D o I w A E S v Q r q n H y T G k F I W b i U x G o 3 b p l R o h G L 6 s d z N h U f y C m I U d e d y Z t 4 k M / f r j R Z D 1 0 Y X a a z q d Q 4 I x C C S W v S V 0 n U O v D v G C 1 A w u u b i x G s Z j b C 2 2 W B V D h r n z h l C I Q Q Y Z r A 3 N U o w J u h Q r r a i k R 2 P l b a O a y H B p 1 X 9 b w F G 9 6 8 x L I G E z G G K U 4 g p m k x a K v 0 F k n H v M / 0 x 6 d K 3 z h v J j I 8 3 O 4 o m S d H 7 A 3 s A U E s D B B Q A A g A I A N N Y y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W M h W U u B b 8 T 0 F A A A G H Q A A E w A c A E Z v c m 1 1 b G F z L 1 N l Y 3 R p b 2 4 x L m 0 g o h g A K K A U A A A A A A A A A A A A A A A A A A A A A A A A A A A A 7 V h t a 9 t W F P 4 e y H + 4 a F 9 c 0 I T l N K F b 6 0 K w n c X L a 2 u 3 + Z A E o 9 i 3 i 4 h 8 Z S S 5 d T C G J q X Z I C u B b b A y x r p u n w t J G p O X 5 u U v X P 2 j n S s p 1 o t l W 2 p S 2 A c H g u V z d c 9 5 z q N z n n N l H Z c N W S W o Y H + K 9 0 d H R k f 0 d U n D F f Q V R 3 + h l / T K f E k v z S 0 k c i i N F G y M j i D 4 o 2 / N L X M b F n 6 k F / S E n s F a r l H G i r C k a h t r q r q R m J I V L G R U Y m B i 6 A k u 8 + 3 K E x 1 r + s p k p S q T l S z W N w y 1 t k L f 0 y v w 8 t L c L t E / I N o n + D 8 H l / s l F t z c o m c Q v g 2 f b X r B v g k N R W 9 w d 3 h E 6 o r C I 0 O r 4 z u 8 D S m I t 1 R Y x 9 h g q I N g m 8 t 5 A 1 f T w f z 4 G Z l U 0 p y 9 b b W 1 n J U M a d V 1 / g 5 w A B Z w c M 7 Q w N Z D u g + f F + Y u b S M 7 A u A / M H f M X R a 1 K K 0 B A 4 8 x k a o 4 o y r 1 K t E T P T D y z S Z n 3 z L G 8 Y j z M 8 G 1 W p 4 U 3 9 J j J 3 7 b i X 2 K I P I J v X J j F j W J 6 M 9 U r W r 7 L G 7 W s B U 6 V g Y u J m A G G e A D G b h h t H h 0 b U + B P U + M i b s C i 2 A t B J A 7 + y S y 6 c v h N / M V P Y D b T h g N H g y n H g w A d c f N K F u v K X J Z M h w i E / 2 J 6 K b w 2 n I F M f d Q Y D E S u + J g e i O n x a j t D c d L t p e 1 f 6 H + P 1 m O w 5 w i e g R f D i D o I Z g A v Y t 3 s l K J Q p t o s f S O u T R / h r u s F G C p z b 6 z 3 o O b T u E e L J X X k f w M L f t x r 0 K 8 I O 3 I W M e k 2 4 o V H f f 0 E N r 2 H U 8 9 V i 2 P T B I 8 f P 0 O X F x Z / u 1 c T 6 D G G X l w c e y S A z K l Z N U X F j d x G e a b g / n y P k G n / 6 B M b M 3 b Y x 5 B l N o R V E T V K l j z y E j f 7 K I A g 4 f t t r e n o 2 O 1 T i s i 3 2 I 4 4 b E J 4 V 1 N 8 r U G 7 N u 3 H 4 q z D w K D a / O 1 g 4 O 5 s b o S c n e h F D b k 2 i A u g R 3 R E + k f 8 L J v V R 3 b c O H v d W B 5 j z X T v i M D O 6 z Y f a p R U 3 W c i A 2 4 b 6 a 9 S 6 a q P v c O n t j Q X b L v e U p k 3 L 0 e 8 5 S O + I 1 7 P e E x p 3 w P K i 6 G o O r 2 5 i 9 A Q w z K x F v k T H R J G w 9 r / U i j V + x z e h i c j H 9 u c / R X 1 l l w w x E X G N 1 2 W 5 9 b M I 5 Y L 7 v L Y 9 c 7 / b v u W u a / o E F Z V c J w G h 2 R y W e m 6 D 1 p 0 j + Z q p t v W P u B i 4 / 0 c s B R M 6 M / F 7 J q u V 6 F s + W g g y Z I j a J K F X 2 l Z I e h H 9 w w J f E F x h u l 5 L 3 k R C q Z E q 8 v U o L R M K C E l r N Y k a u y g b U 0 d x 9 y d 5 5 D W k z y K E f K a k U m P 6 Q n x p N J k U e P 6 q q B C 8 a m g t P u p T C v E r z q K w N g x d w 1 f / J 2 / j H Q 9 N G R 1 U O / Q i 1 q a h W c T W M J 1 F 9 P B K n g 0 b J z x 6 S i F M q S I m l 6 m p 2 J V 2 / t x B g J L 6 u 5 B 8 V 8 Z i b 3 + G H X Y f H B Y q g 1 O 1 n M P e w + Q Y K b u V D 7 w m J u P s T N d P 6 7 6 R D z 7 M J S i D U z u 1 D I h d i f L s z 2 C p m f L w a W + g + e y H L c 7 / z q Y 7 N D o M u B m 3 Y n 0 0 4 S H t j R 3 h s A M o L J e w y m M y Y I g 6 t i Y N b A X h f b p F 5 d w 1 o L m O U w + f p J 4 b Y k O k Z i f K e 8 A t I 1 O L 5 X r i Z n C o t f Q q C Y 3 1 K u O D V U p a E q D V V p q E r x V I m + t w 6 h e / Y L h D h A o G z Y 8 1 g 3 c O V 7 V S a J 7 j O Y p x + A H i Z O f g v H T M A j 2 8 5 + O R P y h G D N w 9 / f g P 7 Y f q 8 B / K / g h c Z i 4 Y 2 V k k W O u W 3 5 d X n M N W o S q V j X z k 8 W 3 e J y H d d 9 l l Z f M K v Q s X z m 0 b v P y T t 6 N r y v z D h g 9 o M L 7 A a H Z v 8 Q m l u a + i J D a O 7 p 1 H A I D Y f Q c A g N h 9 B N h 1 A q 7 h B i o u Y f M o G p F p h A g d U b D 6 O g v 3 h z q R t N 0 y / + z u w S f H M r s E s I 7 g i u / y / m X F e q z Q i J + O Z g W O q + 1 E L J 8 i 5 C r d z S W P 0 P U E s B A i 0 A F A A C A A g A 0 1 j I V o A u M 2 W l A A A A 9 g A A A B I A A A A A A A A A A A A A A A A A A A A A A E N v b m Z p Z y 9 Q Y W N r Y W d l L n h t b F B L A Q I t A B Q A A g A I A N N Y y F Y P y u m r p A A A A O k A A A A T A A A A A A A A A A A A A A A A A P E A A A B b Q 2 9 u d G V u d F 9 U e X B l c 1 0 u e G 1 s U E s B A i 0 A F A A C A A g A 0 1 j I V l L g W / E 9 B Q A A B h 0 A A B M A A A A A A A A A A A A A A A A A 4 g E A A E Z v c m 1 1 b G F z L 1 N l Y 3 R p b 2 4 x L m 1 Q S w U G A A A A A A M A A w D C A A A A b A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U w A A A A A A A D n S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k y J U Q w J U J F J U Q w J U J G J U Q x J T g w J U Q w J U J F J U Q x J T g x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S 0 L 7 Q v 9 G A 0 L 7 R g V 8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w N z o 1 M D o 1 N S 4 x M z M y N D g 2 W i I g L z 4 8 R W 5 0 c n k g V H l w Z T 0 i R m l s b E N v b H V t b l R 5 c G V z I i B W Y W x 1 Z T 0 i c 0 F B Q U F B Q T 0 9 I i A v P j x F b n R y e S B U e X B l P S J G a W x s Q 2 9 s d W 1 u T m F t Z X M i I F Z h b H V l P S J z W y Z x d W 9 0 O 9 C T 0 L 7 R g N C + 0 L Q m c X V v d D s s J n F 1 b 3 Q 7 0 J r Q v t C 8 0 L D Q v d C 0 0 L A m c X V v d D s s J n F 1 b 3 Q 7 0 J P Q v t C 0 J n F 1 b 3 Q 7 L C Z x d W 9 0 O 9 C e 0 Y f Q u t C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L Q v t C / 0 Y D Q v t G B I D E v 0 K L R g N C w 0 L 3 R g d C / 0 L 7 Q v d C 4 0 Y D Q v t C y 0 L D Q v d C 9 0 L D R j y D R g t C w 0 L H Q u 9 C 4 0 Y b Q s D E u e 0 N v b H V t b j E s M H 0 m c X V v d D s s J n F 1 b 3 Q 7 U 2 V j d G l v b j E v 0 J L Q v t C / 0 Y D Q v t G B I D E v 0 K L R g N C w 0 L 3 R g d C / 0 L 7 Q v d C 4 0 Y D Q v t C y 0 L D Q v d C 9 0 L D R j y D R g t C w 0 L H Q u 9 C 4 0 Y b Q s D E u e 0 N v b H V t b j I s M X 0 m c X V v d D s s J n F 1 b 3 Q 7 U 2 V j d G l v b j E v 0 J L Q v t C / 0 Y D Q v t G B I D E v 0 K L R g N C w 0 L 3 R g d C / 0 L 7 Q v d C 4 0 Y D Q v t C y 0 L D Q v d C 9 0 L D R j y D R g t C w 0 L H Q u 9 C 4 0 Y b Q s D E u e 0 N v b H V t b j M s M n 0 m c X V v d D s s J n F 1 b 3 Q 7 U 2 V j d G l v b j E v 0 J L Q v t C / 0 Y D Q v t G B I D E v 0 K L R g N C w 0 L 3 R g d C / 0 L 7 Q v d C 4 0 Y D Q v t C y 0 L D Q v d C 9 0 L D R j y D R g t C w 0 L H Q u 9 C 4 0 Y b Q s D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0 J L Q v t C / 0 Y D Q v t G B I D E v 0 K L R g N C w 0 L 3 R g d C / 0 L 7 Q v d C 4 0 Y D Q v t C y 0 L D Q v d C 9 0 L D R j y D R g t C w 0 L H Q u 9 C 4 0 Y b Q s D E u e 0 N v b H V t b j E s M H 0 m c X V v d D s s J n F 1 b 3 Q 7 U 2 V j d G l v b j E v 0 J L Q v t C / 0 Y D Q v t G B I D E v 0 K L R g N C w 0 L 3 R g d C / 0 L 7 Q v d C 4 0 Y D Q v t C y 0 L D Q v d C 9 0 L D R j y D R g t C w 0 L H Q u 9 C 4 0 Y b Q s D E u e 0 N v b H V t b j I s M X 0 m c X V v d D s s J n F 1 b 3 Q 7 U 2 V j d G l v b j E v 0 J L Q v t C / 0 Y D Q v t G B I D E v 0 K L R g N C w 0 L 3 R g d C / 0 L 7 Q v d C 4 0 Y D Q v t C y 0 L D Q v d C 9 0 L D R j y D R g t C w 0 L H Q u 9 C 4 0 Y b Q s D E u e 0 N v b H V t b j M s M n 0 m c X V v d D s s J n F 1 b 3 Q 7 U 2 V j d G l v b j E v 0 J L Q v t C / 0 Y D Q v t G B I D E v 0 K L R g N C w 0 L 3 R g d C / 0 L 7 Q v d C 4 0 Y D Q v t C y 0 L D Q v d C 9 0 L D R j y D R g t C w 0 L H Q u 9 C 4 0 Y b Q s D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M i V E M C V C R S V E M C V C R i V E M S U 4 M C V E M C V C R S V E M S U 4 M S U y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J G J U Q x J T g w J U Q w J U J F J U Q x J T g x J T I w M S 8 l R D A l O T I l R D A l Q k U l R D A l Q k Y l R D E l O D A l R D A l Q k U l R D E l O D E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J G J U Q x J T g w J U Q w J U J F J U Q x J T g x J T I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U l R D A l Q k Y l R D E l O D A l R D A l Q k U l R D E l O D E l M j A x L y V E M C U 5 N C V E M S U 4 M y V E M C V C M S V E M C V C Q i V E M C V C O C V E M S U 4 M C V E M C V C R S V E M C V C M i V E M C V C M C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R S V E M C V C R i V E M S U 4 M C V E M C V C R S V E M S U 4 M S U y M D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R S V E M C V C R i V E M S U 4 M C V E M C V C R S V E M S U 4 M S U y M D E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J G J U Q x J T g w J U Q w J U J F J U Q x J T g x J T I w M S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U l R D A l Q k Y l R D E l O D A l R D A l Q k U l R D E l O D E l M j A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R S V E M C V C R i V E M S U 4 M C V E M C V C R S V E M S U 4 M S U y M D E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J G J U Q x J T g w J U Q w J U J F J U Q x J T g x J T I w M S 8 l R D A l O T c l R D A l Q j A l R D A l Q k Y l R D A l Q k U l R D A l Q k I l R D A l Q k Q l R D A l Q j U l R D A l Q k Q l R D A l Q j g l R D A l Q j U l M j A l R D A l Q j I l R D A l Q k Q l R D A l Q j g l R D A l Q j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J G J U Q x J T g w J U Q w J U J F J U Q x J T g x J T I w M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U l R D A l Q k Y l R D E l O D A l R D A l Q k U l R D E l O D E l M j A x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R S V E M C V C R i V E M S U 4 M C V E M C V C R S V E M S U 4 M S U y M D E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J G J U Q x J T g w J U Q w J U J F J U Q x J T g x J T I w M S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J G J U Q x J T g w J U Q w J U J F J U Q x J T g x J T I w M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J G J U Q x J T g w J U Q w J U J F J U Q x J T g x J T I w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J F J U Q x J T g x J U Q x J T h E J U Q w J U J E J U Q w J U I 1 J U Q x J T g w J U Q w J U I z J U Q w J U J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A 4 V D A 3 O j U 5 O j M y L j Q 1 N j g 1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Q y V E M C V C R S V E M S U 4 M S V E M S U 4 R C V E M C V C R C V E M C V C N S V E M S U 4 M C V E M C V C M y V E M C V C R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E l O E Q l R D A l Q k Q l R D A l Q j U l R D E l O D A l R D A l Q j M l R D A l Q k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J F J U Q x J T g x J U Q x J T h E J U Q w J U J E J U Q w J U I 1 J U Q x J T g w J U Q w J U I z J U Q w J U J F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S U 4 R C V E M C V C R C V E M C V C N S V E M S U 4 M C V E M C V C M y V E M C V C R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E l O E Q l R D A l Q k Q l R D A l Q j U l R D E l O D A l R D A l Q j M l R D A l Q k U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J F J U Q x J T g x J U Q x J T h E J U Q w J U J E J U Q w J U I 1 J U Q x J T g w J U Q w J U I z J U Q w J U J F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1 N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A 4 V D A 4 O j A w O j U z L j M x N T c x M T V a I i A v P j x F b n R y e S B U e X B l P S J G a W x s U 3 R h d H V z I i B W Y W x 1 Z T 0 i c 0 N v b X B s Z X R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S 1 N Q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L U 1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t T U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1 N Q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L U 1 A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t T U C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A 2 L T A 4 V D A 4 O j A 2 O j E 3 L j g 2 N D g 2 M j Z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V 0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2 L T A 4 V D A 4 O j A 2 O j I y L j A 2 N j A y N j B a I i A v P j x F b n R y e S B U e X B l P S J G a W x s Q 2 9 s d W 1 u V H l w Z X M i I F Z h b H V l P S J z Q X d V P S I g L z 4 8 R W 5 0 c n k g V H l w Z T 0 i R m l s b E N v b H V t b k 5 h b W V z I i B W Y W x 1 Z T 0 i c 1 s m c X V v d D t c d T A w M 2 N E Q V R F X H U w M D N l J n F 1 b 3 Q 7 L C Z x d W 9 0 O 1 x 1 M D A z Y 0 N M T 1 N F X H U w M D N l J n F 1 b 3 Q 7 X S I g L z 4 8 R W 5 0 c n k g V H l w Z T 0 i R m l s b F N 0 Y X R 1 c y I g V m F s d W U 9 I n N D b 2 1 w b G V 0 Z S I g L z 4 8 R W 5 0 c n k g V H l w Z T 0 i R m l s b E N v d W 5 0 I i B W Y W x 1 Z T 0 i b D M 4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V 0 Y v 0 J j Q t 9 C 8 0 L X Q v d C 1 0 L 3 Q v d G L 0 L k g 0 Y L Q u N C / L n t c d T A w M 2 N E Q V R F X H U w M D N l L D J 9 J n F 1 b 3 Q 7 L C Z x d W 9 0 O 1 N l Y 3 R p b 2 4 x L 0 F N V 0 Y v 0 J j Q t 9 C 8 0 L X Q v d C 1 0 L 3 Q v d G L 0 L k g 0 Y L Q u N C / I N G B I N G P 0 L f R i 9 C 6 0 L 7 Q v C 5 7 X H U w M D N j Q 0 x P U 0 V c d T A w M 2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U 1 X R i / Q m N C 3 0 L z Q t d C 9 0 L X Q v d C 9 0 Y v Q u S D R g t C 4 0 L 8 u e 1 x 1 M D A z Y 0 R B V E V c d T A w M 2 U s M n 0 m c X V v d D s s J n F 1 b 3 Q 7 U 2 V j d G l v b j E v Q U 1 X R i / Q m N C 3 0 L z Q t d C 9 0 L X Q v d C 9 0 Y v Q u S D R g t C 4 0 L 8 g 0 Y E g 0 Y / Q t 9 G L 0 L r Q v t C 8 L n t c d T A w M 2 N D T E 9 T R V x 1 M D A z Z S w y f S Z x d W 9 0 O 1 0 s J n F 1 b 3 Q 7 U m V s Y X R p b 2 5 z a G l w S W 5 m b y Z x d W 9 0 O z p b X X 0 i I C 8 + P E V u d H J 5 I F R 5 c G U 9 I l J l Y 2 9 2 Z X J 5 V G F y Z 2 V 0 U 2 h l Z X Q i I F Z h b H V l P S J z 0 J v Q u N G B 0 Y I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T V d G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V 0 Y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1 X R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V d G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V 0 Y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1 X R i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B S 1 N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0 K H Q u 9 C 4 0 Y / Q v d C 4 0 L U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w O D o w N j o y M i 4 x N z E 5 M T g 2 W i I g L z 4 8 R W 5 0 c n k g V H l w Z T 0 i R m l s b E N v b H V t b l R 5 c G V z I i B W Y W x 1 Z T 0 i c 0 F 3 V U Z C U T 0 9 I i A v P j x F b n R y e S B U e X B l P S J G a W x s Q 2 9 s d W 1 u T m F t Z X M i I F Z h b H V l P S J z W y Z x d W 9 0 O 1 x 1 M D A z Y 0 R B V E V c d T A w M 2 U m c X V v d D s s J n F 1 b 3 Q 7 Q U 1 X R i 5 c d T A w M 2 N D T E 9 T R V x 1 M D A z Z S Z x d W 9 0 O y w m c X V v d D v Q n N C t L l x 1 M D A z Y 0 N M T 1 N F X H U w M D N l J n F 1 b 3 Q 7 L C Z x d W 9 0 O 0 F L U 1 A u X H U w M D N j Q 0 x P U 0 V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V d G L 9 C Y 0 L f Q v N C 1 0 L 3 Q t d C 9 0 L 3 R i 9 C 5 I N G C 0 L j Q v y 5 7 X H U w M D N j R E F U R V x 1 M D A z Z S w y f S Z x d W 9 0 O y w m c X V v d D t T Z W N 0 a W 9 u M S 9 B T V d G L 9 C Y 0 L f Q v N C 1 0 L 3 Q t d C 9 0 L 3 R i 9 C 5 I N G C 0 L j Q v y D R g S D R j 9 C 3 0 Y v Q u t C + 0 L w u e 1 x 1 M D A z Y 0 N M T 1 N F X H U w M D N l L D J 9 J n F 1 b 3 Q 7 L C Z x d W 9 0 O 1 N l Y 3 R p b 2 4 x L 9 C c 0 L 7 R g d G N 0 L 3 Q t d G A 0 L P Q v i / Q m N C 3 0 L z Q t d C 9 0 L X Q v d C 9 0 Y v Q u S D R g t C 4 0 L 8 g 0 Y E g 0 Y / Q t 9 G L 0 L r Q v t C 8 L n t c d T A w M 2 N D T E 9 T R V x 1 M D A z Z S w y f S Z x d W 9 0 O y w m c X V v d D t T Z W N 0 a W 9 u M S 9 B S 1 N Q L 9 C Y 0 L f Q v N C 1 0 L 3 Q t d C 9 0 L 3 R i 9 C 5 I N G C 0 L j Q v y D R g S D R j 9 C 3 0 Y v Q u t C + 0 L w u e 1 x 1 M D A z Y 0 N M T 1 N F X H U w M D N l L D J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N V 0 Y v 0 J j Q t 9 C 8 0 L X Q v d C 1 0 L 3 Q v d G L 0 L k g 0 Y L Q u N C / L n t c d T A w M 2 N E Q V R F X H U w M D N l L D J 9 J n F 1 b 3 Q 7 L C Z x d W 9 0 O 1 N l Y 3 R p b 2 4 x L 0 F N V 0 Y v 0 J j Q t 9 C 8 0 L X Q v d C 1 0 L 3 Q v d G L 0 L k g 0 Y L Q u N C / I N G B I N G P 0 L f R i 9 C 6 0 L 7 Q v C 5 7 X H U w M D N j Q 0 x P U 0 V c d T A w M 2 U s M n 0 m c X V v d D s s J n F 1 b 3 Q 7 U 2 V j d G l v b j E v 0 J z Q v t G B 0 Y 3 Q v d C 1 0 Y D Q s 9 C + L 9 C Y 0 L f Q v N C 1 0 L 3 Q t d C 9 0 L 3 R i 9 C 5 I N G C 0 L j Q v y D R g S D R j 9 C 3 0 Y v Q u t C + 0 L w u e 1 x 1 M D A z Y 0 N M T 1 N F X H U w M D N l L D J 9 J n F 1 b 3 Q 7 L C Z x d W 9 0 O 1 N l Y 3 R p b 2 4 x L 0 F L U 1 A v 0 J j Q t 9 C 8 0 L X Q v d C 1 0 L 3 Q v d G L 0 L k g 0 Y L Q u N C / I N G B I N G P 0 L f R i 9 C 6 0 L 7 Q v C 5 7 X H U w M D N j Q 0 x P U 0 V c d T A w M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Q T E l R D A l Q k I l R D A l Q j g l R D E l O E Y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y / X g + d 5 7 0 2 P r 9 9 N h C X y v Q A A A A A C A A A A A A A Q Z g A A A A E A A C A A A A D r x R A K i U s s l 1 S 5 g 0 s T D 3 Z n B q p n k o n y l N 8 6 m o Q + V i L 9 F Q A A A A A O g A A A A A I A A C A A A A A x N s L b U p Q Y U N n B K / 6 m D L 6 D j 4 6 7 5 Z V E G v O P 8 6 z / T 5 q y B V A A A A C V F x z j b P 0 N q v W H Q 8 K O B c i Q v e I d 7 3 A H d C c d d F X L r p u U T o w i I m l O K j T f d o l U 8 Z w z I f k + K U E s I 6 6 z i m 4 x e b i 2 Z 9 n v d h Z 0 C O E + l P B 9 S E N k o f 5 Z v E A A A A C P T / c p t C 0 d A d A W Y 0 T e c o b F K B O M A l S h g v v L s T y B D 4 t B A G 4 4 6 O N c c Y Y + p B E N n J c W r K B S Y i L J a W 7 k 8 A n S O u 3 W y s 8 8 < / D a t a M a s h u p > 
</file>

<file path=customXml/itemProps1.xml><?xml version="1.0" encoding="utf-8"?>
<ds:datastoreItem xmlns:ds="http://schemas.openxmlformats.org/officeDocument/2006/customXml" ds:itemID="{82471E6F-F591-4ABE-B1FD-EFF137EE4B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3</vt:lpstr>
      <vt:lpstr>Задание 1</vt:lpstr>
      <vt:lpstr>Задача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2023-06-08T07:20:19Z</dcterms:created>
  <dcterms:modified xsi:type="dcterms:W3CDTF">2023-06-08T08:35:43Z</dcterms:modified>
</cp:coreProperties>
</file>