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L git\"/>
    </mc:Choice>
  </mc:AlternateContent>
  <xr:revisionPtr revIDLastSave="0" documentId="8_{8AE6B86E-F767-4146-B919-30FD058720AA}" xr6:coauthVersionLast="47" xr6:coauthVersionMax="47" xr10:uidLastSave="{00000000-0000-0000-0000-000000000000}"/>
  <bookViews>
    <workbookView xWindow="-120" yWindow="-120" windowWidth="20730" windowHeight="11160" xr2:uid="{9D1569CB-8638-4672-9CFC-A21390FBF967}"/>
  </bookViews>
  <sheets>
    <sheet name="Лист1" sheetId="1" r:id="rId1"/>
    <sheet name="СР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2" l="1"/>
  <c r="N15" i="2" s="1"/>
  <c r="O15" i="2" s="1"/>
  <c r="M14" i="2"/>
  <c r="N14" i="2" s="1"/>
  <c r="O14" i="2" s="1"/>
  <c r="N13" i="2"/>
  <c r="O13" i="2" s="1"/>
  <c r="M13" i="2"/>
  <c r="M12" i="2"/>
  <c r="N12" i="2" s="1"/>
  <c r="O12" i="2" s="1"/>
  <c r="M11" i="2"/>
  <c r="N11" i="2" s="1"/>
  <c r="O11" i="2" s="1"/>
  <c r="M10" i="2"/>
  <c r="N10" i="2" s="1"/>
  <c r="O10" i="2" s="1"/>
  <c r="N9" i="2"/>
  <c r="O9" i="2" s="1"/>
  <c r="M9" i="2"/>
  <c r="M8" i="2"/>
  <c r="N8" i="2" s="1"/>
  <c r="O8" i="2" s="1"/>
  <c r="M7" i="2"/>
  <c r="N7" i="2" s="1"/>
  <c r="O7" i="2" s="1"/>
  <c r="M6" i="2"/>
  <c r="N6" i="2" s="1"/>
  <c r="O6" i="2" s="1"/>
  <c r="C15" i="2"/>
  <c r="C14" i="2"/>
  <c r="C13" i="2"/>
  <c r="C12" i="2"/>
  <c r="C11" i="2"/>
  <c r="C10" i="2"/>
  <c r="C9" i="2"/>
  <c r="C8" i="2"/>
  <c r="C7" i="2"/>
  <c r="C6" i="2"/>
  <c r="D6" i="2" s="1"/>
  <c r="B16" i="2"/>
  <c r="O7" i="1"/>
  <c r="O8" i="1"/>
  <c r="O9" i="1"/>
  <c r="O10" i="1"/>
  <c r="O11" i="1"/>
  <c r="O12" i="1"/>
  <c r="O13" i="1"/>
  <c r="O14" i="1"/>
  <c r="O15" i="1"/>
  <c r="O6" i="1"/>
  <c r="N7" i="1"/>
  <c r="N8" i="1"/>
  <c r="N9" i="1"/>
  <c r="N10" i="1"/>
  <c r="N11" i="1"/>
  <c r="N12" i="1"/>
  <c r="N13" i="1"/>
  <c r="N14" i="1"/>
  <c r="N15" i="1"/>
  <c r="N6" i="1"/>
  <c r="E6" i="1"/>
  <c r="M7" i="1"/>
  <c r="M8" i="1"/>
  <c r="M9" i="1"/>
  <c r="M10" i="1"/>
  <c r="M11" i="1"/>
  <c r="M12" i="1"/>
  <c r="M13" i="1"/>
  <c r="M14" i="1"/>
  <c r="M15" i="1"/>
  <c r="M6" i="1"/>
  <c r="B16" i="1"/>
  <c r="C10" i="1" s="1"/>
  <c r="D7" i="2" l="1"/>
  <c r="E6" i="2"/>
  <c r="C9" i="1"/>
  <c r="C6" i="1"/>
  <c r="D6" i="1" s="1"/>
  <c r="C12" i="1"/>
  <c r="C8" i="1"/>
  <c r="C15" i="1"/>
  <c r="C11" i="1"/>
  <c r="C7" i="1"/>
  <c r="C13" i="1"/>
  <c r="C14" i="1"/>
  <c r="E7" i="2" l="1"/>
  <c r="D8" i="2"/>
  <c r="D7" i="1"/>
  <c r="E8" i="2" l="1"/>
  <c r="D9" i="2"/>
  <c r="E7" i="1"/>
  <c r="D8" i="1"/>
  <c r="D10" i="2" l="1"/>
  <c r="E9" i="2"/>
  <c r="E8" i="1"/>
  <c r="D9" i="1"/>
  <c r="D11" i="2" l="1"/>
  <c r="E10" i="2"/>
  <c r="D10" i="1"/>
  <c r="E9" i="1"/>
  <c r="E11" i="2" l="1"/>
  <c r="D12" i="2"/>
  <c r="D11" i="1"/>
  <c r="E10" i="1"/>
  <c r="D13" i="2" l="1"/>
  <c r="E12" i="2"/>
  <c r="D12" i="1"/>
  <c r="E11" i="1"/>
  <c r="D14" i="2" l="1"/>
  <c r="E13" i="2"/>
  <c r="D13" i="1"/>
  <c r="E12" i="1"/>
  <c r="D15" i="2" l="1"/>
  <c r="E15" i="2" s="1"/>
  <c r="E14" i="2"/>
  <c r="D14" i="1"/>
  <c r="E13" i="1"/>
  <c r="D15" i="1" l="1"/>
  <c r="E15" i="1" s="1"/>
  <c r="E14" i="1"/>
</calcChain>
</file>

<file path=xl/sharedStrings.xml><?xml version="1.0" encoding="utf-8"?>
<sst xmlns="http://schemas.openxmlformats.org/spreadsheetml/2006/main" count="54" uniqueCount="36">
  <si>
    <t>ABC - анализ</t>
  </si>
  <si>
    <t>Вид товара</t>
  </si>
  <si>
    <t>Прибыль за полугодие</t>
  </si>
  <si>
    <t>Кухни</t>
  </si>
  <si>
    <t>Отделочные материалы</t>
  </si>
  <si>
    <t>Плитка</t>
  </si>
  <si>
    <t>Столярные изделия</t>
  </si>
  <si>
    <t>Краски</t>
  </si>
  <si>
    <t>Электротовары</t>
  </si>
  <si>
    <t>Сантехника</t>
  </si>
  <si>
    <t>Напольные покрытия</t>
  </si>
  <si>
    <t>Стройматериалы</t>
  </si>
  <si>
    <t>Инструменты</t>
  </si>
  <si>
    <t>Общая прибыль</t>
  </si>
  <si>
    <t>Доля в прибыли</t>
  </si>
  <si>
    <t>Накопленная доля в прибыли</t>
  </si>
  <si>
    <t>Категория товара</t>
  </si>
  <si>
    <t>XYZ - анализ</t>
  </si>
  <si>
    <t>янв</t>
  </si>
  <si>
    <t>фев</t>
  </si>
  <si>
    <t>мар</t>
  </si>
  <si>
    <t>апр</t>
  </si>
  <si>
    <t>май</t>
  </si>
  <si>
    <t>июн</t>
  </si>
  <si>
    <t>Среднее отклонение объемов</t>
  </si>
  <si>
    <t>Молоко "Домик в деревне"</t>
  </si>
  <si>
    <t>Молоко "Простоквашино"</t>
  </si>
  <si>
    <t>Творожное зерно "Простоквашино"</t>
  </si>
  <si>
    <t>Творожный продукт Даниссимо</t>
  </si>
  <si>
    <t>Творог Президент</t>
  </si>
  <si>
    <t>Творог Домик в деревне</t>
  </si>
  <si>
    <t>Кефир Коломенский</t>
  </si>
  <si>
    <t>Кефир Простоквашино</t>
  </si>
  <si>
    <t>Активиа питьевая</t>
  </si>
  <si>
    <t>Напиток молочно-соковый</t>
  </si>
  <si>
    <t>Итоговая категория товара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</si>
</sst>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/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0" fontId="2" fillId="2" borderId="14" xfId="0" applyNumberFormat="1" applyFont="1" applyFill="1" applyBorder="1" applyAlignment="1">
      <alignment horizontal="center" vertical="center" wrapText="1"/>
    </xf>
    <xf numFmtId="10" fontId="2" fillId="2" borderId="15" xfId="0" applyNumberFormat="1" applyFont="1" applyFill="1" applyBorder="1" applyAlignment="1">
      <alignment horizontal="center" vertical="center" wrapText="1"/>
    </xf>
    <xf numFmtId="10" fontId="0" fillId="0" borderId="14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0" fillId="0" borderId="12" xfId="0" applyBorder="1"/>
    <xf numFmtId="0" fontId="3" fillId="0" borderId="0" xfId="0" applyFont="1"/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21" xfId="0" applyBorder="1"/>
    <xf numFmtId="0" fontId="0" fillId="0" borderId="5" xfId="0" applyBorder="1"/>
    <xf numFmtId="0" fontId="2" fillId="2" borderId="22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10" fontId="5" fillId="0" borderId="14" xfId="0" applyNumberFormat="1" applyFont="1" applyBorder="1" applyAlignment="1">
      <alignment horizontal="center"/>
    </xf>
    <xf numFmtId="10" fontId="5" fillId="0" borderId="15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FB9D-7374-49AA-BD9A-945425233E6F}">
  <dimension ref="A2:O16"/>
  <sheetViews>
    <sheetView tabSelected="1" zoomScaleNormal="100" workbookViewId="0">
      <selection activeCell="E6" sqref="E6"/>
    </sheetView>
  </sheetViews>
  <sheetFormatPr defaultRowHeight="15" x14ac:dyDescent="0.25"/>
  <cols>
    <col min="1" max="1" width="27.5703125" customWidth="1"/>
    <col min="2" max="2" width="14" customWidth="1"/>
    <col min="3" max="3" width="15.28515625" customWidth="1"/>
    <col min="4" max="4" width="13.42578125" customWidth="1"/>
    <col min="5" max="5" width="11.140625" customWidth="1"/>
    <col min="12" max="12" width="9.85546875" customWidth="1"/>
    <col min="13" max="13" width="21.85546875" customWidth="1"/>
    <col min="14" max="14" width="13.28515625" customWidth="1"/>
    <col min="15" max="15" width="18" customWidth="1"/>
  </cols>
  <sheetData>
    <row r="2" spans="1:15" ht="21" x14ac:dyDescent="0.35">
      <c r="A2" s="8" t="s">
        <v>0</v>
      </c>
      <c r="F2" s="17" t="s">
        <v>17</v>
      </c>
    </row>
    <row r="3" spans="1:15" ht="15.75" thickBot="1" x14ac:dyDescent="0.3"/>
    <row r="4" spans="1:15" ht="30" customHeight="1" thickBot="1" x14ac:dyDescent="0.3">
      <c r="A4" s="2" t="s">
        <v>1</v>
      </c>
      <c r="B4" s="9" t="s">
        <v>2</v>
      </c>
      <c r="C4" s="43" t="s">
        <v>14</v>
      </c>
      <c r="D4" s="45" t="s">
        <v>15</v>
      </c>
      <c r="E4" s="47" t="s">
        <v>16</v>
      </c>
    </row>
    <row r="5" spans="1:15" ht="34.5" customHeight="1" thickBot="1" x14ac:dyDescent="0.3">
      <c r="A5" s="4"/>
      <c r="B5" s="10"/>
      <c r="C5" s="44"/>
      <c r="D5" s="46"/>
      <c r="E5" s="48"/>
      <c r="G5" s="19" t="s">
        <v>18</v>
      </c>
      <c r="H5" s="20" t="s">
        <v>19</v>
      </c>
      <c r="I5" s="20" t="s">
        <v>20</v>
      </c>
      <c r="J5" s="20" t="s">
        <v>21</v>
      </c>
      <c r="K5" s="20" t="s">
        <v>22</v>
      </c>
      <c r="L5" s="22" t="s">
        <v>23</v>
      </c>
      <c r="M5" s="29" t="s">
        <v>24</v>
      </c>
      <c r="N5" s="29" t="s">
        <v>16</v>
      </c>
      <c r="O5" s="24" t="s">
        <v>35</v>
      </c>
    </row>
    <row r="6" spans="1:15" ht="16.5" thickBot="1" x14ac:dyDescent="0.3">
      <c r="A6" s="5" t="s">
        <v>3</v>
      </c>
      <c r="B6" s="6">
        <v>612</v>
      </c>
      <c r="C6" s="12">
        <f>B6/$B$16</f>
        <v>0.17505720823798626</v>
      </c>
      <c r="D6" s="12">
        <f>C6</f>
        <v>0.17505720823798626</v>
      </c>
      <c r="E6" s="16" t="str">
        <f>IF(D6&lt;=80%, "A", IF(D6 &lt;= 95%, "B",  "C"))</f>
        <v>A</v>
      </c>
      <c r="G6" s="21">
        <v>100</v>
      </c>
      <c r="H6" s="18">
        <v>95</v>
      </c>
      <c r="I6" s="18">
        <v>110</v>
      </c>
      <c r="J6" s="18">
        <v>98</v>
      </c>
      <c r="K6" s="18">
        <v>106</v>
      </c>
      <c r="L6" s="23">
        <v>103</v>
      </c>
      <c r="M6" s="30">
        <f>STDEVP(G6:L6)/AVERAGE(G6:L6)</f>
        <v>4.9019607843137254E-2</v>
      </c>
      <c r="N6" s="32" t="str">
        <f>IF(M6&lt;=10%, "X", IF(M6 &lt;= 25%, "Y",  "Z"))</f>
        <v>X</v>
      </c>
      <c r="O6" s="16" t="str">
        <f>CONCATENATE(E6,N6)</f>
        <v>AX</v>
      </c>
    </row>
    <row r="7" spans="1:15" ht="23.25" customHeight="1" thickBot="1" x14ac:dyDescent="0.3">
      <c r="A7" s="3" t="s">
        <v>4</v>
      </c>
      <c r="B7" s="11">
        <v>571</v>
      </c>
      <c r="C7" s="12">
        <f t="shared" ref="C7:C15" si="0">B7/$B$16</f>
        <v>0.1633295194508009</v>
      </c>
      <c r="D7" s="14">
        <f>D6+C7</f>
        <v>0.33838672768878719</v>
      </c>
      <c r="E7" s="16" t="str">
        <f t="shared" ref="E7:E15" si="1">IF(D7&lt;=80%, "A", IF(D7 &lt;= 95%, "B",  "C"))</f>
        <v>A</v>
      </c>
      <c r="G7" s="21">
        <v>90</v>
      </c>
      <c r="H7" s="18">
        <v>87</v>
      </c>
      <c r="I7" s="18">
        <v>96</v>
      </c>
      <c r="J7" s="18">
        <v>98</v>
      </c>
      <c r="K7" s="18">
        <v>101</v>
      </c>
      <c r="L7" s="23">
        <v>98</v>
      </c>
      <c r="M7" s="30">
        <f t="shared" ref="M7:M15" si="2">STDEVP(G7:L7)/AVERAGE(G7:L7)</f>
        <v>5.1568205111224799E-2</v>
      </c>
      <c r="N7" s="32" t="str">
        <f t="shared" ref="N7:N15" si="3">IF(M7&lt;=10%, "X", IF(M7 &lt;= 25%, "Y",  "Z"))</f>
        <v>X</v>
      </c>
      <c r="O7" s="16" t="str">
        <f t="shared" ref="O7:O15" si="4">CONCATENATE(E7,N7)</f>
        <v>AX</v>
      </c>
    </row>
    <row r="8" spans="1:15" ht="16.5" thickBot="1" x14ac:dyDescent="0.3">
      <c r="A8" s="3" t="s">
        <v>5</v>
      </c>
      <c r="B8" s="11">
        <v>472</v>
      </c>
      <c r="C8" s="12">
        <f t="shared" si="0"/>
        <v>0.13501144164759726</v>
      </c>
      <c r="D8" s="14">
        <f t="shared" ref="D8:D15" si="5">D7+C8</f>
        <v>0.47339816933638446</v>
      </c>
      <c r="E8" s="16" t="str">
        <f t="shared" si="1"/>
        <v>A</v>
      </c>
      <c r="G8" s="21">
        <v>52</v>
      </c>
      <c r="H8" s="18">
        <v>58</v>
      </c>
      <c r="I8" s="18">
        <v>48</v>
      </c>
      <c r="J8" s="18">
        <v>49</v>
      </c>
      <c r="K8" s="18">
        <v>52</v>
      </c>
      <c r="L8" s="23">
        <v>55</v>
      </c>
      <c r="M8" s="30">
        <f t="shared" si="2"/>
        <v>6.495566259353866E-2</v>
      </c>
      <c r="N8" s="32" t="str">
        <f t="shared" si="3"/>
        <v>X</v>
      </c>
      <c r="O8" s="16" t="str">
        <f t="shared" si="4"/>
        <v>AX</v>
      </c>
    </row>
    <row r="9" spans="1:15" ht="19.5" customHeight="1" thickBot="1" x14ac:dyDescent="0.3">
      <c r="A9" s="3" t="s">
        <v>6</v>
      </c>
      <c r="B9" s="11">
        <v>383</v>
      </c>
      <c r="C9" s="12">
        <f t="shared" si="0"/>
        <v>0.10955377574370709</v>
      </c>
      <c r="D9" s="14">
        <f t="shared" si="5"/>
        <v>0.58295194508009152</v>
      </c>
      <c r="E9" s="16" t="str">
        <f t="shared" si="1"/>
        <v>A</v>
      </c>
      <c r="G9" s="21">
        <v>64</v>
      </c>
      <c r="H9" s="18">
        <v>47</v>
      </c>
      <c r="I9" s="18">
        <v>56</v>
      </c>
      <c r="J9" s="18">
        <v>55</v>
      </c>
      <c r="K9" s="18">
        <v>60</v>
      </c>
      <c r="L9" s="23">
        <v>48</v>
      </c>
      <c r="M9" s="30">
        <f t="shared" si="2"/>
        <v>0.11009637651263607</v>
      </c>
      <c r="N9" s="32" t="str">
        <f t="shared" si="3"/>
        <v>Y</v>
      </c>
      <c r="O9" s="16" t="str">
        <f t="shared" si="4"/>
        <v>AY</v>
      </c>
    </row>
    <row r="10" spans="1:15" ht="16.5" thickBot="1" x14ac:dyDescent="0.3">
      <c r="A10" s="3" t="s">
        <v>7</v>
      </c>
      <c r="B10" s="11">
        <v>330</v>
      </c>
      <c r="C10" s="12">
        <f t="shared" si="0"/>
        <v>9.4393592677345539E-2</v>
      </c>
      <c r="D10" s="14">
        <f t="shared" si="5"/>
        <v>0.67734553775743711</v>
      </c>
      <c r="E10" s="16" t="str">
        <f t="shared" si="1"/>
        <v>A</v>
      </c>
      <c r="G10" s="21">
        <v>50</v>
      </c>
      <c r="H10" s="18">
        <v>72</v>
      </c>
      <c r="I10" s="18">
        <v>66</v>
      </c>
      <c r="J10" s="18">
        <v>67</v>
      </c>
      <c r="K10" s="18">
        <v>58</v>
      </c>
      <c r="L10" s="23">
        <v>70</v>
      </c>
      <c r="M10" s="30">
        <f t="shared" si="2"/>
        <v>0.11876308527983456</v>
      </c>
      <c r="N10" s="32" t="str">
        <f t="shared" si="3"/>
        <v>Y</v>
      </c>
      <c r="O10" s="16" t="str">
        <f t="shared" si="4"/>
        <v>AY</v>
      </c>
    </row>
    <row r="11" spans="1:15" ht="21" customHeight="1" thickBot="1" x14ac:dyDescent="0.3">
      <c r="A11" s="3" t="s">
        <v>8</v>
      </c>
      <c r="B11" s="11">
        <v>314</v>
      </c>
      <c r="C11" s="12">
        <f t="shared" si="0"/>
        <v>8.9816933638443938E-2</v>
      </c>
      <c r="D11" s="14">
        <f t="shared" si="5"/>
        <v>0.76716247139588101</v>
      </c>
      <c r="E11" s="16" t="str">
        <f t="shared" si="1"/>
        <v>A</v>
      </c>
      <c r="G11" s="21">
        <v>22</v>
      </c>
      <c r="H11" s="18">
        <v>20</v>
      </c>
      <c r="I11" s="18">
        <v>15</v>
      </c>
      <c r="J11" s="18">
        <v>17</v>
      </c>
      <c r="K11" s="18">
        <v>22</v>
      </c>
      <c r="L11" s="23">
        <v>18</v>
      </c>
      <c r="M11" s="30">
        <f t="shared" si="2"/>
        <v>0.13589415249850587</v>
      </c>
      <c r="N11" s="32" t="str">
        <f t="shared" si="3"/>
        <v>Y</v>
      </c>
      <c r="O11" s="16" t="str">
        <f t="shared" si="4"/>
        <v>AY</v>
      </c>
    </row>
    <row r="12" spans="1:15" ht="16.5" thickBot="1" x14ac:dyDescent="0.3">
      <c r="A12" s="3" t="s">
        <v>9</v>
      </c>
      <c r="B12" s="11">
        <v>304</v>
      </c>
      <c r="C12" s="12">
        <f t="shared" si="0"/>
        <v>8.6956521739130432E-2</v>
      </c>
      <c r="D12" s="14">
        <f t="shared" si="5"/>
        <v>0.85411899313501149</v>
      </c>
      <c r="E12" s="16" t="str">
        <f t="shared" si="1"/>
        <v>B</v>
      </c>
      <c r="G12" s="21">
        <v>55</v>
      </c>
      <c r="H12" s="18">
        <v>49</v>
      </c>
      <c r="I12" s="18">
        <v>50</v>
      </c>
      <c r="J12" s="18">
        <v>37</v>
      </c>
      <c r="K12" s="18">
        <v>50</v>
      </c>
      <c r="L12" s="23">
        <v>61</v>
      </c>
      <c r="M12" s="30">
        <f t="shared" si="2"/>
        <v>0.14403021967504334</v>
      </c>
      <c r="N12" s="32" t="str">
        <f t="shared" si="3"/>
        <v>Y</v>
      </c>
      <c r="O12" s="16" t="str">
        <f t="shared" si="4"/>
        <v>BY</v>
      </c>
    </row>
    <row r="13" spans="1:15" ht="22.5" customHeight="1" thickBot="1" x14ac:dyDescent="0.3">
      <c r="A13" s="3" t="s">
        <v>10</v>
      </c>
      <c r="B13" s="11">
        <v>302</v>
      </c>
      <c r="C13" s="12">
        <f t="shared" si="0"/>
        <v>8.6384439359267734E-2</v>
      </c>
      <c r="D13" s="14">
        <f t="shared" si="5"/>
        <v>0.94050343249427926</v>
      </c>
      <c r="E13" s="16" t="str">
        <f t="shared" si="1"/>
        <v>B</v>
      </c>
      <c r="G13" s="21">
        <v>49</v>
      </c>
      <c r="H13" s="18">
        <v>54</v>
      </c>
      <c r="I13" s="18">
        <v>57</v>
      </c>
      <c r="J13" s="18">
        <v>62</v>
      </c>
      <c r="K13" s="18">
        <v>42</v>
      </c>
      <c r="L13" s="23">
        <v>40</v>
      </c>
      <c r="M13" s="30">
        <f t="shared" si="2"/>
        <v>0.15526873317376247</v>
      </c>
      <c r="N13" s="32" t="str">
        <f t="shared" si="3"/>
        <v>Y</v>
      </c>
      <c r="O13" s="16" t="str">
        <f t="shared" si="4"/>
        <v>BY</v>
      </c>
    </row>
    <row r="14" spans="1:15" ht="25.5" customHeight="1" thickBot="1" x14ac:dyDescent="0.3">
      <c r="A14" s="3" t="s">
        <v>11</v>
      </c>
      <c r="B14" s="11">
        <v>114</v>
      </c>
      <c r="C14" s="12">
        <f t="shared" si="0"/>
        <v>3.2608695652173912E-2</v>
      </c>
      <c r="D14" s="14">
        <f t="shared" si="5"/>
        <v>0.9731121281464532</v>
      </c>
      <c r="E14" s="25" t="str">
        <f t="shared" si="1"/>
        <v>C</v>
      </c>
      <c r="G14" s="21">
        <v>73</v>
      </c>
      <c r="H14" s="18">
        <v>68</v>
      </c>
      <c r="I14" s="18">
        <v>67</v>
      </c>
      <c r="J14" s="18">
        <v>108</v>
      </c>
      <c r="K14" s="18">
        <v>86</v>
      </c>
      <c r="L14" s="23">
        <v>70</v>
      </c>
      <c r="M14" s="30">
        <f t="shared" si="2"/>
        <v>0.1850390301771021</v>
      </c>
      <c r="N14" s="32" t="str">
        <f t="shared" si="3"/>
        <v>Y</v>
      </c>
      <c r="O14" s="16" t="str">
        <f t="shared" si="4"/>
        <v>CY</v>
      </c>
    </row>
    <row r="15" spans="1:15" ht="22.5" customHeight="1" thickBot="1" x14ac:dyDescent="0.3">
      <c r="A15" s="4" t="s">
        <v>12</v>
      </c>
      <c r="B15" s="7">
        <v>94</v>
      </c>
      <c r="C15" s="13">
        <f t="shared" si="0"/>
        <v>2.6887871853546911E-2</v>
      </c>
      <c r="D15" s="15">
        <f t="shared" si="5"/>
        <v>1.0000000000000002</v>
      </c>
      <c r="E15" s="26" t="str">
        <f t="shared" si="1"/>
        <v>C</v>
      </c>
      <c r="G15" s="21">
        <v>25</v>
      </c>
      <c r="H15" s="18">
        <v>27</v>
      </c>
      <c r="I15" s="18">
        <v>20</v>
      </c>
      <c r="J15" s="18">
        <v>10</v>
      </c>
      <c r="K15" s="18">
        <v>5</v>
      </c>
      <c r="L15" s="23">
        <v>7</v>
      </c>
      <c r="M15" s="31">
        <f t="shared" si="2"/>
        <v>0.55604827001582902</v>
      </c>
      <c r="N15" s="32" t="str">
        <f t="shared" si="3"/>
        <v>Z</v>
      </c>
      <c r="O15" s="16" t="str">
        <f t="shared" si="4"/>
        <v>CZ</v>
      </c>
    </row>
    <row r="16" spans="1:15" ht="16.5" thickBot="1" x14ac:dyDescent="0.3">
      <c r="A16" s="27" t="s">
        <v>13</v>
      </c>
      <c r="B16" s="28">
        <f>SUM(B6:B15)</f>
        <v>3496</v>
      </c>
    </row>
  </sheetData>
  <mergeCells count="3">
    <mergeCell ref="C4:C5"/>
    <mergeCell ref="D4:D5"/>
    <mergeCell ref="E4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D8D32-5A3B-4D45-91F4-DC7CF8F35E05}">
  <dimension ref="A2:O16"/>
  <sheetViews>
    <sheetView workbookViewId="0">
      <selection activeCell="M6" sqref="M6"/>
    </sheetView>
  </sheetViews>
  <sheetFormatPr defaultRowHeight="15" x14ac:dyDescent="0.25"/>
  <cols>
    <col min="1" max="1" width="32.5703125" customWidth="1"/>
    <col min="2" max="2" width="16.140625" customWidth="1"/>
    <col min="3" max="3" width="13.28515625" customWidth="1"/>
    <col min="4" max="4" width="13.42578125" customWidth="1"/>
    <col min="5" max="5" width="12.5703125" customWidth="1"/>
    <col min="13" max="13" width="14.85546875" customWidth="1"/>
    <col min="14" max="14" width="12.42578125" customWidth="1"/>
    <col min="15" max="15" width="14.5703125" customWidth="1"/>
  </cols>
  <sheetData>
    <row r="2" spans="1:15" ht="23.25" customHeight="1" x14ac:dyDescent="0.3">
      <c r="A2" s="17" t="s">
        <v>0</v>
      </c>
      <c r="F2" s="17" t="s">
        <v>17</v>
      </c>
    </row>
    <row r="3" spans="1:15" ht="24.75" customHeight="1" thickBot="1" x14ac:dyDescent="0.3"/>
    <row r="4" spans="1:15" ht="26.25" customHeight="1" thickBot="1" x14ac:dyDescent="0.3">
      <c r="A4" s="49" t="s">
        <v>1</v>
      </c>
      <c r="B4" s="49" t="s">
        <v>2</v>
      </c>
      <c r="C4" s="43" t="s">
        <v>14</v>
      </c>
      <c r="D4" s="45" t="s">
        <v>15</v>
      </c>
      <c r="E4" s="47" t="s">
        <v>16</v>
      </c>
    </row>
    <row r="5" spans="1:15" ht="28.5" customHeight="1" thickBot="1" x14ac:dyDescent="0.3">
      <c r="A5" s="50"/>
      <c r="B5" s="50"/>
      <c r="C5" s="44"/>
      <c r="D5" s="46"/>
      <c r="E5" s="48"/>
      <c r="G5" s="34" t="s">
        <v>18</v>
      </c>
      <c r="H5" s="35" t="s">
        <v>19</v>
      </c>
      <c r="I5" s="35" t="s">
        <v>20</v>
      </c>
      <c r="J5" s="35" t="s">
        <v>21</v>
      </c>
      <c r="K5" s="35" t="s">
        <v>22</v>
      </c>
      <c r="L5" s="36" t="s">
        <v>23</v>
      </c>
      <c r="M5" s="29" t="s">
        <v>24</v>
      </c>
      <c r="N5" s="29" t="s">
        <v>16</v>
      </c>
      <c r="O5" s="24" t="s">
        <v>35</v>
      </c>
    </row>
    <row r="6" spans="1:15" ht="18" customHeight="1" thickBot="1" x14ac:dyDescent="0.3">
      <c r="A6" s="21" t="s">
        <v>25</v>
      </c>
      <c r="B6" s="18">
        <v>1308</v>
      </c>
      <c r="C6" s="12">
        <f>B6/$B$16</f>
        <v>0.11508006334682386</v>
      </c>
      <c r="D6" s="12">
        <f>C6</f>
        <v>0.11508006334682386</v>
      </c>
      <c r="E6" s="16" t="str">
        <f>IF(D6&lt;=80%, "A", IF(D6 &lt;= 95%, "B",  "C"))</f>
        <v>A</v>
      </c>
      <c r="G6" s="37">
        <v>4100</v>
      </c>
      <c r="H6" s="33">
        <v>3600</v>
      </c>
      <c r="I6" s="33">
        <v>3800</v>
      </c>
      <c r="J6" s="33">
        <v>3550</v>
      </c>
      <c r="K6" s="33">
        <v>3950</v>
      </c>
      <c r="L6" s="38">
        <v>4050</v>
      </c>
      <c r="M6" s="30">
        <f>STDEVP(G6:L6)/AVERAGE(G6:L6)</f>
        <v>5.4919691545215456E-2</v>
      </c>
      <c r="N6" s="32" t="str">
        <f>IF(M6&lt;=10%, "X", IF(M6 &lt;= 25%, "Y",  "Z"))</f>
        <v>X</v>
      </c>
      <c r="O6" s="16" t="str">
        <f>CONCATENATE(E6,N6)</f>
        <v>AX</v>
      </c>
    </row>
    <row r="7" spans="1:15" ht="20.25" customHeight="1" thickBot="1" x14ac:dyDescent="0.3">
      <c r="A7" s="21" t="s">
        <v>26</v>
      </c>
      <c r="B7" s="18">
        <v>1265</v>
      </c>
      <c r="C7" s="12">
        <f t="shared" ref="C7:C15" si="0">B7/$B$16</f>
        <v>0.11129685025514693</v>
      </c>
      <c r="D7" s="14">
        <f>D6+C7</f>
        <v>0.22637691360197079</v>
      </c>
      <c r="E7" s="16" t="str">
        <f t="shared" ref="E7:E15" si="1">IF(D7&lt;=80%, "A", IF(D7 &lt;= 95%, "B",  "C"))</f>
        <v>A</v>
      </c>
      <c r="G7" s="37">
        <v>3200</v>
      </c>
      <c r="H7" s="33">
        <v>3100</v>
      </c>
      <c r="I7" s="33">
        <v>3400</v>
      </c>
      <c r="J7" s="33">
        <v>3350</v>
      </c>
      <c r="K7" s="33">
        <v>3120</v>
      </c>
      <c r="L7" s="38">
        <v>3280</v>
      </c>
      <c r="M7" s="30">
        <f t="shared" ref="M7:M15" si="2">STDEVP(G7:L7)/AVERAGE(G7:L7)</f>
        <v>3.4462644781221373E-2</v>
      </c>
      <c r="N7" s="32" t="str">
        <f t="shared" ref="N7:N15" si="3">IF(M7&lt;=10%, "X", IF(M7 &lt;= 25%, "Y",  "Z"))</f>
        <v>X</v>
      </c>
      <c r="O7" s="16" t="str">
        <f t="shared" ref="O7:O15" si="4">CONCATENATE(E7,N7)</f>
        <v>AX</v>
      </c>
    </row>
    <row r="8" spans="1:15" ht="40.5" customHeight="1" thickBot="1" x14ac:dyDescent="0.3">
      <c r="A8" s="21" t="s">
        <v>27</v>
      </c>
      <c r="B8" s="18">
        <v>1205</v>
      </c>
      <c r="C8" s="12">
        <f t="shared" si="0"/>
        <v>0.10601794826676052</v>
      </c>
      <c r="D8" s="14">
        <f t="shared" ref="D8:D15" si="5">D7+C8</f>
        <v>0.3323948618687313</v>
      </c>
      <c r="E8" s="16" t="str">
        <f t="shared" si="1"/>
        <v>A</v>
      </c>
      <c r="G8" s="37">
        <v>1560</v>
      </c>
      <c r="H8" s="33">
        <v>1470</v>
      </c>
      <c r="I8" s="33">
        <v>1650</v>
      </c>
      <c r="J8" s="33">
        <v>1600</v>
      </c>
      <c r="K8" s="33">
        <v>1540</v>
      </c>
      <c r="L8" s="38">
        <v>1610</v>
      </c>
      <c r="M8" s="30">
        <f t="shared" si="2"/>
        <v>3.6627605597392456E-2</v>
      </c>
      <c r="N8" s="32" t="str">
        <f t="shared" si="3"/>
        <v>X</v>
      </c>
      <c r="O8" s="16" t="str">
        <f t="shared" si="4"/>
        <v>AX</v>
      </c>
    </row>
    <row r="9" spans="1:15" ht="36" customHeight="1" thickBot="1" x14ac:dyDescent="0.3">
      <c r="A9" s="21" t="s">
        <v>28</v>
      </c>
      <c r="B9" s="18">
        <v>1197</v>
      </c>
      <c r="C9" s="12">
        <f t="shared" si="0"/>
        <v>0.10531409466830899</v>
      </c>
      <c r="D9" s="14">
        <f t="shared" si="5"/>
        <v>0.43770895653704028</v>
      </c>
      <c r="E9" s="16" t="str">
        <f t="shared" si="1"/>
        <v>A</v>
      </c>
      <c r="G9" s="37">
        <v>1250</v>
      </c>
      <c r="H9" s="33">
        <v>1245</v>
      </c>
      <c r="I9" s="33">
        <v>1350</v>
      </c>
      <c r="J9" s="33">
        <v>1400</v>
      </c>
      <c r="K9" s="33">
        <v>1380</v>
      </c>
      <c r="L9" s="38">
        <v>1410</v>
      </c>
      <c r="M9" s="30">
        <f t="shared" si="2"/>
        <v>5.0389113178266852E-2</v>
      </c>
      <c r="N9" s="32" t="str">
        <f t="shared" si="3"/>
        <v>X</v>
      </c>
      <c r="O9" s="16" t="str">
        <f t="shared" si="4"/>
        <v>AX</v>
      </c>
    </row>
    <row r="10" spans="1:15" ht="29.25" customHeight="1" thickBot="1" x14ac:dyDescent="0.3">
      <c r="A10" s="21" t="s">
        <v>29</v>
      </c>
      <c r="B10" s="18">
        <v>1134</v>
      </c>
      <c r="C10" s="12">
        <f t="shared" si="0"/>
        <v>9.977124758050325E-2</v>
      </c>
      <c r="D10" s="14">
        <f t="shared" si="5"/>
        <v>0.53748020411754349</v>
      </c>
      <c r="E10" s="16" t="str">
        <f t="shared" si="1"/>
        <v>A</v>
      </c>
      <c r="G10" s="37">
        <v>450</v>
      </c>
      <c r="H10" s="33">
        <v>409</v>
      </c>
      <c r="I10" s="33">
        <v>570</v>
      </c>
      <c r="J10" s="33">
        <v>330</v>
      </c>
      <c r="K10" s="33">
        <v>320</v>
      </c>
      <c r="L10" s="38">
        <v>410</v>
      </c>
      <c r="M10" s="30">
        <f t="shared" si="2"/>
        <v>0.20062860436403773</v>
      </c>
      <c r="N10" s="32" t="str">
        <f t="shared" si="3"/>
        <v>Y</v>
      </c>
      <c r="O10" s="16" t="str">
        <f t="shared" si="4"/>
        <v>AY</v>
      </c>
    </row>
    <row r="11" spans="1:15" ht="19.5" customHeight="1" thickBot="1" x14ac:dyDescent="0.3">
      <c r="A11" s="21" t="s">
        <v>30</v>
      </c>
      <c r="B11" s="18">
        <v>1108</v>
      </c>
      <c r="C11" s="12">
        <f t="shared" si="0"/>
        <v>9.7483723385535806E-2</v>
      </c>
      <c r="D11" s="14">
        <f t="shared" si="5"/>
        <v>0.63496392750307928</v>
      </c>
      <c r="E11" s="16" t="str">
        <f t="shared" si="1"/>
        <v>A</v>
      </c>
      <c r="G11" s="37">
        <v>435</v>
      </c>
      <c r="H11" s="33">
        <v>395</v>
      </c>
      <c r="I11" s="33">
        <v>610</v>
      </c>
      <c r="J11" s="33">
        <v>310</v>
      </c>
      <c r="K11" s="33">
        <v>550</v>
      </c>
      <c r="L11" s="38">
        <v>450</v>
      </c>
      <c r="M11" s="30">
        <f t="shared" si="2"/>
        <v>0.21457626897355536</v>
      </c>
      <c r="N11" s="32" t="str">
        <f t="shared" si="3"/>
        <v>Y</v>
      </c>
      <c r="O11" s="16" t="str">
        <f t="shared" si="4"/>
        <v>AY</v>
      </c>
    </row>
    <row r="12" spans="1:15" ht="18" customHeight="1" thickBot="1" x14ac:dyDescent="0.3">
      <c r="A12" s="21" t="s">
        <v>31</v>
      </c>
      <c r="B12" s="18">
        <v>1096</v>
      </c>
      <c r="C12" s="12">
        <f t="shared" si="0"/>
        <v>9.642794298785852E-2</v>
      </c>
      <c r="D12" s="14">
        <f t="shared" si="5"/>
        <v>0.73139187049093779</v>
      </c>
      <c r="E12" s="16" t="str">
        <f t="shared" si="1"/>
        <v>A</v>
      </c>
      <c r="G12" s="37">
        <v>250</v>
      </c>
      <c r="H12" s="33">
        <v>230</v>
      </c>
      <c r="I12" s="33">
        <v>270</v>
      </c>
      <c r="J12" s="33">
        <v>350</v>
      </c>
      <c r="K12" s="33">
        <v>330</v>
      </c>
      <c r="L12" s="38">
        <v>290</v>
      </c>
      <c r="M12" s="30">
        <f t="shared" si="2"/>
        <v>0.14754159930755253</v>
      </c>
      <c r="N12" s="32" t="str">
        <f t="shared" si="3"/>
        <v>Y</v>
      </c>
      <c r="O12" s="16" t="str">
        <f t="shared" si="4"/>
        <v>AY</v>
      </c>
    </row>
    <row r="13" spans="1:15" ht="27" customHeight="1" thickBot="1" x14ac:dyDescent="0.3">
      <c r="A13" s="21" t="s">
        <v>32</v>
      </c>
      <c r="B13" s="18">
        <v>1051</v>
      </c>
      <c r="C13" s="12">
        <f t="shared" si="0"/>
        <v>9.2468766496568711E-2</v>
      </c>
      <c r="D13" s="14">
        <f t="shared" si="5"/>
        <v>0.82386063698750656</v>
      </c>
      <c r="E13" s="16" t="str">
        <f t="shared" si="1"/>
        <v>B</v>
      </c>
      <c r="G13" s="37">
        <v>240</v>
      </c>
      <c r="H13" s="33">
        <v>250</v>
      </c>
      <c r="I13" s="33">
        <v>310</v>
      </c>
      <c r="J13" s="33">
        <v>320</v>
      </c>
      <c r="K13" s="33">
        <v>280</v>
      </c>
      <c r="L13" s="38">
        <v>250</v>
      </c>
      <c r="M13" s="30">
        <f t="shared" si="2"/>
        <v>0.11257076133943461</v>
      </c>
      <c r="N13" s="32" t="str">
        <f t="shared" si="3"/>
        <v>Y</v>
      </c>
      <c r="O13" s="16" t="str">
        <f t="shared" si="4"/>
        <v>BY</v>
      </c>
    </row>
    <row r="14" spans="1:15" ht="30.75" customHeight="1" thickBot="1" x14ac:dyDescent="0.3">
      <c r="A14" s="21" t="s">
        <v>33</v>
      </c>
      <c r="B14" s="18">
        <v>1004</v>
      </c>
      <c r="C14" s="12">
        <f t="shared" si="0"/>
        <v>8.8333626605666016E-2</v>
      </c>
      <c r="D14" s="14">
        <f t="shared" si="5"/>
        <v>0.91219426359317257</v>
      </c>
      <c r="E14" s="25" t="str">
        <f t="shared" si="1"/>
        <v>B</v>
      </c>
      <c r="G14" s="37">
        <v>10</v>
      </c>
      <c r="H14" s="33">
        <v>20</v>
      </c>
      <c r="I14" s="33">
        <v>21</v>
      </c>
      <c r="J14" s="33">
        <v>33</v>
      </c>
      <c r="K14" s="33">
        <v>40</v>
      </c>
      <c r="L14" s="38">
        <v>21</v>
      </c>
      <c r="M14" s="30">
        <f t="shared" si="2"/>
        <v>0.40219374653305745</v>
      </c>
      <c r="N14" s="32" t="str">
        <f t="shared" si="3"/>
        <v>Z</v>
      </c>
      <c r="O14" s="16" t="str">
        <f t="shared" si="4"/>
        <v>BZ</v>
      </c>
    </row>
    <row r="15" spans="1:15" ht="21" customHeight="1" thickBot="1" x14ac:dyDescent="0.3">
      <c r="A15" s="21" t="s">
        <v>34</v>
      </c>
      <c r="B15" s="18">
        <v>998</v>
      </c>
      <c r="C15" s="13">
        <f t="shared" si="0"/>
        <v>8.7805736406827387E-2</v>
      </c>
      <c r="D15" s="15">
        <f t="shared" si="5"/>
        <v>1</v>
      </c>
      <c r="E15" s="26" t="str">
        <f t="shared" si="1"/>
        <v>C</v>
      </c>
      <c r="G15" s="39">
        <v>5</v>
      </c>
      <c r="H15" s="40">
        <v>11</v>
      </c>
      <c r="I15" s="40">
        <v>20</v>
      </c>
      <c r="J15" s="40">
        <v>15</v>
      </c>
      <c r="K15" s="40">
        <v>31</v>
      </c>
      <c r="L15" s="41">
        <v>23</v>
      </c>
      <c r="M15" s="31">
        <f t="shared" si="2"/>
        <v>0.48007935851918321</v>
      </c>
      <c r="N15" s="32" t="str">
        <f t="shared" si="3"/>
        <v>Z</v>
      </c>
      <c r="O15" s="16" t="str">
        <f t="shared" si="4"/>
        <v>CZ</v>
      </c>
    </row>
    <row r="16" spans="1:15" ht="15.75" x14ac:dyDescent="0.25">
      <c r="A16" s="42" t="s">
        <v>13</v>
      </c>
      <c r="B16" s="1">
        <f>SUM(B6:B15)</f>
        <v>11366</v>
      </c>
    </row>
  </sheetData>
  <mergeCells count="5">
    <mergeCell ref="A4:A5"/>
    <mergeCell ref="B4:B5"/>
    <mergeCell ref="C4:C5"/>
    <mergeCell ref="D4:D5"/>
    <mergeCell ref="E4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Гейнц Дарья Денисовна</dc:creator>
  <cp:lastModifiedBy>Гейнц Дарья Денисовна</cp:lastModifiedBy>
  <dcterms:created xsi:type="dcterms:W3CDTF">2024-04-11T15:58:24Z</dcterms:created>
  <dcterms:modified xsi:type="dcterms:W3CDTF">2024-07-29T14:00:25Z</dcterms:modified>
</cp:coreProperties>
</file>