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831"/>
  <workbookPr/>
  <mc:AlternateContent xmlns:mc="http://schemas.openxmlformats.org/markup-compatibility/2006">
    <mc:Choice Requires="x15">
      <x15ac:absPath xmlns:x15ac="http://schemas.microsoft.com/office/spreadsheetml/2010/11/ac" url="https://d.docs.live.net/427b431063a93cf1/Hobbies/3D Printing/Prusa i3 Rework/"/>
    </mc:Choice>
  </mc:AlternateContent>
  <xr:revisionPtr revIDLastSave="59" documentId="6C51BC8D24A9F5F08D8A610681359430E902A5D4" xr6:coauthVersionLast="12" xr6:coauthVersionMax="12" xr10:uidLastSave="{E991ECE2-04C5-463A-A094-E00CB0184C59}"/>
  <bookViews>
    <workbookView xWindow="0" yWindow="0" windowWidth="8280" windowHeight="14720" xr2:uid="{00000000-000D-0000-FFFF-FFFF00000000}"/>
  </bookViews>
  <sheets>
    <sheet name=" 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H42" i="1"/>
  <c r="H38" i="1"/>
  <c r="H33" i="1"/>
  <c r="H31" i="1"/>
  <c r="G2" i="1"/>
  <c r="I2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H10" i="1"/>
  <c r="I10" i="1"/>
  <c r="G11" i="1"/>
  <c r="I11" i="1"/>
  <c r="G12" i="1"/>
  <c r="I12" i="1"/>
  <c r="G13" i="1"/>
  <c r="I13" i="1"/>
  <c r="G14" i="1"/>
  <c r="I14" i="1"/>
  <c r="G15" i="1"/>
  <c r="H15" i="1"/>
  <c r="I15" i="1"/>
  <c r="G16" i="1"/>
  <c r="I16" i="1"/>
  <c r="G17" i="1"/>
  <c r="I17" i="1"/>
  <c r="G18" i="1"/>
  <c r="I18" i="1"/>
  <c r="G19" i="1"/>
  <c r="I19" i="1"/>
  <c r="G20" i="1"/>
  <c r="I20" i="1"/>
  <c r="G21" i="1"/>
  <c r="H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45" i="1"/>
  <c r="K46" i="1"/>
  <c r="I46" i="1"/>
</calcChain>
</file>

<file path=xl/sharedStrings.xml><?xml version="1.0" encoding="utf-8"?>
<sst xmlns="http://schemas.openxmlformats.org/spreadsheetml/2006/main" count="166" uniqueCount="94">
  <si>
    <t>Category</t>
  </si>
  <si>
    <t>Quantity</t>
  </si>
  <si>
    <t>Type</t>
  </si>
  <si>
    <t>Name</t>
  </si>
  <si>
    <t>Size</t>
  </si>
  <si>
    <t>Have</t>
  </si>
  <si>
    <t>Need</t>
  </si>
  <si>
    <t>Cost (ea)</t>
  </si>
  <si>
    <t>Cost (total)</t>
  </si>
  <si>
    <t>From</t>
  </si>
  <si>
    <t>Link</t>
  </si>
  <si>
    <t>Printed parts</t>
  </si>
  <si>
    <t>…</t>
  </si>
  <si>
    <t>EBAY</t>
  </si>
  <si>
    <t>Extruder</t>
  </si>
  <si>
    <t>Rods</t>
  </si>
  <si>
    <t>Smooth Rod</t>
  </si>
  <si>
    <t>Ø8</t>
  </si>
  <si>
    <t>320 mm</t>
  </si>
  <si>
    <t>Smooth rod</t>
  </si>
  <si>
    <t>350 mm</t>
  </si>
  <si>
    <t>370 mm</t>
  </si>
  <si>
    <t>Threaded rod</t>
  </si>
  <si>
    <t>M5</t>
  </si>
  <si>
    <t>300 mm</t>
  </si>
  <si>
    <t>M10</t>
  </si>
  <si>
    <t>210 mm</t>
  </si>
  <si>
    <t>380 mm</t>
  </si>
  <si>
    <t>Mechanical Parts</t>
  </si>
  <si>
    <t>Linear Bearing</t>
  </si>
  <si>
    <t>LM8UU</t>
  </si>
  <si>
    <t>Bearing</t>
  </si>
  <si>
    <t>Belt</t>
  </si>
  <si>
    <t>GT2</t>
  </si>
  <si>
    <t>760 mm</t>
  </si>
  <si>
    <t>900 mm</t>
  </si>
  <si>
    <t>Coupling</t>
  </si>
  <si>
    <t>5*5</t>
  </si>
  <si>
    <t>Motor</t>
  </si>
  <si>
    <t>Nema 17</t>
  </si>
  <si>
    <t>Pulley</t>
  </si>
  <si>
    <t>Heated bed</t>
  </si>
  <si>
    <t>PCB Heated Bed</t>
  </si>
  <si>
    <t>http://www.ebay.com/itm/MK2B-PCB-Hot-Bed-Heated-Bed-for-RepRap-3D-Printers-Prusa-i3-12V-24V-214-x-214-/152211156047?hash=item23707dec4f:g:yeMAAOSwgZ1XtnhM</t>
  </si>
  <si>
    <t>Glass Plate</t>
  </si>
  <si>
    <t>Amazon</t>
  </si>
  <si>
    <t>https://www.amazon.com/RepRap-Champion-Borosilicate-Printer-200x200mm/dp/B00THZK3PQ</t>
  </si>
  <si>
    <t>Kapton Tape</t>
  </si>
  <si>
    <t>https://www.amazon.com/Mil-Kapton-Tape-Polyimide-Yds/dp/B006ZFQNT6</t>
  </si>
  <si>
    <t>Binder Clip</t>
  </si>
  <si>
    <t>https://www.amazon.com/Brands-Binder-Clips-Medium-A7072050/dp/B00TQ8FDB8</t>
  </si>
  <si>
    <t>Thermistor</t>
  </si>
  <si>
    <t>https://www.amazon.com/3D-CAM-Thermistors-pre-wired-Insulated/dp/B010MZ8TCS</t>
  </si>
  <si>
    <t>Electronics</t>
  </si>
  <si>
    <t>RAMPS Board</t>
  </si>
  <si>
    <t>Atmega 2560</t>
  </si>
  <si>
    <t>Stepstick</t>
  </si>
  <si>
    <t>Endstop w/ cables</t>
  </si>
  <si>
    <t>Power supply w/ cables</t>
  </si>
  <si>
    <t>Screws, Nuts, Washers</t>
  </si>
  <si>
    <t>Screw</t>
  </si>
  <si>
    <t>M3</t>
  </si>
  <si>
    <t>MC (100)</t>
  </si>
  <si>
    <t>https://www.mcmaster.com/#standard-socket-head-screws/=165y4pq</t>
  </si>
  <si>
    <t>https://www.mcmaster.com/#standard-socket-head-screws/=165y4ht</t>
  </si>
  <si>
    <t>MC (10)</t>
  </si>
  <si>
    <t>https://www.mcmaster.com/#standard-socket-head-screws/=165y4xq</t>
  </si>
  <si>
    <t>MC (25)</t>
  </si>
  <si>
    <t>https://www.mcmaster.com/#standard-socket-head-screws/=165y56w</t>
  </si>
  <si>
    <t>M4</t>
  </si>
  <si>
    <t>M8</t>
  </si>
  <si>
    <t>MC (50)</t>
  </si>
  <si>
    <t>Washer</t>
  </si>
  <si>
    <t>Ø3 mm</t>
  </si>
  <si>
    <t>https://www.mcmaster.com/#standard-washers/=165y6i9</t>
  </si>
  <si>
    <t>Ø8 mm</t>
  </si>
  <si>
    <t>https://www.mcmaster.com/#standard-washers/=165y6t1</t>
  </si>
  <si>
    <t>Ø10 mm</t>
  </si>
  <si>
    <t>https://www.mcmaster.com/#standard-washers/=165y75d</t>
  </si>
  <si>
    <t>Grub Screw</t>
  </si>
  <si>
    <t>https://www.mcmaster.com/#set-screws/=165y7ry</t>
  </si>
  <si>
    <t>https://www.mcmaster.com/#set-screws/=165yb52</t>
  </si>
  <si>
    <t>Nut</t>
  </si>
  <si>
    <t>https://www.mcmaster.com/#hex-nuts/=165y8n0</t>
  </si>
  <si>
    <t>https://www.mcmaster.com/#hex-nuts/=165y8xd</t>
  </si>
  <si>
    <t>https://www.mcmaster.com/#hex-nuts/=165y96z</t>
  </si>
  <si>
    <t>https://www.mcmaster.com/#hex-nuts/=165y9e7</t>
  </si>
  <si>
    <t>https://www.mcmaster.com/#hex-nuts/=165y9lq</t>
  </si>
  <si>
    <t>Nylstop Nut</t>
  </si>
  <si>
    <t>https://www.mcmaster.com/#hex-locknuts/=165ya5r</t>
  </si>
  <si>
    <t>Frame</t>
  </si>
  <si>
    <t>Laser Cut Plywood</t>
  </si>
  <si>
    <t>Laines Planes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</si>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</sst>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2"/>
    <xf numFmtId="44" fontId="0" fillId="0" borderId="0" xfId="0" applyNumberFormat="1"/>
    <xf numFmtId="0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0" borderId="0" xfId="0" applyFill="1"/>
    <xf numFmtId="44" fontId="0" fillId="0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46" totalsRowCount="1">
  <autoFilter ref="A1:K45" xr:uid="{00000000-0009-0000-0100-000001000000}"/>
  <tableColumns count="11">
    <tableColumn id="7" xr3:uid="{00000000-0010-0000-0000-000007000000}" name="Category" totalsRowLabel="Total"/>
    <tableColumn id="1" xr3:uid="{00000000-0010-0000-0000-000001000000}" name="Quantity"/>
    <tableColumn id="2" xr3:uid="{00000000-0010-0000-0000-000002000000}" name="Type"/>
    <tableColumn id="3" xr3:uid="{00000000-0010-0000-0000-000003000000}" name="Name"/>
    <tableColumn id="4" xr3:uid="{00000000-0010-0000-0000-000004000000}" name="Size"/>
    <tableColumn id="5" xr3:uid="{00000000-0010-0000-0000-000005000000}" name="Have"/>
    <tableColumn id="8" xr3:uid="{00000000-0010-0000-0000-000008000000}" name="Need" dataDxfId="2">
      <calculatedColumnFormula>Table1[[#This Row],[Quantity]]-Table1[[#This Row],[Have]]</calculatedColumnFormula>
    </tableColumn>
    <tableColumn id="6" xr3:uid="{00000000-0010-0000-0000-000006000000}" name="Cost (ea)" totalsRowDxfId="1" dataCellStyle="Currency"/>
    <tableColumn id="9" xr3:uid="{00000000-0010-0000-0000-000009000000}" name="Cost (total)" totalsRowFunction="sum" totalsRowDxfId="0" dataCellStyle="Currency">
      <calculatedColumnFormula>Table1[[#This Row],[Need]]*Table1[[#This Row],[Cost (ea)]]</calculatedColumnFormula>
    </tableColumn>
    <tableColumn id="10" xr3:uid="{00000000-0010-0000-0000-00000A000000}" name="From"/>
    <tableColumn id="11" xr3:uid="{00000000-0010-0000-0000-00000B000000}" name="Link" totalsRowFunction="count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8" Type="http://schemas.openxmlformats.org/officeDocument/2006/relationships/hyperlink" Target="https://www.mcmaster.com/" TargetMode="External"/><Relationship Id="rId3" Type="http://schemas.openxmlformats.org/officeDocument/2006/relationships/hyperlink" Target="https://www.amazon.com/Brands-Binder-Clips-Medium-A7072050/dp/B00TQ8FDB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7" Type="http://schemas.openxmlformats.org/officeDocument/2006/relationships/hyperlink" Target="https://www.mcmaster.com/" TargetMode="External"/><Relationship Id="rId2" Type="http://schemas.openxmlformats.org/officeDocument/2006/relationships/hyperlink" Target="https://www.amazon.com/Mil-Kapton-Tape-Polyimide-Yds/dp/B006ZFQNT6" TargetMode="External"/><Relationship Id="rId16" Type="http://schemas.openxmlformats.org/officeDocument/2006/relationships/hyperlink" Target="https://www.mcmaster.com/" TargetMode="External"/><Relationship Id="rId20" Type="http://schemas.openxmlformats.org/officeDocument/2006/relationships/hyperlink" Target="https://www.mcmaster.com/" TargetMode="External"/><Relationship Id="rId1" Type="http://schemas.openxmlformats.org/officeDocument/2006/relationships/hyperlink" Target="https://www.amazon.com/RepRap-Champion-Borosilicate-Printer-200x200mm/dp/B00THZK3PQ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://www.ebay.com/itm/MK2B-PCB-Hot-Bed-Heated-Bed-for-RepRap-3D-Printers-Prusa-i3-12V-24V-214-x-214-/152211156047?hash=item23707dec4f:g:yeMAAOSwgZ1XtnhM" TargetMode="External"/><Relationship Id="rId15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amazon.com/3D-CAM-Thermistors-pre-wired-Insulated/dp/B010MZ8TCS" TargetMode="External"/><Relationship Id="rId9" Type="http://schemas.openxmlformats.org/officeDocument/2006/relationships/hyperlink" Target="https://www.mcmaster.com/" TargetMode="External"/><Relationship Id="rId14" Type="http://schemas.openxmlformats.org/officeDocument/2006/relationships/hyperlink" Target="https://www.mcmaster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46"/>
  <sheetViews>
    <sheetView tabSelected="1" topLeftCell="B31" workbookViewId="0" xr3:uid="{AEA406A1-0E4B-5B11-9CD5-51D6E497D94C}">
      <selection activeCell="K38" sqref="K38"/>
    </sheetView>
  </sheetViews>
  <sheetFormatPr defaultColWidth="8.85546875" defaultRowHeight="15"/>
  <cols>
    <col min="1" max="1" width="20.42578125" bestFit="1" customWidth="1"/>
    <col min="2" max="2" width="10.28515625" bestFit="1" customWidth="1"/>
    <col min="3" max="3" width="22.28515625" bestFit="1" customWidth="1"/>
    <col min="4" max="4" width="12.140625" customWidth="1"/>
    <col min="5" max="5" width="11.140625" customWidth="1"/>
    <col min="6" max="7" width="7.42578125" bestFit="1" customWidth="1"/>
    <col min="8" max="8" width="10.42578125" style="1" customWidth="1"/>
    <col min="9" max="9" width="8.85546875" style="1"/>
    <col min="10" max="10" width="12.85546875" bestFit="1" customWidth="1"/>
    <col min="11" max="11" width="77.28515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>
      <c r="A2" s="5" t="s">
        <v>11</v>
      </c>
      <c r="B2" s="5">
        <v>1</v>
      </c>
      <c r="C2" s="5" t="s">
        <v>12</v>
      </c>
      <c r="D2" s="5"/>
      <c r="E2" s="5"/>
      <c r="F2" s="5">
        <v>1</v>
      </c>
      <c r="G2" s="5">
        <f>Table1[[#This Row],[Quantity]]-Table1[[#This Row],[Have]]</f>
        <v>0</v>
      </c>
      <c r="H2" s="6">
        <v>25.99</v>
      </c>
      <c r="I2" s="6">
        <f>Table1[[#This Row],[Need]]*Table1[[#This Row],[Cost (ea)]]</f>
        <v>0</v>
      </c>
      <c r="J2" s="5" t="s">
        <v>13</v>
      </c>
    </row>
    <row r="3" spans="1:11">
      <c r="A3" s="7" t="s">
        <v>14</v>
      </c>
      <c r="B3" s="7">
        <v>1</v>
      </c>
      <c r="C3" s="7" t="s">
        <v>12</v>
      </c>
      <c r="D3" s="7"/>
      <c r="E3" s="7"/>
      <c r="F3" s="7">
        <v>1</v>
      </c>
      <c r="G3" s="7">
        <f>Table1[[#This Row],[Quantity]]-Table1[[#This Row],[Have]]</f>
        <v>0</v>
      </c>
      <c r="H3" s="8">
        <v>29.99</v>
      </c>
      <c r="I3" s="8">
        <f>Table1[[#This Row],[Need]]*Table1[[#This Row],[Cost (ea)]]</f>
        <v>0</v>
      </c>
      <c r="J3" s="7" t="s">
        <v>13</v>
      </c>
    </row>
    <row r="4" spans="1:11">
      <c r="A4" s="5" t="s">
        <v>15</v>
      </c>
      <c r="B4" s="5">
        <v>2</v>
      </c>
      <c r="C4" s="5" t="s">
        <v>16</v>
      </c>
      <c r="D4" s="5" t="s">
        <v>17</v>
      </c>
      <c r="E4" s="5" t="s">
        <v>18</v>
      </c>
      <c r="F4" s="5">
        <v>2</v>
      </c>
      <c r="G4" s="5">
        <f>Table1[[#This Row],[Quantity]]-Table1[[#This Row],[Have]]</f>
        <v>0</v>
      </c>
      <c r="H4" s="6">
        <v>4.8</v>
      </c>
      <c r="I4" s="6">
        <f>Table1[[#This Row],[Need]]*Table1[[#This Row],[Cost (ea)]]</f>
        <v>0</v>
      </c>
      <c r="J4" s="5" t="s">
        <v>13</v>
      </c>
    </row>
    <row r="5" spans="1:11">
      <c r="A5" s="5"/>
      <c r="B5" s="5">
        <v>2</v>
      </c>
      <c r="C5" s="5" t="s">
        <v>19</v>
      </c>
      <c r="D5" s="5" t="s">
        <v>17</v>
      </c>
      <c r="E5" s="5" t="s">
        <v>20</v>
      </c>
      <c r="F5" s="5">
        <v>2</v>
      </c>
      <c r="G5" s="5">
        <f>Table1[[#This Row],[Quantity]]-Table1[[#This Row],[Have]]</f>
        <v>0</v>
      </c>
      <c r="H5" s="6">
        <v>4.8</v>
      </c>
      <c r="I5" s="6">
        <f>Table1[[#This Row],[Need]]*Table1[[#This Row],[Cost (ea)]]</f>
        <v>0</v>
      </c>
      <c r="J5" s="5" t="s">
        <v>13</v>
      </c>
    </row>
    <row r="6" spans="1:11">
      <c r="A6" s="5"/>
      <c r="B6" s="5">
        <v>2</v>
      </c>
      <c r="C6" s="5" t="s">
        <v>19</v>
      </c>
      <c r="D6" s="5" t="s">
        <v>17</v>
      </c>
      <c r="E6" s="5" t="s">
        <v>21</v>
      </c>
      <c r="F6" s="5">
        <v>2</v>
      </c>
      <c r="G6" s="5">
        <f>Table1[[#This Row],[Quantity]]-Table1[[#This Row],[Have]]</f>
        <v>0</v>
      </c>
      <c r="H6" s="6">
        <v>4.8</v>
      </c>
      <c r="I6" s="6">
        <f>Table1[[#This Row],[Need]]*Table1[[#This Row],[Cost (ea)]]</f>
        <v>0</v>
      </c>
      <c r="J6" s="5" t="s">
        <v>13</v>
      </c>
    </row>
    <row r="7" spans="1:11">
      <c r="A7" s="5"/>
      <c r="B7" s="5">
        <v>2</v>
      </c>
      <c r="C7" s="5" t="s">
        <v>22</v>
      </c>
      <c r="D7" s="5" t="s">
        <v>23</v>
      </c>
      <c r="E7" s="5" t="s">
        <v>24</v>
      </c>
      <c r="F7" s="5">
        <v>2</v>
      </c>
      <c r="G7" s="5">
        <f>Table1[[#This Row],[Quantity]]-Table1[[#This Row],[Have]]</f>
        <v>0</v>
      </c>
      <c r="H7" s="6">
        <v>4.8</v>
      </c>
      <c r="I7" s="6">
        <f>Table1[[#This Row],[Need]]*Table1[[#This Row],[Cost (ea)]]</f>
        <v>0</v>
      </c>
      <c r="J7" s="5" t="s">
        <v>13</v>
      </c>
    </row>
    <row r="8" spans="1:11">
      <c r="A8" s="5"/>
      <c r="B8" s="5">
        <v>4</v>
      </c>
      <c r="C8" s="5" t="s">
        <v>22</v>
      </c>
      <c r="D8" s="5" t="s">
        <v>25</v>
      </c>
      <c r="E8" s="5" t="s">
        <v>26</v>
      </c>
      <c r="F8" s="5">
        <v>4</v>
      </c>
      <c r="G8" s="5">
        <f>Table1[[#This Row],[Quantity]]-Table1[[#This Row],[Have]]</f>
        <v>0</v>
      </c>
      <c r="H8" s="6">
        <v>2.4</v>
      </c>
      <c r="I8" s="6">
        <f>Table1[[#This Row],[Need]]*Table1[[#This Row],[Cost (ea)]]</f>
        <v>0</v>
      </c>
      <c r="J8" s="5" t="s">
        <v>13</v>
      </c>
    </row>
    <row r="9" spans="1:11">
      <c r="A9" s="5"/>
      <c r="B9" s="5">
        <v>2</v>
      </c>
      <c r="C9" s="5" t="s">
        <v>22</v>
      </c>
      <c r="D9" s="5" t="s">
        <v>25</v>
      </c>
      <c r="E9" s="5" t="s">
        <v>27</v>
      </c>
      <c r="F9" s="5">
        <v>2</v>
      </c>
      <c r="G9" s="5">
        <f>Table1[[#This Row],[Quantity]]-Table1[[#This Row],[Have]]</f>
        <v>0</v>
      </c>
      <c r="H9" s="6">
        <v>4.8</v>
      </c>
      <c r="I9" s="6">
        <f>Table1[[#This Row],[Need]]*Table1[[#This Row],[Cost (ea)]]</f>
        <v>0</v>
      </c>
      <c r="J9" s="5" t="s">
        <v>13</v>
      </c>
    </row>
    <row r="10" spans="1:11">
      <c r="A10" s="5" t="s">
        <v>28</v>
      </c>
      <c r="B10" s="5">
        <v>11</v>
      </c>
      <c r="C10" s="5" t="s">
        <v>29</v>
      </c>
      <c r="D10" s="5" t="s">
        <v>30</v>
      </c>
      <c r="E10" s="5"/>
      <c r="F10" s="5">
        <v>11</v>
      </c>
      <c r="G10" s="5">
        <f>Table1[[#This Row],[Quantity]]-Table1[[#This Row],[Have]]</f>
        <v>0</v>
      </c>
      <c r="H10" s="6">
        <f>10.59/12</f>
        <v>0.88249999999999995</v>
      </c>
      <c r="I10" s="6">
        <f>Table1[[#This Row],[Need]]*Table1[[#This Row],[Cost (ea)]]</f>
        <v>0</v>
      </c>
      <c r="J10" s="5" t="s">
        <v>13</v>
      </c>
    </row>
    <row r="11" spans="1:11">
      <c r="A11" s="5"/>
      <c r="B11" s="5">
        <v>1</v>
      </c>
      <c r="C11" s="5" t="s">
        <v>31</v>
      </c>
      <c r="D11" s="5">
        <v>624</v>
      </c>
      <c r="E11" s="5"/>
      <c r="F11" s="5">
        <v>1</v>
      </c>
      <c r="G11" s="5">
        <f>Table1[[#This Row],[Quantity]]-Table1[[#This Row],[Have]]</f>
        <v>0</v>
      </c>
      <c r="H11" s="6">
        <v>0.5</v>
      </c>
      <c r="I11" s="6">
        <f>Table1[[#This Row],[Need]]*Table1[[#This Row],[Cost (ea)]]</f>
        <v>0</v>
      </c>
      <c r="J11" s="5" t="s">
        <v>13</v>
      </c>
    </row>
    <row r="12" spans="1:11">
      <c r="A12" s="5"/>
      <c r="B12" s="5">
        <v>4</v>
      </c>
      <c r="C12" s="5" t="s">
        <v>31</v>
      </c>
      <c r="D12" s="5">
        <v>608</v>
      </c>
      <c r="E12" s="5"/>
      <c r="F12" s="5">
        <v>4</v>
      </c>
      <c r="G12" s="5">
        <f>Table1[[#This Row],[Quantity]]-Table1[[#This Row],[Have]]</f>
        <v>0</v>
      </c>
      <c r="H12" s="6">
        <v>1</v>
      </c>
      <c r="I12" s="6">
        <f>Table1[[#This Row],[Need]]*Table1[[#This Row],[Cost (ea)]]</f>
        <v>0</v>
      </c>
      <c r="J12" s="5" t="s">
        <v>13</v>
      </c>
      <c r="K12" s="2"/>
    </row>
    <row r="13" spans="1:11">
      <c r="A13" s="5"/>
      <c r="B13" s="5">
        <v>1</v>
      </c>
      <c r="C13" s="5" t="s">
        <v>32</v>
      </c>
      <c r="D13" s="5" t="s">
        <v>33</v>
      </c>
      <c r="E13" s="5" t="s">
        <v>34</v>
      </c>
      <c r="F13" s="5">
        <v>1</v>
      </c>
      <c r="G13" s="5">
        <f>Table1[[#This Row],[Quantity]]-Table1[[#This Row],[Have]]</f>
        <v>0</v>
      </c>
      <c r="H13" s="6">
        <v>1.66</v>
      </c>
      <c r="I13" s="6">
        <f>Table1[[#This Row],[Need]]*Table1[[#This Row],[Cost (ea)]]</f>
        <v>0</v>
      </c>
      <c r="J13" s="5" t="s">
        <v>13</v>
      </c>
    </row>
    <row r="14" spans="1:11">
      <c r="A14" s="5"/>
      <c r="B14" s="5">
        <v>1</v>
      </c>
      <c r="C14" s="5" t="s">
        <v>32</v>
      </c>
      <c r="D14" s="5" t="s">
        <v>33</v>
      </c>
      <c r="E14" s="5" t="s">
        <v>35</v>
      </c>
      <c r="F14" s="5">
        <v>1</v>
      </c>
      <c r="G14" s="5">
        <f>Table1[[#This Row],[Quantity]]-Table1[[#This Row],[Have]]</f>
        <v>0</v>
      </c>
      <c r="H14" s="6">
        <v>1.66</v>
      </c>
      <c r="I14" s="6">
        <f>Table1[[#This Row],[Need]]*Table1[[#This Row],[Cost (ea)]]</f>
        <v>0</v>
      </c>
      <c r="J14" s="5" t="s">
        <v>13</v>
      </c>
    </row>
    <row r="15" spans="1:11">
      <c r="A15" s="5"/>
      <c r="B15" s="5">
        <v>2</v>
      </c>
      <c r="C15" s="5" t="s">
        <v>36</v>
      </c>
      <c r="D15" s="5"/>
      <c r="E15" s="5" t="s">
        <v>37</v>
      </c>
      <c r="F15" s="5">
        <v>2</v>
      </c>
      <c r="G15" s="5">
        <f>Table1[[#This Row],[Quantity]]-Table1[[#This Row],[Have]]</f>
        <v>0</v>
      </c>
      <c r="H15" s="6">
        <f>5.7/2</f>
        <v>2.85</v>
      </c>
      <c r="I15" s="6">
        <f>Table1[[#This Row],[Need]]*Table1[[#This Row],[Cost (ea)]]</f>
        <v>0</v>
      </c>
      <c r="J15" s="5" t="s">
        <v>13</v>
      </c>
    </row>
    <row r="16" spans="1:11">
      <c r="A16" s="5"/>
      <c r="B16" s="5">
        <v>5</v>
      </c>
      <c r="C16" s="5" t="s">
        <v>38</v>
      </c>
      <c r="D16" s="5" t="s">
        <v>39</v>
      </c>
      <c r="E16" s="5"/>
      <c r="F16" s="5">
        <v>5</v>
      </c>
      <c r="G16" s="5">
        <f>Table1[[#This Row],[Quantity]]-Table1[[#This Row],[Have]]</f>
        <v>0</v>
      </c>
      <c r="H16" s="6">
        <v>12.99</v>
      </c>
      <c r="I16" s="6">
        <f>Table1[[#This Row],[Need]]*Table1[[#This Row],[Cost (ea)]]</f>
        <v>0</v>
      </c>
      <c r="J16" s="5" t="s">
        <v>13</v>
      </c>
    </row>
    <row r="17" spans="1:11">
      <c r="A17" s="5"/>
      <c r="B17" s="5">
        <v>2</v>
      </c>
      <c r="C17" s="5" t="s">
        <v>40</v>
      </c>
      <c r="D17" s="5" t="s">
        <v>33</v>
      </c>
      <c r="E17" s="5"/>
      <c r="F17" s="5">
        <v>2</v>
      </c>
      <c r="G17" s="5">
        <f>Table1[[#This Row],[Quantity]]-Table1[[#This Row],[Have]]</f>
        <v>0</v>
      </c>
      <c r="H17" s="6">
        <v>2.2000000000000002</v>
      </c>
      <c r="I17" s="6">
        <f>Table1[[#This Row],[Need]]*Table1[[#This Row],[Cost (ea)]]</f>
        <v>0</v>
      </c>
      <c r="J17" s="5" t="s">
        <v>13</v>
      </c>
    </row>
    <row r="18" spans="1:11">
      <c r="A18" t="s">
        <v>41</v>
      </c>
      <c r="B18">
        <v>1</v>
      </c>
      <c r="C18" t="s">
        <v>42</v>
      </c>
      <c r="G18">
        <f>Table1[[#This Row],[Quantity]]-Table1[[#This Row],[Have]]</f>
        <v>1</v>
      </c>
      <c r="H18" s="1">
        <v>15.99</v>
      </c>
      <c r="I18" s="1">
        <f>Table1[[#This Row],[Need]]*Table1[[#This Row],[Cost (ea)]]</f>
        <v>15.99</v>
      </c>
      <c r="J18" t="s">
        <v>13</v>
      </c>
      <c r="K18" s="2" t="s">
        <v>43</v>
      </c>
    </row>
    <row r="19" spans="1:11">
      <c r="B19">
        <v>1</v>
      </c>
      <c r="C19" t="s">
        <v>44</v>
      </c>
      <c r="G19">
        <f>Table1[[#This Row],[Quantity]]-Table1[[#This Row],[Have]]</f>
        <v>1</v>
      </c>
      <c r="H19" s="1">
        <v>19.95</v>
      </c>
      <c r="I19" s="1">
        <f>Table1[[#This Row],[Need]]*Table1[[#This Row],[Cost (ea)]]</f>
        <v>19.95</v>
      </c>
      <c r="J19" t="s">
        <v>45</v>
      </c>
      <c r="K19" s="2" t="s">
        <v>46</v>
      </c>
    </row>
    <row r="20" spans="1:11">
      <c r="B20">
        <v>1</v>
      </c>
      <c r="C20" t="s">
        <v>47</v>
      </c>
      <c r="G20">
        <f>Table1[[#This Row],[Quantity]]-Table1[[#This Row],[Have]]</f>
        <v>1</v>
      </c>
      <c r="H20" s="1">
        <v>8.5500000000000007</v>
      </c>
      <c r="I20" s="1">
        <f>Table1[[#This Row],[Need]]*Table1[[#This Row],[Cost (ea)]]</f>
        <v>8.5500000000000007</v>
      </c>
      <c r="J20" t="s">
        <v>45</v>
      </c>
      <c r="K20" s="2" t="s">
        <v>48</v>
      </c>
    </row>
    <row r="21" spans="1:11">
      <c r="B21">
        <v>4</v>
      </c>
      <c r="C21" t="s">
        <v>49</v>
      </c>
      <c r="G21">
        <f>Table1[[#This Row],[Quantity]]-Table1[[#This Row],[Have]]</f>
        <v>4</v>
      </c>
      <c r="H21" s="1">
        <f>4.98/24</f>
        <v>0.20750000000000002</v>
      </c>
      <c r="I21" s="1">
        <f>Table1[[#This Row],[Need]]*Table1[[#This Row],[Cost (ea)]]</f>
        <v>0.83000000000000007</v>
      </c>
      <c r="J21" t="s">
        <v>45</v>
      </c>
      <c r="K21" s="2" t="s">
        <v>50</v>
      </c>
    </row>
    <row r="22" spans="1:11">
      <c r="B22">
        <v>1</v>
      </c>
      <c r="C22" t="s">
        <v>51</v>
      </c>
      <c r="G22">
        <f>Table1[[#This Row],[Quantity]]-Table1[[#This Row],[Have]]</f>
        <v>1</v>
      </c>
      <c r="H22" s="1">
        <v>7.5</v>
      </c>
      <c r="I22" s="1">
        <f>Table1[[#This Row],[Need]]*Table1[[#This Row],[Cost (ea)]]</f>
        <v>7.5</v>
      </c>
      <c r="J22" t="s">
        <v>45</v>
      </c>
      <c r="K22" s="2" t="s">
        <v>52</v>
      </c>
    </row>
    <row r="23" spans="1:11">
      <c r="A23" s="5" t="s">
        <v>53</v>
      </c>
      <c r="B23" s="5">
        <v>1</v>
      </c>
      <c r="C23" s="5" t="s">
        <v>54</v>
      </c>
      <c r="D23" s="5"/>
      <c r="E23" s="5"/>
      <c r="F23" s="5">
        <v>1</v>
      </c>
      <c r="G23" s="5">
        <f>Table1[[#This Row],[Quantity]]-Table1[[#This Row],[Have]]</f>
        <v>0</v>
      </c>
      <c r="H23" s="6">
        <v>36.99</v>
      </c>
      <c r="I23" s="6">
        <f>Table1[[#This Row],[Need]]*Table1[[#This Row],[Cost (ea)]]</f>
        <v>0</v>
      </c>
      <c r="J23" s="5" t="s">
        <v>13</v>
      </c>
    </row>
    <row r="24" spans="1:11">
      <c r="A24" s="5"/>
      <c r="B24" s="5">
        <v>1</v>
      </c>
      <c r="C24" s="5" t="s">
        <v>55</v>
      </c>
      <c r="D24" s="5"/>
      <c r="E24" s="5"/>
      <c r="F24" s="5">
        <v>1</v>
      </c>
      <c r="G24" s="5">
        <f>Table1[[#This Row],[Quantity]]-Table1[[#This Row],[Have]]</f>
        <v>0</v>
      </c>
      <c r="H24" s="6">
        <v>0</v>
      </c>
      <c r="I24" s="6">
        <f>Table1[[#This Row],[Need]]*Table1[[#This Row],[Cost (ea)]]</f>
        <v>0</v>
      </c>
      <c r="J24" s="5" t="s">
        <v>13</v>
      </c>
    </row>
    <row r="25" spans="1:11">
      <c r="A25" s="5"/>
      <c r="B25" s="5">
        <v>4</v>
      </c>
      <c r="C25" s="5" t="s">
        <v>56</v>
      </c>
      <c r="D25" s="5"/>
      <c r="E25" s="5"/>
      <c r="F25" s="5">
        <v>4</v>
      </c>
      <c r="G25" s="5">
        <f>Table1[[#This Row],[Quantity]]-Table1[[#This Row],[Have]]</f>
        <v>0</v>
      </c>
      <c r="H25" s="6">
        <v>0</v>
      </c>
      <c r="I25" s="6">
        <f>Table1[[#This Row],[Need]]*Table1[[#This Row],[Cost (ea)]]</f>
        <v>0</v>
      </c>
      <c r="J25" s="5" t="s">
        <v>13</v>
      </c>
    </row>
    <row r="26" spans="1:11">
      <c r="A26" s="5"/>
      <c r="B26" s="5">
        <v>3</v>
      </c>
      <c r="C26" s="5" t="s">
        <v>57</v>
      </c>
      <c r="D26" s="5"/>
      <c r="E26" s="5"/>
      <c r="F26" s="5">
        <v>3</v>
      </c>
      <c r="G26" s="5">
        <f>Table1[[#This Row],[Quantity]]-Table1[[#This Row],[Have]]</f>
        <v>0</v>
      </c>
      <c r="H26" s="6">
        <v>2</v>
      </c>
      <c r="I26" s="6">
        <f>Table1[[#This Row],[Need]]*Table1[[#This Row],[Cost (ea)]]</f>
        <v>0</v>
      </c>
      <c r="J26" s="5" t="s">
        <v>13</v>
      </c>
    </row>
    <row r="27" spans="1:11">
      <c r="A27" s="5"/>
      <c r="B27" s="5">
        <v>1</v>
      </c>
      <c r="C27" s="5" t="s">
        <v>58</v>
      </c>
      <c r="D27" s="5"/>
      <c r="E27" s="5"/>
      <c r="F27" s="5">
        <v>1</v>
      </c>
      <c r="G27" s="5">
        <f>Table1[[#This Row],[Quantity]]-Table1[[#This Row],[Have]]</f>
        <v>0</v>
      </c>
      <c r="H27" s="6">
        <v>26.96</v>
      </c>
      <c r="I27" s="6">
        <f>Table1[[#This Row],[Need]]*Table1[[#This Row],[Cost (ea)]]</f>
        <v>0</v>
      </c>
      <c r="J27" s="5" t="s">
        <v>13</v>
      </c>
      <c r="K27" s="2"/>
    </row>
    <row r="28" spans="1:11">
      <c r="A28" s="5" t="s">
        <v>59</v>
      </c>
      <c r="B28" s="5">
        <v>41</v>
      </c>
      <c r="C28" s="5" t="s">
        <v>60</v>
      </c>
      <c r="D28" s="5" t="s">
        <v>61</v>
      </c>
      <c r="E28" s="5">
        <v>14</v>
      </c>
      <c r="F28" s="5">
        <v>41</v>
      </c>
      <c r="G28" s="5">
        <f>Table1[[#This Row],[Quantity]]-Table1[[#This Row],[Have]]</f>
        <v>0</v>
      </c>
      <c r="H28" s="6">
        <v>0.1057</v>
      </c>
      <c r="I28" s="6">
        <v>10.57</v>
      </c>
      <c r="J28" s="5" t="s">
        <v>62</v>
      </c>
      <c r="K28" s="2" t="s">
        <v>63</v>
      </c>
    </row>
    <row r="29" spans="1:11">
      <c r="A29" s="5"/>
      <c r="B29" s="5">
        <v>3</v>
      </c>
      <c r="C29" s="5" t="s">
        <v>60</v>
      </c>
      <c r="D29" s="5" t="s">
        <v>61</v>
      </c>
      <c r="E29" s="5">
        <v>24</v>
      </c>
      <c r="F29" s="5">
        <v>3</v>
      </c>
      <c r="G29" s="5">
        <f>Table1[[#This Row],[Quantity]]-Table1[[#This Row],[Have]]</f>
        <v>0</v>
      </c>
      <c r="H29" s="6">
        <v>0.12280000000000001</v>
      </c>
      <c r="I29" s="6">
        <v>12.28</v>
      </c>
      <c r="J29" s="5" t="s">
        <v>62</v>
      </c>
      <c r="K29" s="2" t="s">
        <v>64</v>
      </c>
    </row>
    <row r="30" spans="1:11">
      <c r="A30" s="5"/>
      <c r="B30" s="5">
        <v>4</v>
      </c>
      <c r="C30" s="5" t="s">
        <v>60</v>
      </c>
      <c r="D30" s="5" t="s">
        <v>61</v>
      </c>
      <c r="E30" s="5">
        <v>30</v>
      </c>
      <c r="F30" s="5">
        <v>4</v>
      </c>
      <c r="G30" s="5">
        <f>Table1[[#This Row],[Quantity]]-Table1[[#This Row],[Have]]</f>
        <v>0</v>
      </c>
      <c r="H30" s="6">
        <v>0.91600000000000004</v>
      </c>
      <c r="I30" s="6">
        <v>9.16</v>
      </c>
      <c r="J30" s="5" t="s">
        <v>65</v>
      </c>
      <c r="K30" s="2" t="s">
        <v>66</v>
      </c>
    </row>
    <row r="31" spans="1:11">
      <c r="A31" s="5"/>
      <c r="B31" s="5">
        <v>2</v>
      </c>
      <c r="C31" s="5" t="s">
        <v>60</v>
      </c>
      <c r="D31" s="5" t="s">
        <v>61</v>
      </c>
      <c r="E31" s="5">
        <v>60</v>
      </c>
      <c r="F31" s="5">
        <v>2</v>
      </c>
      <c r="G31" s="5">
        <f>Table1[[#This Row],[Quantity]]-Table1[[#This Row],[Have]]</f>
        <v>0</v>
      </c>
      <c r="H31" s="6">
        <f>7.59/25</f>
        <v>0.30359999999999998</v>
      </c>
      <c r="I31" s="6">
        <v>7.59</v>
      </c>
      <c r="J31" s="5" t="s">
        <v>67</v>
      </c>
      <c r="K31" s="2" t="s">
        <v>68</v>
      </c>
    </row>
    <row r="32" spans="1:11">
      <c r="A32" s="5"/>
      <c r="B32" s="5">
        <v>6</v>
      </c>
      <c r="C32" s="5" t="s">
        <v>60</v>
      </c>
      <c r="D32" s="5" t="s">
        <v>69</v>
      </c>
      <c r="E32" s="5">
        <v>20</v>
      </c>
      <c r="F32" s="5">
        <v>6</v>
      </c>
      <c r="G32" s="5">
        <f>Table1[[#This Row],[Quantity]]-Table1[[#This Row],[Have]]</f>
        <v>0</v>
      </c>
      <c r="H32" s="6">
        <v>9.9900000000000003E-2</v>
      </c>
      <c r="I32" s="6">
        <v>9.99</v>
      </c>
      <c r="J32" s="5" t="s">
        <v>62</v>
      </c>
    </row>
    <row r="33" spans="1:11">
      <c r="A33" s="5"/>
      <c r="B33" s="5">
        <v>1</v>
      </c>
      <c r="C33" s="5" t="s">
        <v>60</v>
      </c>
      <c r="D33" s="5" t="s">
        <v>70</v>
      </c>
      <c r="E33" s="5">
        <v>30</v>
      </c>
      <c r="F33" s="5">
        <v>1</v>
      </c>
      <c r="G33" s="5">
        <f>Table1[[#This Row],[Quantity]]-Table1[[#This Row],[Have]]</f>
        <v>0</v>
      </c>
      <c r="H33" s="6">
        <f>8.46/50</f>
        <v>0.16920000000000002</v>
      </c>
      <c r="I33" s="6">
        <v>8.4600000000000009</v>
      </c>
      <c r="J33" s="5" t="s">
        <v>71</v>
      </c>
    </row>
    <row r="34" spans="1:11">
      <c r="A34" s="5"/>
      <c r="B34" s="5">
        <v>53</v>
      </c>
      <c r="C34" s="5" t="s">
        <v>72</v>
      </c>
      <c r="D34" s="5" t="s">
        <v>73</v>
      </c>
      <c r="E34" s="5"/>
      <c r="F34" s="5">
        <v>53</v>
      </c>
      <c r="G34" s="5">
        <f>Table1[[#This Row],[Quantity]]-Table1[[#This Row],[Have]]</f>
        <v>0</v>
      </c>
      <c r="H34" s="6">
        <v>2.47E-2</v>
      </c>
      <c r="I34" s="6">
        <v>1.61</v>
      </c>
      <c r="J34" s="5" t="s">
        <v>62</v>
      </c>
      <c r="K34" s="2" t="s">
        <v>74</v>
      </c>
    </row>
    <row r="35" spans="1:11">
      <c r="A35" s="5"/>
      <c r="B35" s="5">
        <v>6</v>
      </c>
      <c r="C35" s="5" t="s">
        <v>72</v>
      </c>
      <c r="D35" s="5" t="s">
        <v>75</v>
      </c>
      <c r="E35" s="5"/>
      <c r="F35" s="5">
        <v>6</v>
      </c>
      <c r="G35" s="5">
        <f>Table1[[#This Row],[Quantity]]-Table1[[#This Row],[Have]]</f>
        <v>0</v>
      </c>
      <c r="H35" s="6">
        <v>3.2300000000000002E-2</v>
      </c>
      <c r="I35" s="6">
        <v>3.23</v>
      </c>
      <c r="J35" s="5" t="s">
        <v>62</v>
      </c>
      <c r="K35" s="2" t="s">
        <v>76</v>
      </c>
    </row>
    <row r="36" spans="1:11">
      <c r="A36" s="5"/>
      <c r="B36" s="5">
        <v>34</v>
      </c>
      <c r="C36" s="5" t="s">
        <v>72</v>
      </c>
      <c r="D36" s="5" t="s">
        <v>77</v>
      </c>
      <c r="E36" s="5"/>
      <c r="F36" s="5">
        <v>34</v>
      </c>
      <c r="G36" s="5">
        <f>Table1[[#This Row],[Quantity]]-Table1[[#This Row],[Have]]</f>
        <v>0</v>
      </c>
      <c r="H36" s="6">
        <v>4.36E-2</v>
      </c>
      <c r="I36" s="6">
        <v>4.3600000000000003</v>
      </c>
      <c r="J36" s="5" t="s">
        <v>62</v>
      </c>
      <c r="K36" s="2" t="s">
        <v>78</v>
      </c>
    </row>
    <row r="37" spans="1:11">
      <c r="A37" s="5"/>
      <c r="B37" s="5">
        <v>1</v>
      </c>
      <c r="C37" s="5" t="s">
        <v>79</v>
      </c>
      <c r="D37" s="5" t="s">
        <v>70</v>
      </c>
      <c r="E37" s="5">
        <v>20</v>
      </c>
      <c r="F37" s="5">
        <v>1</v>
      </c>
      <c r="G37" s="5">
        <f>Table1[[#This Row],[Quantity]]-Table1[[#This Row],[Have]]</f>
        <v>0</v>
      </c>
      <c r="H37" s="6">
        <v>0.54500000000000004</v>
      </c>
      <c r="I37" s="6">
        <v>6.82</v>
      </c>
      <c r="J37" s="5" t="s">
        <v>67</v>
      </c>
      <c r="K37" s="2" t="s">
        <v>80</v>
      </c>
    </row>
    <row r="38" spans="1:11">
      <c r="A38" s="5"/>
      <c r="B38" s="5">
        <v>5</v>
      </c>
      <c r="C38" s="5" t="s">
        <v>79</v>
      </c>
      <c r="D38" s="5" t="s">
        <v>61</v>
      </c>
      <c r="E38" s="5">
        <v>8</v>
      </c>
      <c r="F38" s="5">
        <v>5</v>
      </c>
      <c r="G38" s="5">
        <f>Table1[[#This Row],[Quantity]]-Table1[[#This Row],[Have]]</f>
        <v>0</v>
      </c>
      <c r="H38" s="6">
        <f>8.35/25</f>
        <v>0.33399999999999996</v>
      </c>
      <c r="I38" s="6">
        <v>4.79</v>
      </c>
      <c r="J38" s="5" t="s">
        <v>62</v>
      </c>
      <c r="K38" s="2" t="s">
        <v>81</v>
      </c>
    </row>
    <row r="39" spans="1:11">
      <c r="A39" s="5"/>
      <c r="B39" s="5">
        <v>33</v>
      </c>
      <c r="C39" s="5" t="s">
        <v>82</v>
      </c>
      <c r="D39" s="5" t="s">
        <v>61</v>
      </c>
      <c r="E39" s="5"/>
      <c r="F39" s="5">
        <v>33</v>
      </c>
      <c r="G39" s="5">
        <f>Table1[[#This Row],[Quantity]]-Table1[[#This Row],[Have]]</f>
        <v>0</v>
      </c>
      <c r="H39" s="6">
        <v>5.3900000000000003E-2</v>
      </c>
      <c r="I39" s="6">
        <v>2.06</v>
      </c>
      <c r="J39" s="5" t="s">
        <v>62</v>
      </c>
      <c r="K39" s="2" t="s">
        <v>83</v>
      </c>
    </row>
    <row r="40" spans="1:11">
      <c r="A40" s="5"/>
      <c r="B40" s="5">
        <v>6</v>
      </c>
      <c r="C40" s="5" t="s">
        <v>82</v>
      </c>
      <c r="D40" s="5" t="s">
        <v>69</v>
      </c>
      <c r="E40" s="5"/>
      <c r="F40" s="5">
        <v>6</v>
      </c>
      <c r="G40" s="5">
        <f>Table1[[#This Row],[Quantity]]-Table1[[#This Row],[Have]]</f>
        <v>0</v>
      </c>
      <c r="H40" s="6">
        <v>8.0799999999999997E-2</v>
      </c>
      <c r="I40" s="6">
        <v>2.2799999999999998</v>
      </c>
      <c r="J40" s="5" t="s">
        <v>62</v>
      </c>
      <c r="K40" s="2" t="s">
        <v>84</v>
      </c>
    </row>
    <row r="41" spans="1:11">
      <c r="A41" s="5"/>
      <c r="B41" s="5">
        <v>2</v>
      </c>
      <c r="C41" s="5" t="s">
        <v>82</v>
      </c>
      <c r="D41" s="5" t="s">
        <v>23</v>
      </c>
      <c r="E41" s="5"/>
      <c r="F41" s="5">
        <v>2</v>
      </c>
      <c r="G41" s="5">
        <f>Table1[[#This Row],[Quantity]]-Table1[[#This Row],[Have]]</f>
        <v>0</v>
      </c>
      <c r="H41" s="6">
        <v>9.8500000000000004E-2</v>
      </c>
      <c r="I41" s="6">
        <v>2.61</v>
      </c>
      <c r="J41" s="5" t="s">
        <v>62</v>
      </c>
      <c r="K41" s="2" t="s">
        <v>85</v>
      </c>
    </row>
    <row r="42" spans="1:11">
      <c r="A42" s="5"/>
      <c r="B42" s="5">
        <v>1</v>
      </c>
      <c r="C42" s="5" t="s">
        <v>82</v>
      </c>
      <c r="D42" s="5" t="s">
        <v>70</v>
      </c>
      <c r="E42" s="5"/>
      <c r="F42" s="5">
        <v>1</v>
      </c>
      <c r="G42" s="5">
        <f>Table1[[#This Row],[Quantity]]-Table1[[#This Row],[Have]]</f>
        <v>0</v>
      </c>
      <c r="H42" s="6">
        <f>6.67/50</f>
        <v>0.13339999999999999</v>
      </c>
      <c r="I42" s="6">
        <v>5.07</v>
      </c>
      <c r="J42" s="5" t="s">
        <v>62</v>
      </c>
      <c r="K42" s="2" t="s">
        <v>86</v>
      </c>
    </row>
    <row r="43" spans="1:11">
      <c r="A43" s="5"/>
      <c r="B43" s="5">
        <v>34</v>
      </c>
      <c r="C43" s="5" t="s">
        <v>82</v>
      </c>
      <c r="D43" s="5" t="s">
        <v>25</v>
      </c>
      <c r="E43" s="5"/>
      <c r="F43" s="5">
        <v>34</v>
      </c>
      <c r="G43" s="5">
        <f>Table1[[#This Row],[Quantity]]-Table1[[#This Row],[Have]]</f>
        <v>0</v>
      </c>
      <c r="H43" s="6">
        <f>6.67/25</f>
        <v>0.26679999999999998</v>
      </c>
      <c r="I43" s="6">
        <v>10.48</v>
      </c>
      <c r="J43" s="5" t="s">
        <v>62</v>
      </c>
      <c r="K43" s="2" t="s">
        <v>87</v>
      </c>
    </row>
    <row r="44" spans="1:11">
      <c r="A44" s="5"/>
      <c r="B44" s="5">
        <v>1</v>
      </c>
      <c r="C44" s="5" t="s">
        <v>88</v>
      </c>
      <c r="D44" s="5" t="s">
        <v>70</v>
      </c>
      <c r="E44" s="5"/>
      <c r="F44" s="5">
        <v>1</v>
      </c>
      <c r="G44" s="5">
        <f>Table1[[#This Row],[Quantity]]-Table1[[#This Row],[Have]]</f>
        <v>0</v>
      </c>
      <c r="H44" s="6">
        <v>9.7699999999999995E-2</v>
      </c>
      <c r="I44" s="6">
        <v>9.77</v>
      </c>
      <c r="J44" s="5" t="s">
        <v>62</v>
      </c>
      <c r="K44" s="2" t="s">
        <v>89</v>
      </c>
    </row>
    <row r="45" spans="1:11">
      <c r="A45" t="s">
        <v>90</v>
      </c>
      <c r="B45">
        <v>1</v>
      </c>
      <c r="C45" t="s">
        <v>90</v>
      </c>
      <c r="D45" t="s">
        <v>91</v>
      </c>
      <c r="G45" s="4">
        <v>1</v>
      </c>
      <c r="I45" s="1">
        <f>Table1[[#This Row],[Need]]*Table1[[#This Row],[Cost (ea)]]</f>
        <v>0</v>
      </c>
      <c r="J45" t="s">
        <v>92</v>
      </c>
      <c r="K45" s="2"/>
    </row>
    <row r="46" spans="1:11">
      <c r="A46" t="s">
        <v>93</v>
      </c>
      <c r="H46" s="4"/>
      <c r="I46" s="3">
        <f>SUBTOTAL(109,Table1[Cost (total)])</f>
        <v>163.95</v>
      </c>
      <c r="K46">
        <f>SUBTOTAL(103,Table1[Link])</f>
        <v>20</v>
      </c>
    </row>
  </sheetData>
  <hyperlinks>
    <hyperlink ref="K19" r:id="rId1" xr:uid="{00000000-0004-0000-0000-000000000000}"/>
    <hyperlink ref="K20" r:id="rId2" xr:uid="{00000000-0004-0000-0000-000001000000}"/>
    <hyperlink ref="K21" r:id="rId3" xr:uid="{00000000-0004-0000-0000-000002000000}"/>
    <hyperlink ref="K22" r:id="rId4" xr:uid="{00000000-0004-0000-0000-000003000000}"/>
    <hyperlink ref="K18" r:id="rId5" xr:uid="{00000000-0004-0000-0000-000004000000}"/>
    <hyperlink ref="K28" r:id="rId6" location="standard-socket-head-screws/=165y4pq" xr:uid="{5882D4E9-6162-4D0A-903E-E34FDED420C3}"/>
    <hyperlink ref="K29" r:id="rId7" location="standard-socket-head-screws/=165y4ht" xr:uid="{13A8E44D-B7B3-433D-A969-172F0BCA2811}"/>
    <hyperlink ref="K30" r:id="rId8" location="standard-socket-head-screws/=165y4xq" xr:uid="{3D800C10-38E5-4100-B7F3-9F0AB7D359D2}"/>
    <hyperlink ref="K31" r:id="rId9" location="standard-socket-head-screws/=165y56w" xr:uid="{655FC7B1-4D6F-44D8-8E1A-BE81850BA8B2}"/>
    <hyperlink ref="K34" r:id="rId10" location="standard-washers/=165y6i9" xr:uid="{40C7B5ED-B2AC-43AF-958D-1E1B6235B1C8}"/>
    <hyperlink ref="K35" r:id="rId11" location="standard-washers/=165y6t1" xr:uid="{4B3EAA9F-B9C1-4EC4-ABBD-D441B9C060AB}"/>
    <hyperlink ref="K36" r:id="rId12" location="standard-washers/=165y75d" xr:uid="{290AB9A4-6DB6-4ACD-9367-65AE05DC8CAA}"/>
    <hyperlink ref="K37" r:id="rId13" location="set-screws/=165y7ry" xr:uid="{A19ABE2D-C978-4A58-AF96-35558C91A190}"/>
    <hyperlink ref="K39" r:id="rId14" location="hex-nuts/=165y8n0" xr:uid="{CA3FCC28-4CE8-42C0-B375-64803F128BAE}"/>
    <hyperlink ref="K40" r:id="rId15" location="hex-nuts/=165y8xd" xr:uid="{AB6ED9D8-3BAA-46B4-973D-D9D9EA92E990}"/>
    <hyperlink ref="K41" r:id="rId16" location="hex-nuts/=165y96z" xr:uid="{6C424A79-870E-4DAF-AE59-FE86D561B295}"/>
    <hyperlink ref="K42" r:id="rId17" location="hex-nuts/=165y9e7" xr:uid="{D4EEB50D-C593-4172-B68D-B6DD7FD6B3FE}"/>
    <hyperlink ref="K43" r:id="rId18" location="hex-nuts/=165y9lq" xr:uid="{E360EF7D-680F-4EAD-BCDD-5214FEA154A5}"/>
    <hyperlink ref="K44" r:id="rId19" location="hex-locknuts/=165ya5r" xr:uid="{36137CD8-90B1-4DD4-BE33-3495F116A89D}"/>
    <hyperlink ref="K38" r:id="rId20" location="set-screws/=165yb52" xr:uid="{5557092E-FC48-4EAA-9865-E5C402BA2F4E}"/>
  </hyperlinks>
  <pageMargins left="0.7" right="0.7" top="0.75" bottom="0.75" header="0.3" footer="0.3"/>
  <pageSetup paperSize="9"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 Cohen</dc:creator>
  <cp:keywords/>
  <dc:description/>
  <cp:lastModifiedBy>Steve Kaschimer</cp:lastModifiedBy>
  <cp:revision/>
  <dcterms:created xsi:type="dcterms:W3CDTF">2014-12-18T14:26:14Z</dcterms:created>
  <dcterms:modified xsi:type="dcterms:W3CDTF">2017-02-01T14:03:47Z</dcterms:modified>
  <cp:category/>
  <cp:contentStatus/>
</cp:coreProperties>
</file>