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66.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67.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65.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6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67.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nshee" sheetId="1" r:id="rId4"/>
    <sheet state="visible" name="Bruiser" sheetId="2" r:id="rId5"/>
    <sheet state="visible" name="Blade Dancer" sheetId="3" r:id="rId6"/>
    <sheet state="visible" name="Boreas" sheetId="4" r:id="rId7"/>
    <sheet state="visible" name="Corsair" sheetId="5" r:id="rId8"/>
    <sheet state="visible" name="Cultist" sheetId="6" r:id="rId9"/>
    <sheet state="visible" name="Demon Hunter" sheetId="7" r:id="rId10"/>
    <sheet state="visible" name="Demonologist" sheetId="8" r:id="rId11"/>
    <sheet state="visible" name="Spirit Master" sheetId="9" r:id="rId12"/>
    <sheet state="visible" name="Dryad" sheetId="10" r:id="rId13"/>
    <sheet state="visible" name="Frost" sheetId="11" r:id="rId14"/>
    <sheet state="visible" name="Harlequin" sheetId="12" r:id="rId15"/>
    <sheet state="visible" name="Inquisitor" sheetId="13" r:id="rId16"/>
    <sheet state="visible" name="Hex" sheetId="14" r:id="rId17"/>
    <sheet state="visible" name="Knight Statue" sheetId="15" r:id="rId18"/>
    <sheet state="visible" name="Clock of Power" sheetId="16" r:id="rId19"/>
    <sheet state="visible" name="Meteor" sheetId="17" r:id="rId20"/>
    <sheet state="visible" name="Minotaur" sheetId="18" r:id="rId21"/>
    <sheet state="visible" name="Monk" sheetId="19" r:id="rId22"/>
    <sheet state="visible" name="Enchanted Sword" sheetId="20" r:id="rId23"/>
    <sheet state="visible" name="Riding Hood" sheetId="21" r:id="rId24"/>
    <sheet state="visible" name="Robot" sheetId="22" r:id="rId25"/>
    <sheet state="visible" name="Scrapper" sheetId="23" r:id="rId26"/>
    <sheet state="visible" name="Stasis" sheetId="24" r:id="rId27"/>
    <sheet state="visible" name="Summoner" sheetId="25" r:id="rId28"/>
    <sheet state="visible" name="Tesla" sheetId="26" r:id="rId29"/>
    <sheet state="visible" name="Trapper" sheetId="27" r:id="rId30"/>
    <sheet state="visible" name="Sea Dog" sheetId="28" r:id="rId31"/>
    <sheet state="visible" name="Witch" sheetId="29" r:id="rId32"/>
    <sheet state="visible" name="Shaman" sheetId="30" r:id="rId33"/>
    <sheet state="visible" name="Archer" sheetId="31" r:id="rId34"/>
    <sheet state="visible" name="Bombradier" sheetId="32" r:id="rId35"/>
    <sheet state="visible" name="Cold Mage" sheetId="33" r:id="rId36"/>
    <sheet state="visible" name="Fire Mage" sheetId="34" r:id="rId37"/>
    <sheet state="visible" name="Hunter" sheetId="35" r:id="rId38"/>
    <sheet state="visible" name="Lightning Mage" sheetId="36" r:id="rId39"/>
    <sheet state="visible" name="Poisoner" sheetId="37" r:id="rId40"/>
    <sheet state="visible" name="Rogue" sheetId="38" r:id="rId41"/>
    <sheet state="visible" name="Thrower" sheetId="39" r:id="rId42"/>
    <sheet state="visible" name="Alchemist" sheetId="40" r:id="rId43"/>
    <sheet state="visible" name="Banner" sheetId="41" r:id="rId44"/>
    <sheet state="visible" name="Magic Cauldron" sheetId="42" r:id="rId45"/>
    <sheet state="visible" name="Chemist" sheetId="43" r:id="rId46"/>
    <sheet state="visible" name="Grindstone" sheetId="44" r:id="rId47"/>
    <sheet state="visible" name="Priestess" sheetId="45" r:id="rId48"/>
    <sheet state="visible" name="Sentry" sheetId="46" r:id="rId49"/>
    <sheet state="visible" name="Sharpshooter" sheetId="47" r:id="rId50"/>
    <sheet state="visible" name="Zealot" sheetId="48" r:id="rId51"/>
    <sheet state="visible" name="Catapult" sheetId="49" r:id="rId52"/>
    <sheet state="visible" name="Crystalmancer" sheetId="50" r:id="rId53"/>
    <sheet state="visible" name="Earth Elemental" sheetId="51" r:id="rId54"/>
    <sheet state="visible" name="Cold Elemental" sheetId="52" r:id="rId55"/>
    <sheet state="visible" name="Engineer" sheetId="53" r:id="rId56"/>
    <sheet state="visible" name="Gargoyle" sheetId="54" r:id="rId57"/>
    <sheet state="visible" name="Executioner" sheetId="55" r:id="rId58"/>
    <sheet state="visible" name="Mime" sheetId="56" r:id="rId59"/>
    <sheet state="visible" name="Plague Doctor" sheetId="57" r:id="rId60"/>
    <sheet state="visible" name="Ivy" sheetId="58" r:id="rId61"/>
    <sheet state="visible" name="Portal Keeper" sheetId="59" r:id="rId62"/>
    <sheet state="visible" name="Pyrotechnic" sheetId="60" r:id="rId63"/>
    <sheet state="visible" name="Portal Mage" sheetId="61" r:id="rId64"/>
    <sheet state="visible" name="Reaper" sheetId="62" r:id="rId65"/>
    <sheet state="visible" name="Thunderer" sheetId="63" r:id="rId66"/>
    <sheet state="visible" name="Vampire" sheetId="64" r:id="rId67"/>
    <sheet state="visible" name="Wind Archer" sheetId="65" r:id="rId68"/>
    <sheet state="visible" name="-RESULT-" sheetId="66" r:id="rId69"/>
    <sheet state="visible" name="-UNIT-TABLE-" sheetId="67" r:id="rId70"/>
  </sheets>
  <definedNames/>
  <calcPr/>
</workbook>
</file>

<file path=xl/sharedStrings.xml><?xml version="1.0" encoding="utf-8"?>
<sst xmlns="http://schemas.openxmlformats.org/spreadsheetml/2006/main" count="2959" uniqueCount="911">
  <si>
    <t>Name</t>
  </si>
  <si>
    <t>Banshee</t>
  </si>
  <si>
    <t>Rarity</t>
  </si>
  <si>
    <t>Legendary</t>
  </si>
  <si>
    <t>Venom Damage</t>
  </si>
  <si>
    <t>Activation Interval</t>
  </si>
  <si>
    <t>Shriek duration</t>
  </si>
  <si>
    <t>Shriek cooldown</t>
  </si>
  <si>
    <t>Orb delay</t>
  </si>
  <si>
    <t>Damage bonus per Orb</t>
  </si>
  <si>
    <t>Max Fear Orb</t>
  </si>
  <si>
    <t>Hero cooldown</t>
  </si>
  <si>
    <t>Faction</t>
  </si>
  <si>
    <t>Dark Domain</t>
  </si>
  <si>
    <t>Lv</t>
  </si>
  <si>
    <t>Unit Type</t>
  </si>
  <si>
    <t>Damage</t>
  </si>
  <si>
    <t>Mana Lv</t>
  </si>
  <si>
    <t>Target</t>
  </si>
  <si>
    <t>Nearby</t>
  </si>
  <si>
    <t>Merge Rank</t>
  </si>
  <si>
    <t>Arena</t>
  </si>
  <si>
    <t>AoE</t>
  </si>
  <si>
    <t>Yes</t>
  </si>
  <si>
    <t>18%  ?</t>
  </si>
  <si>
    <t>7,15</t>
  </si>
  <si>
    <t>1,2</t>
  </si>
  <si>
    <t>1,7</t>
  </si>
  <si>
    <t>Attributes</t>
  </si>
  <si>
    <t>The Banshee periodically attacks nearby enemies. Instead of Mana Power-up, the Banshee uses Shriek and her attack radius becomes unlimited. Inactive Banshees periodically lose a merge rank and give a Fear Orb to a random active Banshee, increasing that Banshee's damage</t>
  </si>
  <si>
    <t>Nerfed</t>
  </si>
  <si>
    <t>Gained</t>
  </si>
  <si>
    <t>Changed</t>
  </si>
  <si>
    <t>Added</t>
  </si>
  <si>
    <r>
      <rPr>
        <rFont val="Arial"/>
        <color theme="1"/>
      </rPr>
      <t xml:space="preserve">The Banshee periodically inflicts damage on all the monsters around her. Buffs and debuffs that affect the attack interval, such as the </t>
    </r>
    <r>
      <rPr>
        <rFont val="Arial"/>
        <color rgb="FF4A86E8"/>
      </rPr>
      <t>Spear</t>
    </r>
    <r>
      <rPr>
        <rFont val="Arial"/>
        <color theme="1"/>
      </rPr>
      <t xml:space="preserve"> item, </t>
    </r>
    <r>
      <rPr>
        <rFont val="Arial"/>
        <color rgb="FF4A86E8"/>
      </rPr>
      <t>Knight Statue</t>
    </r>
    <r>
      <rPr>
        <rFont val="Arial"/>
        <color theme="1"/>
      </rPr>
      <t xml:space="preserve">, </t>
    </r>
    <r>
      <rPr>
        <rFont val="Arial"/>
        <color rgb="FF4A86E8"/>
      </rPr>
      <t>Clock of Power</t>
    </r>
    <r>
      <rPr>
        <rFont val="Arial"/>
        <color theme="1"/>
      </rPr>
      <t xml:space="preserve"> and others, </t>
    </r>
    <r>
      <rPr>
        <rFont val="Arial"/>
        <color rgb="FF4A86E8"/>
      </rPr>
      <t>will have no effect</t>
    </r>
    <r>
      <rPr>
        <rFont val="Arial"/>
        <color theme="1"/>
      </rPr>
      <t xml:space="preserve"> on this unit. The Banshee inflicts damage only if she is located on a tile bordering the path.
When Banshees are </t>
    </r>
    <r>
      <rPr>
        <rFont val="Arial"/>
        <color rgb="FF4A86E8"/>
      </rPr>
      <t>inactive</t>
    </r>
    <r>
      <rPr>
        <rFont val="Arial"/>
        <color theme="1"/>
      </rPr>
      <t xml:space="preserve"> they will periodically lose their merge rank and give an </t>
    </r>
    <r>
      <rPr>
        <rFont val="Arial"/>
        <color rgb="FF4A86E8"/>
      </rPr>
      <t>orb of Fear</t>
    </r>
    <r>
      <rPr>
        <rFont val="Arial"/>
        <color theme="1"/>
      </rPr>
      <t xml:space="preserve"> to a random </t>
    </r>
    <r>
      <rPr>
        <rFont val="Arial"/>
        <color rgb="FF4A86E8"/>
      </rPr>
      <t>active</t>
    </r>
    <r>
      <rPr>
        <rFont val="Arial"/>
        <color theme="1"/>
      </rPr>
      <t xml:space="preserve"> Banshee. Each </t>
    </r>
    <r>
      <rPr>
        <rFont val="Arial"/>
        <color rgb="FF4A86E8"/>
      </rPr>
      <t>orb of Fear</t>
    </r>
    <r>
      <rPr>
        <rFont val="Arial"/>
        <color theme="1"/>
      </rPr>
      <t xml:space="preserve"> increases the damage inflicted.
When using the </t>
    </r>
    <r>
      <rPr>
        <rFont val="Arial"/>
        <color rgb="FF4A86E8"/>
      </rPr>
      <t>mana ability</t>
    </r>
    <r>
      <rPr>
        <rFont val="Arial"/>
        <color theme="1"/>
      </rPr>
      <t xml:space="preserve"> all Banshees on the battlefield (including the </t>
    </r>
    <r>
      <rPr>
        <rFont val="Arial"/>
        <color rgb="FF4A86E8"/>
      </rPr>
      <t>inactive</t>
    </r>
    <r>
      <rPr>
        <rFont val="Arial"/>
        <color theme="1"/>
      </rPr>
      <t xml:space="preserve"> ones) will start to inflict damage on all monsters on the battlefield. The type of damage inflicted by the Banshee is </t>
    </r>
    <r>
      <rPr>
        <rFont val="Arial"/>
        <color rgb="FF4A86E8"/>
      </rPr>
      <t>poisonous</t>
    </r>
    <r>
      <rPr>
        <rFont val="Arial"/>
        <color theme="1"/>
      </rPr>
      <t xml:space="preserve">, and it can be enhanced by using the </t>
    </r>
    <r>
      <rPr>
        <rFont val="Arial"/>
        <color rgb="FF4A86E8"/>
      </rPr>
      <t>Earth Elemental</t>
    </r>
    <r>
      <rPr>
        <rFont val="Arial"/>
        <color theme="1"/>
      </rPr>
      <t>. The Banshee continues to attack even when she is stunned and paralyzed.</t>
    </r>
  </si>
  <si>
    <t>Talents</t>
  </si>
  <si>
    <t>Coven</t>
  </si>
  <si>
    <r>
      <rPr>
        <rFont val="Arial"/>
        <color theme="1"/>
      </rPr>
      <t xml:space="preserve">Banshee damage is increased by </t>
    </r>
    <r>
      <rPr>
        <rFont val="Arial"/>
        <color rgb="FF4A86E8"/>
      </rPr>
      <t>15%</t>
    </r>
    <r>
      <rPr>
        <rFont val="Arial"/>
        <color theme="1"/>
      </rPr>
      <t xml:space="preserve"> for every Banshee in the chain. Maximum damage is reached with </t>
    </r>
    <r>
      <rPr>
        <rFont val="Arial"/>
        <color rgb="FF4A86E8"/>
      </rPr>
      <t>7</t>
    </r>
    <r>
      <rPr>
        <rFont val="Arial"/>
        <color theme="1"/>
      </rPr>
      <t xml:space="preserve"> Banshees.</t>
    </r>
  </si>
  <si>
    <t>Solitude</t>
  </si>
  <si>
    <r>
      <rPr>
        <rFont val="Arial"/>
        <color theme="1"/>
      </rPr>
      <t xml:space="preserve">If there are no more than </t>
    </r>
    <r>
      <rPr>
        <rFont val="Arial"/>
        <color rgb="FF4A86E8"/>
      </rPr>
      <t>4</t>
    </r>
    <r>
      <rPr>
        <rFont val="Arial"/>
        <color theme="1"/>
      </rPr>
      <t xml:space="preserve"> Banshees on the field, Banshee attack radius is increased by </t>
    </r>
    <r>
      <rPr>
        <rFont val="Arial"/>
        <color rgb="FF4A86E8"/>
      </rPr>
      <t>30%</t>
    </r>
    <r>
      <rPr>
        <rFont val="Arial"/>
        <color theme="1"/>
      </rPr>
      <t xml:space="preserve"> and damage by </t>
    </r>
    <r>
      <rPr>
        <rFont val="Arial"/>
        <color rgb="FF4A86E8"/>
      </rPr>
      <t>35%.</t>
    </r>
  </si>
  <si>
    <t>Growing Anger</t>
  </si>
  <si>
    <r>
      <rPr>
        <rFont val="Arial"/>
        <color theme="1"/>
      </rPr>
      <t xml:space="preserve">Using an active ability has a </t>
    </r>
    <r>
      <rPr>
        <rFont val="Arial"/>
        <color rgb="FF4A86E8"/>
      </rPr>
      <t>10%</t>
    </r>
    <r>
      <rPr>
        <rFont val="Arial"/>
        <color theme="1"/>
      </rPr>
      <t xml:space="preserve"> chance to increasing the merge rank of a random Banshee. The chance increases by </t>
    </r>
    <r>
      <rPr>
        <rFont val="Arial"/>
        <color rgb="FF4A86E8"/>
      </rPr>
      <t>5%</t>
    </r>
    <r>
      <rPr>
        <rFont val="Arial"/>
        <color theme="1"/>
      </rPr>
      <t xml:space="preserve"> for every Banshee on the field.</t>
    </r>
  </si>
  <si>
    <t>Spirit of Vengeance</t>
  </si>
  <si>
    <r>
      <rPr>
        <rFont val="Arial"/>
        <color theme="1"/>
      </rPr>
      <t xml:space="preserve">If there are </t>
    </r>
    <r>
      <rPr>
        <rFont val="Arial"/>
        <color rgb="FF4A86E8"/>
      </rPr>
      <t>1</t>
    </r>
    <r>
      <rPr>
        <rFont val="Arial"/>
        <color theme="1"/>
      </rPr>
      <t xml:space="preserve"> or fewer Banshees on the field, merging units results in a new Banshee. Damage of all Banshees is increased by </t>
    </r>
    <r>
      <rPr>
        <rFont val="Arial"/>
        <color rgb="FF4A86E8"/>
      </rPr>
      <t>10%</t>
    </r>
    <r>
      <rPr>
        <rFont val="Arial"/>
        <color theme="1"/>
      </rPr>
      <t>.</t>
    </r>
  </si>
  <si>
    <t>Infirmity</t>
  </si>
  <si>
    <r>
      <rPr>
        <rFont val="Arial"/>
        <color theme="1"/>
      </rPr>
      <t xml:space="preserve">Movement speed of monsters within the Banshee's attack radius is reduced by </t>
    </r>
    <r>
      <rPr>
        <rFont val="Arial"/>
        <color rgb="FF4A86E8"/>
      </rPr>
      <t>30%</t>
    </r>
    <r>
      <rPr>
        <rFont val="Arial"/>
        <color theme="1"/>
      </rPr>
      <t xml:space="preserve">. Armor of monsters within the Banshee's attack radius is reduced by </t>
    </r>
    <r>
      <rPr>
        <rFont val="Arial"/>
        <color rgb="FF4A86E8"/>
      </rPr>
      <t>15%</t>
    </r>
    <r>
      <rPr>
        <rFont val="Arial"/>
        <color theme="1"/>
      </rPr>
      <t>.</t>
    </r>
  </si>
  <si>
    <t>Decay</t>
  </si>
  <si>
    <r>
      <rPr>
        <rFont val="Arial"/>
        <color theme="1"/>
      </rPr>
      <t xml:space="preserve">Monsters within the Banshee's radius die at </t>
    </r>
    <r>
      <rPr>
        <rFont val="Arial"/>
        <color rgb="FF4A86E8"/>
      </rPr>
      <t>25%</t>
    </r>
    <r>
      <rPr>
        <rFont val="Arial"/>
        <color theme="1"/>
      </rPr>
      <t xml:space="preserve"> health, while bosses die at </t>
    </r>
    <r>
      <rPr>
        <rFont val="Arial"/>
        <color rgb="FF4A86E8"/>
      </rPr>
      <t>20%</t>
    </r>
    <r>
      <rPr>
        <rFont val="Arial"/>
        <color theme="1"/>
      </rPr>
      <t xml:space="preserve"> health.</t>
    </r>
  </si>
  <si>
    <t>Banshee's Wail</t>
  </si>
  <si>
    <r>
      <rPr>
        <rFont val="Arial"/>
        <color theme="1"/>
      </rPr>
      <t xml:space="preserve">Banshees have a </t>
    </r>
    <r>
      <rPr>
        <rFont val="Arial"/>
        <color rgb="FF4A86E8"/>
      </rPr>
      <t>5%</t>
    </r>
    <r>
      <rPr>
        <rFont val="Arial"/>
        <color theme="1"/>
      </rPr>
      <t xml:space="preserve"> higher chance of a critical attack. When using </t>
    </r>
    <r>
      <rPr>
        <rFont val="Arial"/>
        <color rgb="FFFF9900"/>
      </rPr>
      <t>Shriek</t>
    </r>
    <r>
      <rPr>
        <rFont val="Arial"/>
        <color theme="1"/>
      </rPr>
      <t xml:space="preserve">, bosses and mini bosses lose their abilities for </t>
    </r>
    <r>
      <rPr>
        <rFont val="Arial"/>
        <color rgb="FF4A86E8"/>
      </rPr>
      <t>4</t>
    </r>
    <r>
      <rPr>
        <rFont val="Arial"/>
        <color theme="1"/>
      </rPr>
      <t xml:space="preserve"> seconds.</t>
    </r>
  </si>
  <si>
    <t>Bruiser</t>
  </si>
  <si>
    <t>Attack Interval</t>
  </si>
  <si>
    <t>Attack speed increase</t>
  </si>
  <si>
    <t>Damage increase</t>
  </si>
  <si>
    <t>Increased damage against bosses</t>
  </si>
  <si>
    <t>Enrage change</t>
  </si>
  <si>
    <t>Magic Council</t>
  </si>
  <si>
    <t>Rage mode</t>
  </si>
  <si>
    <t>First</t>
  </si>
  <si>
    <t>Enraged</t>
  </si>
  <si>
    <t>1,5</t>
  </si>
  <si>
    <t>Has a chance to become enraged, receiving significant bonuses when there are more than 7 monsters on the path. Must rest before becoming enraged again. Is always enraged when fighting bosses. In Co-Op mode, does not require a certain number of monsters to become enraged.</t>
  </si>
  <si>
    <r>
      <rPr>
        <rFont val="Arial"/>
        <color theme="1"/>
      </rPr>
      <t xml:space="preserve">The Bruiser attacks the </t>
    </r>
    <r>
      <rPr>
        <rFont val="Arial"/>
        <color rgb="FF4A86E8"/>
      </rPr>
      <t>first target</t>
    </r>
    <r>
      <rPr>
        <rFont val="Arial"/>
        <color theme="1"/>
      </rPr>
      <t xml:space="preserve"> on the path. If there are 7 monsters present on its side, it has a 10% chance to become </t>
    </r>
    <r>
      <rPr>
        <rFont val="Arial"/>
        <color rgb="FF4A86E8"/>
      </rPr>
      <t>enraged</t>
    </r>
    <r>
      <rPr>
        <rFont val="Arial"/>
        <color theme="1"/>
      </rPr>
      <t xml:space="preserve"> when a new monster appears. When enraged, it receives a bonus to </t>
    </r>
    <r>
      <rPr>
        <rFont val="Arial"/>
        <color rgb="FF4A86E8"/>
      </rPr>
      <t>attack speed</t>
    </r>
    <r>
      <rPr>
        <rFont val="Arial"/>
        <color theme="1"/>
      </rPr>
      <t xml:space="preserve"> and </t>
    </r>
    <r>
      <rPr>
        <rFont val="Arial"/>
        <color rgb="FF4A86E8"/>
      </rPr>
      <t>damage</t>
    </r>
    <r>
      <rPr>
        <rFont val="Arial"/>
        <color theme="1"/>
      </rPr>
      <t xml:space="preserve">, and also an </t>
    </r>
    <r>
      <rPr>
        <rFont val="Arial"/>
        <color rgb="FF4A86E8"/>
      </rPr>
      <t>area attack</t>
    </r>
    <r>
      <rPr>
        <rFont val="Arial"/>
        <color theme="1"/>
      </rPr>
      <t>. Is always enraged when fighting bosses. When the rage ends, cannot become enraged again for 5 seconds. Cannot attack while resting.
In Co-Op mode, it becomes enraged regardless of the number of monsters on the battlefield.</t>
    </r>
  </si>
  <si>
    <t>Awakening Rage</t>
  </si>
  <si>
    <r>
      <rPr>
        <rFont val="Arial"/>
        <color theme="1"/>
      </rPr>
      <t xml:space="preserve">Merging and increasing rank near a Bruiser gives him a </t>
    </r>
    <r>
      <rPr>
        <rFont val="Arial"/>
        <color rgb="FFFF9900"/>
      </rPr>
      <t>Clover leaf</t>
    </r>
    <r>
      <rPr>
        <rFont val="Arial"/>
        <color theme="1"/>
      </rPr>
      <t xml:space="preserve">. Upon collecting a whole </t>
    </r>
    <r>
      <rPr>
        <rFont val="Arial"/>
        <color rgb="FFFF9900"/>
      </rPr>
      <t>Clover</t>
    </r>
    <r>
      <rPr>
        <rFont val="Arial"/>
        <color theme="1"/>
      </rPr>
      <t xml:space="preserve">, a Bruiser increases his damage by </t>
    </r>
    <r>
      <rPr>
        <rFont val="Arial"/>
        <color rgb="FF4A86E8"/>
      </rPr>
      <t>15%</t>
    </r>
    <r>
      <rPr>
        <rFont val="Arial"/>
        <color theme="1"/>
      </rPr>
      <t xml:space="preserve"> for each </t>
    </r>
    <r>
      <rPr>
        <rFont val="Arial"/>
        <color rgb="FFFF9900"/>
      </rPr>
      <t>Clover</t>
    </r>
    <r>
      <rPr>
        <rFont val="Arial"/>
        <color theme="1"/>
      </rPr>
      <t xml:space="preserve"> and becomes enraged. When collecting </t>
    </r>
    <r>
      <rPr>
        <rFont val="Arial"/>
        <color rgb="FF4A86E8"/>
      </rPr>
      <t>2</t>
    </r>
    <r>
      <rPr>
        <rFont val="Arial"/>
        <color theme="1"/>
      </rPr>
      <t xml:space="preserve"> whole </t>
    </r>
    <r>
      <rPr>
        <rFont val="Arial"/>
        <color rgb="FFFF9900"/>
      </rPr>
      <t>Clovers</t>
    </r>
    <r>
      <rPr>
        <rFont val="Arial"/>
        <color theme="1"/>
      </rPr>
      <t xml:space="preserve">, attack speed when enraged increased by </t>
    </r>
    <r>
      <rPr>
        <rFont val="Arial"/>
        <color rgb="FF4A86E8"/>
      </rPr>
      <t>20%</t>
    </r>
    <r>
      <rPr>
        <rFont val="Arial"/>
        <color theme="1"/>
      </rPr>
      <t>.</t>
    </r>
  </si>
  <si>
    <t>Furious Brotherhood</t>
  </si>
  <si>
    <r>
      <rPr>
        <rFont val="Arial"/>
        <color theme="1"/>
      </rPr>
      <t xml:space="preserve">Merging or absorbing a Bruider gives a </t>
    </r>
    <r>
      <rPr>
        <rFont val="Arial"/>
        <color rgb="FFFF9900"/>
      </rPr>
      <t>Clover leaf</t>
    </r>
    <r>
      <rPr>
        <rFont val="Arial"/>
        <color theme="1"/>
      </rPr>
      <t xml:space="preserve"> to </t>
    </r>
    <r>
      <rPr>
        <rFont val="Arial"/>
        <color rgb="FF4A86E8"/>
      </rPr>
      <t>3</t>
    </r>
    <r>
      <rPr>
        <rFont val="Arial"/>
        <color theme="1"/>
      </rPr>
      <t xml:space="preserve"> random Bruisers. Upon collecting a whole </t>
    </r>
    <r>
      <rPr>
        <rFont val="Arial"/>
        <color rgb="FFFF9900"/>
      </rPr>
      <t>Clover</t>
    </r>
    <r>
      <rPr>
        <rFont val="Arial"/>
        <color theme="1"/>
      </rPr>
      <t xml:space="preserve">, the Bruiser increases the damage of enaraged Bruisers by </t>
    </r>
    <r>
      <rPr>
        <rFont val="Arial"/>
        <color rgb="FF4A86E8"/>
      </rPr>
      <t>7.5%</t>
    </r>
    <r>
      <rPr>
        <rFont val="Arial"/>
        <color theme="1"/>
      </rPr>
      <t xml:space="preserve"> for each clover and activates empowered rage with an attack speed bonus of </t>
    </r>
    <r>
      <rPr>
        <rFont val="Arial"/>
        <color rgb="FF4A86E8"/>
      </rPr>
      <t>25%</t>
    </r>
    <r>
      <rPr>
        <rFont val="Arial"/>
        <color theme="1"/>
      </rPr>
      <t xml:space="preserve">. If </t>
    </r>
    <r>
      <rPr>
        <rFont val="Arial"/>
        <color rgb="FF4A86E8"/>
      </rPr>
      <t>6</t>
    </r>
    <r>
      <rPr>
        <rFont val="Arial"/>
        <color theme="1"/>
      </rPr>
      <t xml:space="preserve"> or more </t>
    </r>
    <r>
      <rPr>
        <rFont val="Arial"/>
        <color rgb="FFFF9900"/>
      </rPr>
      <t>Clovers</t>
    </r>
    <r>
      <rPr>
        <rFont val="Arial"/>
        <color theme="1"/>
      </rPr>
      <t xml:space="preserve"> are collected, then there is a </t>
    </r>
    <r>
      <rPr>
        <rFont val="Arial"/>
        <color rgb="FF4A86E8"/>
      </rPr>
      <t>50%</t>
    </r>
    <r>
      <rPr>
        <rFont val="Arial"/>
        <color theme="1"/>
      </rPr>
      <t xml:space="preserve"> chance that rage will be empowered.</t>
    </r>
  </si>
  <si>
    <t>On My Treat!</t>
  </si>
  <si>
    <r>
      <rPr>
        <rFont val="Arial"/>
        <color theme="1"/>
      </rPr>
      <t xml:space="preserve">When collecting a </t>
    </r>
    <r>
      <rPr>
        <rFont val="Arial"/>
        <color rgb="FFFF9900"/>
      </rPr>
      <t>Clover</t>
    </r>
    <r>
      <rPr>
        <rFont val="Arial"/>
        <color theme="1"/>
      </rPr>
      <t xml:space="preserve"> and with a </t>
    </r>
    <r>
      <rPr>
        <rFont val="Arial"/>
        <color rgb="FF4A86E8"/>
      </rPr>
      <t>10%</t>
    </r>
    <r>
      <rPr>
        <rFont val="Arial"/>
        <color theme="1"/>
      </rPr>
      <t xml:space="preserve"> chance when collecting a </t>
    </r>
    <r>
      <rPr>
        <rFont val="Arial"/>
        <color rgb="FFFF9900"/>
      </rPr>
      <t>Clover leaf</t>
    </r>
    <r>
      <rPr>
        <rFont val="Arial"/>
        <color theme="1"/>
      </rPr>
      <t xml:space="preserve">, a Bruiser hurls a </t>
    </r>
    <r>
      <rPr>
        <rFont val="Arial"/>
        <color rgb="FFFF9900"/>
      </rPr>
      <t>mug</t>
    </r>
    <r>
      <rPr>
        <rFont val="Arial"/>
        <color theme="1"/>
      </rPr>
      <t xml:space="preserve"> that leaves a puddle that reduces monsters' armor by </t>
    </r>
    <r>
      <rPr>
        <rFont val="Arial"/>
        <color rgb="FF4A86E8"/>
      </rPr>
      <t>30%</t>
    </r>
    <r>
      <rPr>
        <rFont val="Arial"/>
        <color theme="1"/>
      </rPr>
      <t xml:space="preserve"> to a maximum of </t>
    </r>
    <r>
      <rPr>
        <rFont val="Arial"/>
        <color rgb="FF4A86E8"/>
      </rPr>
      <t>60%</t>
    </r>
    <r>
      <rPr>
        <rFont val="Arial"/>
        <color theme="1"/>
      </rPr>
      <t xml:space="preserve"> and increases received mana by </t>
    </r>
    <r>
      <rPr>
        <rFont val="Arial"/>
        <color rgb="FF4A86E8"/>
      </rPr>
      <t>30%</t>
    </r>
    <r>
      <rPr>
        <rFont val="Arial"/>
        <color theme="1"/>
      </rPr>
      <t xml:space="preserve">. The puddle exists for </t>
    </r>
    <r>
      <rPr>
        <rFont val="Arial"/>
        <color rgb="FF4A86E8"/>
      </rPr>
      <t>10</t>
    </r>
    <r>
      <rPr>
        <rFont val="Arial"/>
        <color theme="1"/>
      </rPr>
      <t xml:space="preserve"> sec.</t>
    </r>
  </si>
  <si>
    <t>No Worries!</t>
  </si>
  <si>
    <r>
      <rPr>
        <rFont val="Arial"/>
        <color theme="1"/>
      </rPr>
      <t xml:space="preserve">After collecting a whole </t>
    </r>
    <r>
      <rPr>
        <rFont val="Arial"/>
        <color rgb="FFFF9900"/>
      </rPr>
      <t>Clover</t>
    </r>
    <r>
      <rPr>
        <rFont val="Arial"/>
        <color theme="1"/>
      </rPr>
      <t xml:space="preserve">, a Bruiser cleanses negative effects from </t>
    </r>
    <r>
      <rPr>
        <rFont val="Arial"/>
        <color rgb="FF4A86E8"/>
      </rPr>
      <t>2</t>
    </r>
    <r>
      <rPr>
        <rFont val="Arial"/>
        <color theme="1"/>
      </rPr>
      <t xml:space="preserve"> randome Bruisers.</t>
    </r>
  </si>
  <si>
    <t>Uppercut</t>
  </si>
  <si>
    <r>
      <rPr>
        <rFont val="Arial"/>
        <color theme="1"/>
      </rPr>
      <t xml:space="preserve">There is a </t>
    </r>
    <r>
      <rPr>
        <rFont val="Arial"/>
        <color rgb="FF4A86E8"/>
      </rPr>
      <t>5%</t>
    </r>
    <r>
      <rPr>
        <rFont val="Arial"/>
        <color theme="1"/>
      </rPr>
      <t xml:space="preserve"> chance that a Bruiser will deliver a power punch when attacking a boss or mini boss. Such punch deals </t>
    </r>
    <r>
      <rPr>
        <rFont val="Arial"/>
        <color rgb="FF4A86E8"/>
      </rPr>
      <t>500%</t>
    </r>
    <r>
      <rPr>
        <rFont val="Arial"/>
        <color theme="1"/>
      </rPr>
      <t xml:space="preserve"> of the Bruiser's attack damage.</t>
    </r>
  </si>
  <si>
    <t>Brawl</t>
  </si>
  <si>
    <r>
      <rPr>
        <rFont val="Arial"/>
        <color theme="1"/>
      </rPr>
      <t xml:space="preserve">The Bruiser's damage is increased by </t>
    </r>
    <r>
      <rPr>
        <rFont val="Arial"/>
        <color rgb="FF4A86E8"/>
      </rPr>
      <t>10%</t>
    </r>
    <r>
      <rPr>
        <rFont val="Arial"/>
        <color theme="1"/>
      </rPr>
      <t xml:space="preserve"> for every monster on the field. Maximum bonus is </t>
    </r>
    <r>
      <rPr>
        <rFont val="Arial"/>
        <color rgb="FF4A86E8"/>
      </rPr>
      <t>80%</t>
    </r>
    <r>
      <rPr>
        <rFont val="Arial"/>
        <color theme="1"/>
      </rPr>
      <t>.</t>
    </r>
  </si>
  <si>
    <t>Knockout</t>
  </si>
  <si>
    <r>
      <rPr>
        <rFont val="Arial"/>
        <color theme="1"/>
      </rPr>
      <t xml:space="preserve">The first Bruiser appears as the </t>
    </r>
    <r>
      <rPr>
        <rFont val="Arial"/>
        <color rgb="FFFF9900"/>
      </rPr>
      <t>Ringleader</t>
    </r>
    <r>
      <rPr>
        <rFont val="Arial"/>
        <color theme="1"/>
      </rPr>
      <t xml:space="preserve">. As long as there's a </t>
    </r>
    <r>
      <rPr>
        <rFont val="Arial"/>
        <color rgb="FFFF9900"/>
      </rPr>
      <t>Ringleader</t>
    </r>
    <r>
      <rPr>
        <rFont val="Arial"/>
        <color theme="1"/>
      </rPr>
      <t xml:space="preserve"> on the battlefield, all Bruisers will have </t>
    </r>
    <r>
      <rPr>
        <rFont val="Arial"/>
        <color rgb="FF4A86E8"/>
      </rPr>
      <t>5%</t>
    </r>
    <r>
      <rPr>
        <rFont val="Arial"/>
        <color theme="1"/>
      </rPr>
      <t xml:space="preserve"> higher chance of critical damage. If a </t>
    </r>
    <r>
      <rPr>
        <rFont val="Arial"/>
        <color rgb="FFFF9900"/>
      </rPr>
      <t>Ringleader</t>
    </r>
    <r>
      <rPr>
        <rFont val="Arial"/>
        <color theme="1"/>
      </rPr>
      <t xml:space="preserve"> merges, it will jump to the most powerful monster on the path and will instantly kill it. If there are no </t>
    </r>
    <r>
      <rPr>
        <rFont val="Arial"/>
        <color rgb="FFFF9900"/>
      </rPr>
      <t>Ringleaders</t>
    </r>
    <r>
      <rPr>
        <rFont val="Arial"/>
        <color theme="1"/>
      </rPr>
      <t xml:space="preserve"> on the battlefield, a random Bruiser with a low merge rank will become the </t>
    </r>
    <r>
      <rPr>
        <rFont val="Arial"/>
        <color rgb="FFFF9900"/>
      </rPr>
      <t>Ringlieader</t>
    </r>
    <r>
      <rPr>
        <rFont val="Arial"/>
        <color theme="1"/>
      </rPr>
      <t xml:space="preserve"> after </t>
    </r>
    <r>
      <rPr>
        <rFont val="Arial"/>
        <color rgb="FF4A86E8"/>
      </rPr>
      <t>30</t>
    </r>
    <r>
      <rPr>
        <rFont val="Arial"/>
        <color theme="1"/>
      </rPr>
      <t xml:space="preserve"> seconds.</t>
    </r>
  </si>
  <si>
    <t>Blade Dancer</t>
  </si>
  <si>
    <t>Minimum boost</t>
  </si>
  <si>
    <t>Maximum boost</t>
  </si>
  <si>
    <t>Forest Alliance</t>
  </si>
  <si>
    <t>No</t>
  </si>
  <si>
    <t>20% ??</t>
  </si>
  <si>
    <t>Enters a power up mode when no other Dancers are nearby, gaining an attack speed bonus. Gains increased damage for every Dancer on the battlefield.</t>
  </si>
  <si>
    <r>
      <rPr>
        <rFont val="Arial"/>
        <color theme="1"/>
      </rPr>
      <t xml:space="preserve">The Blade Dance attacks the very </t>
    </r>
    <r>
      <rPr>
        <rFont val="Arial"/>
        <color rgb="FF4A86E8"/>
      </rPr>
      <t>first target</t>
    </r>
    <r>
      <rPr>
        <rFont val="Arial"/>
        <color theme="1"/>
      </rPr>
      <t xml:space="preserve"> on the path.
The Blade Dancer has </t>
    </r>
    <r>
      <rPr>
        <rFont val="Arial"/>
        <color rgb="FF4A86E8"/>
      </rPr>
      <t>increased</t>
    </r>
    <r>
      <rPr>
        <rFont val="Arial"/>
        <color theme="1"/>
      </rPr>
      <t xml:space="preserve"> attack speed if there are no other Blade Dancers in </t>
    </r>
    <r>
      <rPr>
        <rFont val="Arial"/>
        <color rgb="FF4A86E8"/>
      </rPr>
      <t>adjacent cells</t>
    </r>
    <r>
      <rPr>
        <rFont val="Arial"/>
        <color theme="1"/>
      </rPr>
      <t xml:space="preserve">. She also deals </t>
    </r>
    <r>
      <rPr>
        <rFont val="Arial"/>
        <color rgb="FF4A86E8"/>
      </rPr>
      <t>increased</t>
    </r>
    <r>
      <rPr>
        <rFont val="Arial"/>
        <color theme="1"/>
      </rPr>
      <t xml:space="preserve"> damage for each Blade Dance on the field.
The maximum damage bonus is reached with </t>
    </r>
    <r>
      <rPr>
        <rFont val="Arial"/>
        <color rgb="FF4A86E8"/>
      </rPr>
      <t>8</t>
    </r>
    <r>
      <rPr>
        <rFont val="Arial"/>
        <color theme="1"/>
      </rPr>
      <t xml:space="preserve"> Blade Dances.</t>
    </r>
  </si>
  <si>
    <t>Floral Frenzy</t>
  </si>
  <si>
    <r>
      <rPr>
        <rFont val="Arial"/>
        <color theme="1"/>
      </rPr>
      <t xml:space="preserve">Every </t>
    </r>
    <r>
      <rPr>
        <rFont val="Arial"/>
        <color rgb="FF4A86E8"/>
      </rPr>
      <t>20s</t>
    </r>
    <r>
      <rPr>
        <rFont val="Arial"/>
        <color theme="1"/>
      </rPr>
      <t xml:space="preserve">, the Blade Dancer enters </t>
    </r>
    <r>
      <rPr>
        <rFont val="Arial"/>
        <color rgb="FFFF9900"/>
      </rPr>
      <t>dance</t>
    </r>
    <r>
      <rPr>
        <rFont val="Arial"/>
        <color theme="1"/>
      </rPr>
      <t xml:space="preserve"> mode, retaining the attach speed bonus and giving a </t>
    </r>
    <r>
      <rPr>
        <rFont val="Arial"/>
        <color rgb="FFFF9900"/>
      </rPr>
      <t>flower</t>
    </r>
    <r>
      <rPr>
        <rFont val="Arial"/>
        <color theme="1"/>
      </rPr>
      <t xml:space="preserve"> to another Blade Dancer located diagonally. The Blade Dancer with a </t>
    </r>
    <r>
      <rPr>
        <rFont val="Arial"/>
        <color rgb="FFFF9900"/>
      </rPr>
      <t>flower</t>
    </r>
    <r>
      <rPr>
        <rFont val="Arial"/>
        <color theme="1"/>
      </rPr>
      <t xml:space="preserve"> gains increased damage by </t>
    </r>
    <r>
      <rPr>
        <rFont val="Arial"/>
        <color rgb="FF4A86E8"/>
      </rPr>
      <t>1%</t>
    </r>
    <r>
      <rPr>
        <rFont val="Arial"/>
        <color theme="1"/>
      </rPr>
      <t xml:space="preserve"> up to </t>
    </r>
    <r>
      <rPr>
        <rFont val="Arial"/>
        <color rgb="FF4A86E8"/>
      </rPr>
      <t>50</t>
    </r>
    <r>
      <rPr>
        <rFont val="Arial"/>
        <color theme="1"/>
      </rPr>
      <t xml:space="preserve"> times and by </t>
    </r>
    <r>
      <rPr>
        <rFont val="Arial"/>
        <color rgb="FF4A86E8"/>
      </rPr>
      <t>0.6%</t>
    </r>
    <r>
      <rPr>
        <rFont val="Arial"/>
        <color theme="1"/>
      </rPr>
      <t xml:space="preserve"> after that. Receiving a flower makes the Blader Dancer enter </t>
    </r>
    <r>
      <rPr>
        <rFont val="Arial"/>
        <color rgb="FFFF9900"/>
      </rPr>
      <t>dance</t>
    </r>
    <r>
      <rPr>
        <rFont val="Arial"/>
        <color theme="1"/>
      </rPr>
      <t xml:space="preserve"> mode for </t>
    </r>
    <r>
      <rPr>
        <rFont val="Arial"/>
        <color rgb="FF4A86E8"/>
      </rPr>
      <t>30s</t>
    </r>
    <r>
      <rPr>
        <rFont val="Arial"/>
        <color theme="1"/>
      </rPr>
      <t>.</t>
    </r>
  </si>
  <si>
    <t>Blooming Dash</t>
  </si>
  <si>
    <r>
      <rPr>
        <rFont val="Arial"/>
        <color theme="1"/>
      </rPr>
      <t xml:space="preserve">No longer receives an attack speed bonus when there are no other Blade Dancers nearby. When moving, she and other neighboring Blade Dancers enter </t>
    </r>
    <r>
      <rPr>
        <rFont val="Arial"/>
        <color rgb="FFFF9900"/>
      </rPr>
      <t>dance</t>
    </r>
    <r>
      <rPr>
        <rFont val="Arial"/>
        <color theme="1"/>
      </rPr>
      <t xml:space="preserve"> mode for </t>
    </r>
    <r>
      <rPr>
        <rFont val="Arial"/>
        <color rgb="FF4A86E8"/>
      </rPr>
      <t>30s</t>
    </r>
    <r>
      <rPr>
        <rFont val="Arial"/>
        <color theme="1"/>
      </rPr>
      <t xml:space="preserve">, increasing their attack speed by </t>
    </r>
    <r>
      <rPr>
        <rFont val="Arial"/>
        <color rgb="FF4A86E8"/>
      </rPr>
      <t>220%</t>
    </r>
    <r>
      <rPr>
        <rFont val="Arial"/>
        <color theme="1"/>
      </rPr>
      <t xml:space="preserve">. Moving a Blade Dancer that's </t>
    </r>
    <r>
      <rPr>
        <rFont val="Arial"/>
        <color rgb="FFFF9900"/>
      </rPr>
      <t>not in dance mode</t>
    </r>
    <r>
      <rPr>
        <rFont val="Arial"/>
        <color theme="1"/>
      </rPr>
      <t xml:space="preserve"> grants a </t>
    </r>
    <r>
      <rPr>
        <rFont val="Arial"/>
        <color rgb="FFFF9900"/>
      </rPr>
      <t>flower</t>
    </r>
    <r>
      <rPr>
        <rFont val="Arial"/>
        <color theme="1"/>
      </rPr>
      <t xml:space="preserve"> that icreases the damage of all Blade Dancers by </t>
    </r>
    <r>
      <rPr>
        <rFont val="Arial"/>
        <color rgb="FF4A86E8"/>
      </rPr>
      <t>1.5%</t>
    </r>
    <r>
      <rPr>
        <rFont val="Arial"/>
        <color theme="1"/>
      </rPr>
      <t xml:space="preserve"> up to </t>
    </r>
    <r>
      <rPr>
        <rFont val="Arial"/>
        <color rgb="FF4A86E8"/>
      </rPr>
      <t>50</t>
    </r>
    <r>
      <rPr>
        <rFont val="Arial"/>
        <color theme="1"/>
      </rPr>
      <t xml:space="preserve"> times and by </t>
    </r>
    <r>
      <rPr>
        <rFont val="Arial"/>
        <color rgb="FF4A86E8"/>
      </rPr>
      <t>0.75%</t>
    </r>
    <r>
      <rPr>
        <rFont val="Arial"/>
        <color theme="1"/>
      </rPr>
      <t xml:space="preserve"> after that.</t>
    </r>
  </si>
  <si>
    <t>Elegant Parry</t>
  </si>
  <si>
    <t xml:space="preserve">Receiving a flower or moving the Dancer has a 35% chance of removing negative effects from her and increases the damage dealt by the unit and neighboring units by 10% for 10s. </t>
  </si>
  <si>
    <t>Fencing with Giants</t>
  </si>
  <si>
    <r>
      <rPr>
        <rFont val="Arial"/>
        <color theme="1"/>
      </rPr>
      <t xml:space="preserve">A Blade Dancer in </t>
    </r>
    <r>
      <rPr>
        <rFont val="Arial"/>
        <color rgb="FFFF9900"/>
      </rPr>
      <t>dance</t>
    </r>
    <r>
      <rPr>
        <rFont val="Arial"/>
        <color theme="1"/>
      </rPr>
      <t xml:space="preserve"> mode gains increased damage to bosses and mini bosses by </t>
    </r>
    <r>
      <rPr>
        <rFont val="Arial"/>
        <color rgb="FF4A86E8"/>
      </rPr>
      <t>30%</t>
    </r>
    <r>
      <rPr>
        <rFont val="Arial"/>
        <color theme="1"/>
      </rPr>
      <t>.</t>
    </r>
  </si>
  <si>
    <t>Serrated Blades</t>
  </si>
  <si>
    <r>
      <rPr>
        <rFont val="Arial"/>
        <color theme="1"/>
      </rPr>
      <t xml:space="preserve">Being in </t>
    </r>
    <r>
      <rPr>
        <rFont val="Arial"/>
        <color rgb="FFFF9900"/>
      </rPr>
      <t>dance</t>
    </r>
    <r>
      <rPr>
        <rFont val="Arial"/>
        <color theme="1"/>
      </rPr>
      <t xml:space="preserve"> mode increases the Blade Dancer's crit. chance by </t>
    </r>
    <r>
      <rPr>
        <rFont val="Arial"/>
        <color rgb="FF4A86E8"/>
      </rPr>
      <t>5%</t>
    </r>
    <r>
      <rPr>
        <rFont val="Arial"/>
        <color theme="1"/>
      </rPr>
      <t>.</t>
    </r>
  </si>
  <si>
    <t>Triple Lunge</t>
  </si>
  <si>
    <r>
      <rPr>
        <rFont val="Arial"/>
        <color theme="1"/>
      </rPr>
      <t xml:space="preserve">A Blade Dancer in </t>
    </r>
    <r>
      <rPr>
        <rFont val="Arial"/>
        <color rgb="FFFF9900"/>
      </rPr>
      <t>dance</t>
    </r>
    <r>
      <rPr>
        <rFont val="Arial"/>
        <color theme="1"/>
      </rPr>
      <t xml:space="preserve"> mode has a </t>
    </r>
    <r>
      <rPr>
        <rFont val="Arial"/>
        <color rgb="FF4A86E8"/>
      </rPr>
      <t>20%</t>
    </r>
    <r>
      <rPr>
        <rFont val="Arial"/>
        <color theme="1"/>
      </rPr>
      <t xml:space="preserve"> chance of throwing </t>
    </r>
    <r>
      <rPr>
        <rFont val="Arial"/>
        <color rgb="FF4A86E8"/>
      </rPr>
      <t>2</t>
    </r>
    <r>
      <rPr>
        <rFont val="Arial"/>
        <color theme="1"/>
      </rPr>
      <t xml:space="preserve"> additional blades at random target on the field.</t>
    </r>
  </si>
  <si>
    <t>Dance of the Wind</t>
  </si>
  <si>
    <r>
      <rPr>
        <rFont val="Arial"/>
        <color theme="1"/>
      </rPr>
      <t xml:space="preserve">While attacking, the Blade Dancer has a </t>
    </r>
    <r>
      <rPr>
        <rFont val="Arial"/>
        <color rgb="FF4A86E8"/>
      </rPr>
      <t>1%</t>
    </r>
    <r>
      <rPr>
        <rFont val="Arial"/>
        <color theme="1"/>
      </rPr>
      <t xml:space="preserve"> chance of summoning a tornade that moves towards monsters and deals </t>
    </r>
    <r>
      <rPr>
        <rFont val="Arial"/>
        <color rgb="FF4A86E8"/>
      </rPr>
      <t>350%</t>
    </r>
    <r>
      <rPr>
        <rFont val="Arial"/>
        <color theme="1"/>
      </rPr>
      <t xml:space="preserve"> of the Blade Dancer's attack damage.</t>
    </r>
  </si>
  <si>
    <t>Boreas</t>
  </si>
  <si>
    <t>Phase1 duration</t>
  </si>
  <si>
    <t>Phase 2 duration</t>
  </si>
  <si>
    <t>Activation interval</t>
  </si>
  <si>
    <t>Hero Cooldown</t>
  </si>
  <si>
    <t>Periodically changes firing phase. In the first phase, increases attack speed. In the second phase, increases attack speed and critical hit chance.</t>
  </si>
  <si>
    <r>
      <rPr>
        <rFont val="Arial"/>
        <color theme="1"/>
      </rPr>
      <t xml:space="preserve">Boreas attacks the very </t>
    </r>
    <r>
      <rPr>
        <rFont val="Arial"/>
        <color rgb="FF4A86E8"/>
      </rPr>
      <t>first target</t>
    </r>
    <r>
      <rPr>
        <rFont val="Arial"/>
        <color theme="1"/>
      </rPr>
      <t xml:space="preserve"> on the path. Periodically changes firing phase.
The first phase sees a significantly higher </t>
    </r>
    <r>
      <rPr>
        <rFont val="Arial"/>
        <color rgb="FF4A86E8"/>
      </rPr>
      <t>rate of fire</t>
    </r>
    <r>
      <rPr>
        <rFont val="Arial"/>
        <color theme="1"/>
      </rPr>
      <t xml:space="preserve">.
During the second phase, all Boreas attacks become </t>
    </r>
    <r>
      <rPr>
        <rFont val="Arial"/>
        <color rgb="FF4A86E8"/>
      </rPr>
      <t>critical</t>
    </r>
    <r>
      <rPr>
        <rFont val="Arial"/>
        <color theme="1"/>
      </rPr>
      <t xml:space="preserve">. Phase durations and the intervals between them depend on the </t>
    </r>
    <r>
      <rPr>
        <rFont val="Arial"/>
        <color rgb="FF4A86E8"/>
      </rPr>
      <t>unit level</t>
    </r>
    <r>
      <rPr>
        <rFont val="Arial"/>
        <color theme="1"/>
      </rPr>
      <t>.</t>
    </r>
  </si>
  <si>
    <t>Team Volley</t>
  </si>
  <si>
    <r>
      <rPr>
        <rFont val="Arial"/>
        <color theme="1"/>
      </rPr>
      <t xml:space="preserve">When merging, all Boreas enter the </t>
    </r>
    <r>
      <rPr>
        <rFont val="Arial"/>
        <color rgb="FF4A86E8"/>
      </rPr>
      <t>second phase</t>
    </r>
    <r>
      <rPr>
        <rFont val="Arial"/>
        <color theme="1"/>
      </rPr>
      <t>. The interval for triggering of the other phases is not reset.</t>
    </r>
  </si>
  <si>
    <t>Second Breath</t>
  </si>
  <si>
    <r>
      <rPr>
        <rFont val="Arial"/>
        <color theme="1"/>
      </rPr>
      <t xml:space="preserve">With a </t>
    </r>
    <r>
      <rPr>
        <rFont val="Arial"/>
        <color theme="4"/>
      </rPr>
      <t>35%</t>
    </r>
    <r>
      <rPr>
        <rFont val="Arial"/>
        <color theme="1"/>
      </rPr>
      <t xml:space="preserve"> change, the transition to the </t>
    </r>
    <r>
      <rPr>
        <rFont val="Arial"/>
        <color theme="4"/>
      </rPr>
      <t>second phase</t>
    </r>
    <r>
      <rPr>
        <rFont val="Arial"/>
        <color theme="1"/>
      </rPr>
      <t xml:space="preserve"> is reactivated.</t>
    </r>
  </si>
  <si>
    <t>Sleep Arrows</t>
  </si>
  <si>
    <r>
      <rPr>
        <rFont val="Arial"/>
        <color theme="1"/>
      </rPr>
      <t xml:space="preserve">Activation of the </t>
    </r>
    <r>
      <rPr>
        <rFont val="Arial"/>
        <color rgb="FF4285F4"/>
      </rPr>
      <t>second phase</t>
    </r>
    <r>
      <rPr>
        <rFont val="Arial"/>
        <color theme="1"/>
      </rPr>
      <t xml:space="preserve"> with a </t>
    </r>
    <r>
      <rPr>
        <rFont val="Arial"/>
        <color rgb="FF4A86E8"/>
      </rPr>
      <t>20%</t>
    </r>
    <r>
      <rPr>
        <rFont val="Arial"/>
        <color theme="1"/>
      </rPr>
      <t xml:space="preserve"> chance will fire two arrows at enemy units, slowing their attack by </t>
    </r>
    <r>
      <rPr>
        <rFont val="Arial"/>
        <color rgb="FF4A86E8"/>
      </rPr>
      <t>25%</t>
    </r>
    <r>
      <rPr>
        <rFont val="Arial"/>
        <color theme="1"/>
      </rPr>
      <t xml:space="preserve"> for </t>
    </r>
    <r>
      <rPr>
        <rFont val="Arial"/>
        <color rgb="FF4A86E8"/>
      </rPr>
      <t>10s</t>
    </r>
    <r>
      <rPr>
        <rFont val="Arial"/>
        <color theme="1"/>
      </rPr>
      <t xml:space="preserve"> in PvP and increasing attack speed in Co-Op.</t>
    </r>
  </si>
  <si>
    <t>Shower of Arrows</t>
  </si>
  <si>
    <r>
      <rPr>
        <rFont val="Arial"/>
        <color theme="1"/>
      </rPr>
      <t xml:space="preserve">Activation of the </t>
    </r>
    <r>
      <rPr>
        <rFont val="Arial"/>
        <color rgb="FF4A86E8"/>
      </rPr>
      <t>second phase</t>
    </r>
    <r>
      <rPr>
        <rFont val="Arial"/>
        <color theme="1"/>
      </rPr>
      <t xml:space="preserve"> with a </t>
    </r>
    <r>
      <rPr>
        <rFont val="Arial"/>
        <color rgb="FF4A86E8"/>
      </rPr>
      <t>30%</t>
    </r>
    <r>
      <rPr>
        <rFont val="Arial"/>
        <color theme="1"/>
      </rPr>
      <t xml:space="preserve"> chance will unlease a shower of arrows at the monsters, dealing </t>
    </r>
    <r>
      <rPr>
        <rFont val="Arial"/>
        <color rgb="FF4A86E8"/>
      </rPr>
      <t>200</t>
    </r>
    <r>
      <rPr>
        <rFont val="Arial"/>
        <color theme="1"/>
      </rPr>
      <t xml:space="preserve"> damage. The damage from this attack depends on the merge rank of the unit and is always critical damage.</t>
    </r>
  </si>
  <si>
    <t>Doublet</t>
  </si>
  <si>
    <r>
      <rPr>
        <rFont val="Arial"/>
        <color theme="1"/>
      </rPr>
      <t xml:space="preserve">Every third switching by Boreas to the </t>
    </r>
    <r>
      <rPr>
        <rFont val="Arial"/>
        <color rgb="FF4A86E8"/>
      </rPr>
      <t>second phase</t>
    </r>
    <r>
      <rPr>
        <rFont val="Arial"/>
        <color theme="1"/>
      </rPr>
      <t xml:space="preserve"> allows him to attack an additional target, until the end of the phase.</t>
    </r>
  </si>
  <si>
    <t>Precise Shooting</t>
  </si>
  <si>
    <r>
      <rPr>
        <rFont val="Arial"/>
        <color theme="1"/>
      </rPr>
      <t xml:space="preserve">Every third switching by Boreas to the </t>
    </r>
    <r>
      <rPr>
        <rFont val="Arial"/>
        <color rgb="FF4A86E8"/>
      </rPr>
      <t>second phase</t>
    </r>
    <r>
      <rPr>
        <rFont val="Arial"/>
        <color theme="1"/>
      </rPr>
      <t xml:space="preserve"> increases his damage by </t>
    </r>
    <r>
      <rPr>
        <rFont val="Arial"/>
        <color rgb="FF4A86E8"/>
      </rPr>
      <t>100%</t>
    </r>
    <r>
      <rPr>
        <rFont val="Arial"/>
        <color theme="1"/>
      </rPr>
      <t>, until the end of the phase.</t>
    </r>
  </si>
  <si>
    <t>Force of Wind</t>
  </si>
  <si>
    <r>
      <rPr>
        <rFont val="Arial"/>
        <color theme="1"/>
      </rPr>
      <t xml:space="preserve">With a </t>
    </r>
    <r>
      <rPr>
        <rFont val="Arial"/>
        <color rgb="FF4A86E8"/>
      </rPr>
      <t>30%</t>
    </r>
    <r>
      <rPr>
        <rFont val="Arial"/>
        <color theme="1"/>
      </rPr>
      <t xml:space="preserve"> chance, upon entering the </t>
    </r>
    <r>
      <rPr>
        <rFont val="Arial"/>
        <color rgb="FF4A86E8"/>
      </rPr>
      <t>first phase</t>
    </r>
    <r>
      <rPr>
        <rFont val="Arial"/>
        <color theme="1"/>
      </rPr>
      <t xml:space="preserve"> Borease receives a shield against negative effects unti the end of the </t>
    </r>
    <r>
      <rPr>
        <rFont val="Arial"/>
        <color rgb="FF4A86E8"/>
      </rPr>
      <t>second phase</t>
    </r>
    <r>
      <rPr>
        <rFont val="Arial"/>
        <color theme="1"/>
      </rPr>
      <t xml:space="preserve">. There's a </t>
    </r>
    <r>
      <rPr>
        <rFont val="Arial"/>
        <color rgb="FF4A86E8"/>
      </rPr>
      <t>30%</t>
    </r>
    <r>
      <rPr>
        <rFont val="Arial"/>
        <color theme="1"/>
      </rPr>
      <t xml:space="preserve"> chance that moving into the </t>
    </r>
    <r>
      <rPr>
        <rFont val="Arial"/>
        <color rgb="FF4A86E8"/>
      </rPr>
      <t>second phase</t>
    </r>
    <r>
      <rPr>
        <rFont val="Arial"/>
        <color theme="1"/>
      </rPr>
      <t xml:space="preserve"> will speed up monsters on the opponent's field by </t>
    </r>
    <r>
      <rPr>
        <rFont val="Arial"/>
        <color rgb="FF4A86E8"/>
      </rPr>
      <t>30%</t>
    </r>
    <r>
      <rPr>
        <rFont val="Arial"/>
        <color theme="1"/>
      </rPr>
      <t>. In Co-Op mode it will slow down the monsters.</t>
    </r>
  </si>
  <si>
    <t>Corsair</t>
  </si>
  <si>
    <t>Damage from current health</t>
  </si>
  <si>
    <t>Chance to throw a nasty bomb</t>
  </si>
  <si>
    <t>Explosive trap duration</t>
  </si>
  <si>
    <t>Nasty bomb duration</t>
  </si>
  <si>
    <t>Technologic Society</t>
  </si>
  <si>
    <t>-</t>
  </si>
  <si>
    <t>The Corsair sets explosive traps on the path. There's a chance that he'll be able to drop a nasty bomb, which inflicts damage equal to a certain percentage of the target's current health.</t>
  </si>
  <si>
    <r>
      <rPr>
        <rFont val="Arial"/>
        <color theme="1"/>
      </rPr>
      <t xml:space="preserve">The Corsair doesn't attack monsters directly. Instead, he leaves bombs in random spots around the field of battle. Bombs explode and do area damage when monster touch them. Depending on the unit level, there's a chance the Corsair would throw a </t>
    </r>
    <r>
      <rPr>
        <rFont val="Arial"/>
        <color rgb="FF4A86E8"/>
      </rPr>
      <t>Nasty Bomb</t>
    </r>
    <r>
      <rPr>
        <rFont val="Arial"/>
        <color theme="1"/>
      </rPr>
      <t xml:space="preserve"> that removes a percentage of monster's remaining health.
Bombs have their own duration that depends on the unit's </t>
    </r>
    <r>
      <rPr>
        <rFont val="Arial"/>
        <color rgb="FF4A86E8"/>
      </rPr>
      <t>Mana Power-Up</t>
    </r>
    <r>
      <rPr>
        <rFont val="Arial"/>
        <color theme="1"/>
      </rPr>
      <t>. Bombs disappear after contact with a monster or once their duration runs out.</t>
    </r>
  </si>
  <si>
    <t>Cultist</t>
  </si>
  <si>
    <t>Damage Increase</t>
  </si>
  <si>
    <t>Critical damage chance</t>
  </si>
  <si>
    <t>Damage increase per sacrifice</t>
  </si>
  <si>
    <t>Sacrifice buff duration</t>
  </si>
  <si>
    <t>Sacrifice cooldown</t>
  </si>
  <si>
    <t>Mana for summoning per sacrifice</t>
  </si>
  <si>
    <t>Demon form</t>
  </si>
  <si>
    <t>With one to three adjacent Cultists, gets an attack against additional targets. With four adjacent Cultists, empowers his neighbors while also gaining damage and an area attack. Instead of a Mana Power-up, sacrifices Cultists in corner tiles, regaining mana for a new summon, and increasing Cultist damage.</t>
  </si>
  <si>
    <r>
      <rPr>
        <rFont val="Arial"/>
        <color theme="1"/>
      </rPr>
      <t xml:space="preserve">The Cultist attacks the </t>
    </r>
    <r>
      <rPr>
        <rFont val="Arial"/>
        <color rgb="FF4A86E8"/>
      </rPr>
      <t>first target</t>
    </r>
    <r>
      <rPr>
        <rFont val="Arial"/>
        <color theme="1"/>
      </rPr>
      <t xml:space="preserve"> on his path. If another Cultist is present at the adjacent tile, they can both attack an </t>
    </r>
    <r>
      <rPr>
        <rFont val="Arial"/>
        <color rgb="FF4A86E8"/>
      </rPr>
      <t>additional target</t>
    </r>
    <r>
      <rPr>
        <rFont val="Arial"/>
        <color theme="1"/>
      </rPr>
      <t xml:space="preserve">. The number of additional targets for attack is equal to the number of adjacent Cultists.
A Cultist completely surrounded by other Cultists on all sides enters an alternate phase with </t>
    </r>
    <r>
      <rPr>
        <rFont val="Arial"/>
        <color rgb="FF4A86E8"/>
      </rPr>
      <t>increased damage</t>
    </r>
    <r>
      <rPr>
        <rFont val="Arial"/>
        <color theme="1"/>
      </rPr>
      <t xml:space="preserve"> and </t>
    </r>
    <r>
      <rPr>
        <rFont val="Arial"/>
        <color rgb="FF4A86E8"/>
      </rPr>
      <t>area attack</t>
    </r>
    <r>
      <rPr>
        <rFont val="Arial"/>
        <color theme="1"/>
      </rPr>
      <t xml:space="preserve">. He alo increases </t>
    </r>
    <r>
      <rPr>
        <rFont val="Arial"/>
        <color rgb="FF4A86E8"/>
      </rPr>
      <t>critical attack</t>
    </r>
    <r>
      <rPr>
        <rFont val="Arial"/>
        <color theme="1"/>
      </rPr>
      <t xml:space="preserve"> chance for the adjacent Cultists.
The Cultist's active ability is </t>
    </r>
    <r>
      <rPr>
        <rFont val="Arial"/>
        <color rgb="FFFF9900"/>
      </rPr>
      <t>Sacrifice</t>
    </r>
    <r>
      <rPr>
        <rFont val="Arial"/>
        <color theme="1"/>
      </rPr>
      <t>. Once activated, it destorys Cultists at corner tiles, returning mana to summon a new unit and increasing damage in proportion to the number of Cultists sacrificed. It destroys only Cultists. Use it to increase damage in harsh situations and free tiles for further expansion.</t>
    </r>
  </si>
  <si>
    <t>Harbinger of Evil</t>
  </si>
  <si>
    <r>
      <rPr>
        <rFont val="Arial"/>
        <color theme="1"/>
      </rPr>
      <t xml:space="preserve">Cultists receive souls when merging or making a sacrifice. Each soul increases Cultist damage by </t>
    </r>
    <r>
      <rPr>
        <rFont val="Arial"/>
        <color rgb="FF4A86E8"/>
      </rPr>
      <t>2%</t>
    </r>
    <r>
      <rPr>
        <rFont val="Arial"/>
        <color theme="1"/>
      </rPr>
      <t xml:space="preserve">. When the number of souls reaches </t>
    </r>
    <r>
      <rPr>
        <rFont val="Arial"/>
        <color rgb="FF4A86E8"/>
      </rPr>
      <t>20</t>
    </r>
    <r>
      <rPr>
        <rFont val="Arial"/>
        <color theme="1"/>
      </rPr>
      <t xml:space="preserve">, a Cultist in demon form transforms into a </t>
    </r>
    <r>
      <rPr>
        <rFont val="Arial"/>
        <color rgb="FFFF9900"/>
      </rPr>
      <t>Harbinger</t>
    </r>
    <r>
      <rPr>
        <rFont val="Arial"/>
        <color theme="1"/>
      </rPr>
      <t xml:space="preserve">, which increases their attack speed by </t>
    </r>
    <r>
      <rPr>
        <rFont val="Arial"/>
        <color rgb="FF4A86E8"/>
      </rPr>
      <t>15%</t>
    </r>
    <r>
      <rPr>
        <rFont val="Arial"/>
        <color theme="1"/>
      </rPr>
      <t>.</t>
    </r>
  </si>
  <si>
    <t>Harbinger of the Abyss</t>
  </si>
  <si>
    <r>
      <rPr>
        <rFont val="Arial"/>
        <color theme="1"/>
      </rPr>
      <t xml:space="preserve">Cultists in demon form receive souls when merging or making a sacrifice. For every </t>
    </r>
    <r>
      <rPr>
        <rFont val="Arial"/>
        <color rgb="FF4A86E8"/>
      </rPr>
      <t>6</t>
    </r>
    <r>
      <rPr>
        <rFont val="Arial"/>
        <color theme="1"/>
      </rPr>
      <t xml:space="preserve"> souls, a guardian demon is summoned. Upon death, the demon sets fire to a random unit, reducing its rank. Summoning </t>
    </r>
    <r>
      <rPr>
        <rFont val="Arial"/>
        <color rgb="FF4A86E8"/>
      </rPr>
      <t>4</t>
    </r>
    <r>
      <rPr>
        <rFont val="Arial"/>
        <color theme="1"/>
      </rPr>
      <t xml:space="preserve"> guardians transforms a demonic Cultist into a </t>
    </r>
    <r>
      <rPr>
        <rFont val="Arial"/>
        <color rgb="FFFF9900"/>
      </rPr>
      <t>Harbinger</t>
    </r>
    <r>
      <rPr>
        <rFont val="Arial"/>
        <color theme="1"/>
      </rPr>
      <t xml:space="preserve">, which receives a soul every </t>
    </r>
    <r>
      <rPr>
        <rFont val="Arial"/>
        <color rgb="FF4A86E8"/>
      </rPr>
      <t>20</t>
    </r>
    <r>
      <rPr>
        <rFont val="Arial"/>
        <color theme="1"/>
      </rPr>
      <t xml:space="preserve"> s. In Co-Op mode and in the Plunder Chalenge, guardians grant mana.</t>
    </r>
  </si>
  <si>
    <t>Great Ritual</t>
  </si>
  <si>
    <r>
      <rPr>
        <rFont val="Arial"/>
        <color theme="1"/>
      </rPr>
      <t xml:space="preserve">When a </t>
    </r>
    <r>
      <rPr>
        <rFont val="Arial"/>
        <color rgb="FFFF9900"/>
      </rPr>
      <t>Sacrifice</t>
    </r>
    <r>
      <rPr>
        <rFont val="Arial"/>
        <color theme="1"/>
      </rPr>
      <t xml:space="preserve"> is activated, it destroys both Cultists and other units on the field corners. The other units don't grant mana, but they have a </t>
    </r>
    <r>
      <rPr>
        <rFont val="Arial"/>
        <color rgb="FF4A86E8"/>
      </rPr>
      <t>40%</t>
    </r>
    <r>
      <rPr>
        <rFont val="Arial"/>
        <color theme="1"/>
      </rPr>
      <t xml:space="preserve"> chance of granting a soul.</t>
    </r>
  </si>
  <si>
    <t>Cleansing Sacrifice</t>
  </si>
  <si>
    <r>
      <rPr>
        <rFont val="Arial"/>
        <color theme="1"/>
      </rPr>
      <t xml:space="preserve">When a </t>
    </r>
    <r>
      <rPr>
        <rFont val="Arial"/>
        <color rgb="FFFF9900"/>
      </rPr>
      <t>Sacrifice</t>
    </r>
    <r>
      <rPr>
        <rFont val="Arial"/>
        <color theme="1"/>
      </rPr>
      <t xml:space="preserve"> is activated, every Cultist destroyed will remove the negative effect from </t>
    </r>
    <r>
      <rPr>
        <rFont val="Arial"/>
        <color rgb="FF4A86E8"/>
      </rPr>
      <t>1</t>
    </r>
    <r>
      <rPr>
        <rFont val="Arial"/>
        <color theme="1"/>
      </rPr>
      <t xml:space="preserve"> random Cultists and will increase its damage by </t>
    </r>
    <r>
      <rPr>
        <rFont val="Arial"/>
        <color rgb="FF4A86E8"/>
      </rPr>
      <t>10%</t>
    </r>
    <r>
      <rPr>
        <rFont val="Arial"/>
        <color theme="1"/>
      </rPr>
      <t xml:space="preserve"> for </t>
    </r>
    <r>
      <rPr>
        <rFont val="Arial"/>
        <color rgb="FF4A86E8"/>
      </rPr>
      <t>10s</t>
    </r>
    <r>
      <rPr>
        <rFont val="Arial"/>
        <color theme="1"/>
      </rPr>
      <t>.</t>
    </r>
  </si>
  <si>
    <t>Unity of the Cult</t>
  </si>
  <si>
    <r>
      <rPr>
        <rFont val="Arial"/>
        <color theme="1"/>
      </rPr>
      <t xml:space="preserve">A Cultist in </t>
    </r>
    <r>
      <rPr>
        <rFont val="Arial"/>
        <color rgb="FFFF9900"/>
      </rPr>
      <t>Harbinger</t>
    </r>
    <r>
      <rPr>
        <rFont val="Arial"/>
        <color theme="1"/>
      </rPr>
      <t xml:space="preserve"> form increases its damage by </t>
    </r>
    <r>
      <rPr>
        <rFont val="Arial"/>
        <color rgb="FF4A86E8"/>
      </rPr>
      <t>5%</t>
    </r>
    <r>
      <rPr>
        <rFont val="Arial"/>
        <color theme="1"/>
      </rPr>
      <t xml:space="preserve"> for every Cultist on the field, including </t>
    </r>
    <r>
      <rPr>
        <rFont val="Arial"/>
        <color rgb="FFFF9900"/>
      </rPr>
      <t>Harbingers</t>
    </r>
    <r>
      <rPr>
        <rFont val="Arial"/>
        <color theme="1"/>
      </rPr>
      <t>.</t>
    </r>
  </si>
  <si>
    <t>Monsters of the Abyss</t>
  </si>
  <si>
    <r>
      <rPr>
        <rFont val="Arial"/>
        <color theme="1"/>
      </rPr>
      <t xml:space="preserve">When killing monsters, one Cultist in the </t>
    </r>
    <r>
      <rPr>
        <rFont val="Arial"/>
        <color rgb="FFFF9900"/>
      </rPr>
      <t>Harbinger</t>
    </r>
    <r>
      <rPr>
        <rFont val="Arial"/>
        <color theme="1"/>
      </rPr>
      <t xml:space="preserve"> form will have a </t>
    </r>
    <r>
      <rPr>
        <rFont val="Arial"/>
        <color rgb="FF4A86E8"/>
      </rPr>
      <t>15%</t>
    </r>
    <r>
      <rPr>
        <rFont val="Arial"/>
        <color theme="1"/>
      </rPr>
      <t xml:space="preserve"> chance of summoning fast demons onto the enemy's path. When a mini boss or a demon guardian appears on the enemy's path, the Cultist in the from of a </t>
    </r>
    <r>
      <rPr>
        <rFont val="Arial"/>
        <color rgb="FFFF9900"/>
      </rPr>
      <t>Harbinger</t>
    </r>
    <r>
      <rPr>
        <rFont val="Arial"/>
        <color theme="1"/>
      </rPr>
      <t xml:space="preserve"> will increase its damage by </t>
    </r>
    <r>
      <rPr>
        <rFont val="Arial"/>
        <color rgb="FF4A86E8"/>
      </rPr>
      <t>25%</t>
    </r>
    <r>
      <rPr>
        <rFont val="Arial"/>
        <color theme="1"/>
      </rPr>
      <t xml:space="preserve"> for </t>
    </r>
    <r>
      <rPr>
        <rFont val="Arial"/>
        <color rgb="FF4A86E8"/>
      </rPr>
      <t>15</t>
    </r>
    <r>
      <rPr>
        <rFont val="Arial"/>
        <color theme="1"/>
      </rPr>
      <t xml:space="preserve"> seconds. Doesn't work in Co-Op mode or in the Plunder Challlenge.</t>
    </r>
  </si>
  <si>
    <t>Flame of the Abyss</t>
  </si>
  <si>
    <r>
      <rPr>
        <rFont val="Arial"/>
        <color theme="1"/>
      </rPr>
      <t xml:space="preserve">When attacking, </t>
    </r>
    <r>
      <rPr>
        <rFont val="Arial"/>
        <color rgb="FFFF9900"/>
      </rPr>
      <t>Harbinger</t>
    </r>
    <r>
      <rPr>
        <rFont val="Arial"/>
        <color theme="1"/>
      </rPr>
      <t xml:space="preserve"> creates a pulse of fire that lasts </t>
    </r>
    <r>
      <rPr>
        <rFont val="Arial"/>
        <color rgb="FF4A86E8"/>
      </rPr>
      <t>2s</t>
    </r>
    <r>
      <rPr>
        <rFont val="Arial"/>
        <color theme="1"/>
      </rPr>
      <t xml:space="preserve">. The pulse deals </t>
    </r>
    <r>
      <rPr>
        <rFont val="Arial"/>
        <color rgb="FF4A86E8"/>
      </rPr>
      <t>100%</t>
    </r>
    <r>
      <rPr>
        <rFont val="Arial"/>
        <color theme="1"/>
      </rPr>
      <t xml:space="preserve"> of the Cultist's damage value every </t>
    </r>
    <r>
      <rPr>
        <rFont val="Arial"/>
        <color rgb="FF4A86E8"/>
      </rPr>
      <t>0.2s</t>
    </r>
    <r>
      <rPr>
        <rFont val="Arial"/>
        <color theme="1"/>
      </rPr>
      <t xml:space="preserve"> and reduces monster armor in its radius by </t>
    </r>
    <r>
      <rPr>
        <rFont val="Arial"/>
        <color rgb="FF4A86E8"/>
      </rPr>
      <t>40%</t>
    </r>
    <r>
      <rPr>
        <rFont val="Arial"/>
        <color theme="1"/>
      </rPr>
      <t>. There can only be one pulse on the field at a time.</t>
    </r>
  </si>
  <si>
    <t>Demon Hunter</t>
  </si>
  <si>
    <t>Bonus per rank</t>
  </si>
  <si>
    <t>Extra 20 rank bonus:</t>
  </si>
  <si>
    <t>Extra 40% rank bonus:</t>
  </si>
  <si>
    <t>Number of shots</t>
  </si>
  <si>
    <t>Extra targets based on Tier</t>
  </si>
  <si>
    <t>Attacks a number of initial targets equal to the merge rank. Receives a damage bonus for the total combined merge rank of the Demon Hunters on the field. Increases damage additionally for each specified number of merge ranks reached.</t>
  </si>
  <si>
    <r>
      <rPr>
        <rFont val="Arial"/>
        <color theme="1"/>
      </rPr>
      <t>The Demon Hunter attacks</t>
    </r>
    <r>
      <rPr>
        <rFont val="Arial"/>
        <color rgb="FF4A86E8"/>
      </rPr>
      <t xml:space="preserve"> several first</t>
    </r>
    <r>
      <rPr>
        <rFont val="Arial"/>
        <color theme="1"/>
      </rPr>
      <t xml:space="preserve"> </t>
    </r>
    <r>
      <rPr>
        <rFont val="Arial"/>
        <color rgb="FF4A86E8"/>
      </rPr>
      <t>targets</t>
    </r>
    <r>
      <rPr>
        <rFont val="Arial"/>
        <color theme="1"/>
      </rPr>
      <t xml:space="preserve"> in the amount equal to the merge rank: one target at rank1, seven at rank7. Shots are allocated among the targets without losing any projectiles.
Every Demon Hunter receives an </t>
    </r>
    <r>
      <rPr>
        <rFont val="Arial"/>
        <color rgb="FF4A86E8"/>
      </rPr>
      <t>additional damage</t>
    </r>
    <r>
      <rPr>
        <rFont val="Arial"/>
        <color theme="1"/>
      </rPr>
      <t xml:space="preserve"> </t>
    </r>
    <r>
      <rPr>
        <rFont val="Arial"/>
        <color rgb="FF4A86E8"/>
      </rPr>
      <t>bonus</t>
    </r>
    <r>
      <rPr>
        <rFont val="Arial"/>
        <color theme="1"/>
      </rPr>
      <t xml:space="preserve">, depending on the total combined merge rank of the Demon Hunters on the field. On reaching </t>
    </r>
    <r>
      <rPr>
        <rFont val="Arial"/>
        <color rgb="FF4A86E8"/>
      </rPr>
      <t>20</t>
    </r>
    <r>
      <rPr>
        <rFont val="Arial"/>
        <color theme="1"/>
      </rPr>
      <t xml:space="preserve"> total combined merge rank, the Hunters receive an extra </t>
    </r>
    <r>
      <rPr>
        <rFont val="Arial"/>
        <color rgb="FF4A86E8"/>
      </rPr>
      <t>25%</t>
    </r>
    <r>
      <rPr>
        <rFont val="Arial"/>
        <color theme="1"/>
      </rPr>
      <t xml:space="preserve"> damage, and on reaching </t>
    </r>
    <r>
      <rPr>
        <rFont val="Arial"/>
        <color rgb="FF4A86E8"/>
      </rPr>
      <t>40</t>
    </r>
    <r>
      <rPr>
        <rFont val="Arial"/>
        <color theme="1"/>
      </rPr>
      <t xml:space="preserve"> they transform to their demonic form and receive an extra </t>
    </r>
    <r>
      <rPr>
        <rFont val="Arial"/>
        <color rgb="FF4A86E8"/>
      </rPr>
      <t>50%</t>
    </r>
    <r>
      <rPr>
        <rFont val="Arial"/>
        <color theme="1"/>
      </rPr>
      <t xml:space="preserve"> damage.</t>
    </r>
  </si>
  <si>
    <t>Absorption of Evil</t>
  </si>
  <si>
    <r>
      <rPr>
        <rFont val="Arial"/>
        <color theme="1"/>
      </rPr>
      <t xml:space="preserve">Death of a boss or mini boss will </t>
    </r>
    <r>
      <rPr>
        <rFont val="Arial"/>
        <color rgb="FFFF9900"/>
      </rPr>
      <t>mark</t>
    </r>
    <r>
      <rPr>
        <rFont val="Arial"/>
        <color theme="1"/>
      </rPr>
      <t xml:space="preserve"> a random Hunter of the lowest rank. Merging or absorbing every Hunter with a </t>
    </r>
    <r>
      <rPr>
        <rFont val="Arial"/>
        <color rgb="FFFF9900"/>
      </rPr>
      <t>mark</t>
    </r>
    <r>
      <rPr>
        <rFont val="Arial"/>
        <color theme="1"/>
      </rPr>
      <t xml:space="preserve"> will distribute </t>
    </r>
    <r>
      <rPr>
        <rFont val="Arial"/>
        <color rgb="FF4A86E8"/>
      </rPr>
      <t>3</t>
    </r>
    <r>
      <rPr>
        <rFont val="Arial"/>
        <color theme="1"/>
      </rPr>
      <t xml:space="preserve"> marks between the Hunters with the highest rank. Damage per </t>
    </r>
    <r>
      <rPr>
        <rFont val="Arial"/>
        <color rgb="FFFF9900"/>
      </rPr>
      <t>mark</t>
    </r>
    <r>
      <rPr>
        <rFont val="Arial"/>
        <color theme="1"/>
      </rPr>
      <t xml:space="preserve"> will increase by </t>
    </r>
    <r>
      <rPr>
        <rFont val="Arial"/>
        <color rgb="FF4A86E8"/>
      </rPr>
      <t>5%</t>
    </r>
    <r>
      <rPr>
        <rFont val="Arial"/>
        <color theme="1"/>
      </rPr>
      <t xml:space="preserve">, and after </t>
    </r>
    <r>
      <rPr>
        <rFont val="Arial"/>
        <color rgb="FF4A86E8"/>
      </rPr>
      <t>90</t>
    </r>
    <r>
      <rPr>
        <rFont val="Arial"/>
        <color theme="1"/>
      </rPr>
      <t xml:space="preserve"> marks, it will increase by </t>
    </r>
    <r>
      <rPr>
        <rFont val="Arial"/>
        <color rgb="FF4A86E8"/>
      </rPr>
      <t>1%</t>
    </r>
    <r>
      <rPr>
        <rFont val="Arial"/>
        <color theme="1"/>
      </rPr>
      <t>.</t>
    </r>
  </si>
  <si>
    <t>Twilight Hunting</t>
  </si>
  <si>
    <r>
      <rPr>
        <rFont val="Arial"/>
        <color theme="1"/>
      </rPr>
      <t xml:space="preserve">The Demon Hunter no longer get a bonus for her demonic form. </t>
    </r>
    <r>
      <rPr>
        <rFont val="Arial"/>
        <color rgb="FF4A86E8"/>
      </rPr>
      <t>6</t>
    </r>
    <r>
      <rPr>
        <rFont val="Arial"/>
        <color theme="1"/>
      </rPr>
      <t xml:space="preserve"> Hunters on the field will become </t>
    </r>
    <r>
      <rPr>
        <rFont val="Arial"/>
        <color rgb="FFFF9900"/>
      </rPr>
      <t>Twilight</t>
    </r>
    <r>
      <rPr>
        <rFont val="Arial"/>
        <color theme="1"/>
      </rPr>
      <t xml:space="preserve"> Hunters, increasing their attack speed by </t>
    </r>
    <r>
      <rPr>
        <rFont val="Arial"/>
        <color rgb="FF4A86E8"/>
      </rPr>
      <t>20%</t>
    </r>
    <r>
      <rPr>
        <rFont val="Arial"/>
        <color theme="1"/>
      </rPr>
      <t xml:space="preserve">. Once every </t>
    </r>
    <r>
      <rPr>
        <rFont val="Arial"/>
        <color rgb="FF4A86E8"/>
      </rPr>
      <t>15s</t>
    </r>
    <r>
      <rPr>
        <rFont val="Arial"/>
        <color theme="1"/>
      </rPr>
      <t xml:space="preserve"> all the regular Demon Hunters will lose their merge rank, marking </t>
    </r>
    <r>
      <rPr>
        <rFont val="Arial"/>
        <color rgb="FFFF9900"/>
      </rPr>
      <t>Twilight Hunters</t>
    </r>
    <r>
      <rPr>
        <rFont val="Arial"/>
        <color theme="1"/>
      </rPr>
      <t xml:space="preserve">. Damage per mark will increase by </t>
    </r>
    <r>
      <rPr>
        <rFont val="Arial"/>
        <color rgb="FF4A86E8"/>
      </rPr>
      <t>3%</t>
    </r>
    <r>
      <rPr>
        <rFont val="Arial"/>
        <color theme="1"/>
      </rPr>
      <t xml:space="preserve"> and after </t>
    </r>
    <r>
      <rPr>
        <rFont val="Arial"/>
        <color rgb="FF4A86E8"/>
      </rPr>
      <t>60</t>
    </r>
    <r>
      <rPr>
        <rFont val="Arial"/>
        <color theme="1"/>
      </rPr>
      <t xml:space="preserve"> marks, it will increase by </t>
    </r>
    <r>
      <rPr>
        <rFont val="Arial"/>
        <color rgb="FF4A86E8"/>
      </rPr>
      <t>0.5%</t>
    </r>
    <r>
      <rPr>
        <rFont val="Arial"/>
        <color theme="1"/>
      </rPr>
      <t>.</t>
    </r>
  </si>
  <si>
    <t>Cloak of Shadows</t>
  </si>
  <si>
    <r>
      <rPr>
        <rFont val="Arial"/>
        <color theme="1"/>
      </rPr>
      <t xml:space="preserve">There's a </t>
    </r>
    <r>
      <rPr>
        <rFont val="Arial"/>
        <color rgb="FF4A86E8"/>
      </rPr>
      <t>20%</t>
    </r>
    <r>
      <rPr>
        <rFont val="Arial"/>
        <color theme="1"/>
      </rPr>
      <t xml:space="preserve"> chance of the Demon Hunter cleansing herself of negative effects when they are received.</t>
    </r>
  </si>
  <si>
    <t>Dark Pact</t>
  </si>
  <si>
    <r>
      <rPr>
        <rFont val="Arial"/>
        <color theme="1"/>
      </rPr>
      <t xml:space="preserve">Once per wave, when destroying a boss, it will reduce the merge rank of the highest ranked non-Hunter unit, and will apply </t>
    </r>
    <r>
      <rPr>
        <rFont val="Arial"/>
        <color rgb="FFFF9900"/>
      </rPr>
      <t>marks</t>
    </r>
    <r>
      <rPr>
        <rFont val="Arial"/>
        <color theme="1"/>
      </rPr>
      <t xml:space="preserve"> to </t>
    </r>
    <r>
      <rPr>
        <rFont val="Arial"/>
        <color rgb="FF4A86E8"/>
      </rPr>
      <t>3</t>
    </r>
    <r>
      <rPr>
        <rFont val="Arial"/>
        <color theme="1"/>
      </rPr>
      <t xml:space="preserve"> multiple times the number.</t>
    </r>
  </si>
  <si>
    <t>Stealth Attack</t>
  </si>
  <si>
    <r>
      <rPr>
        <rFont val="Arial"/>
        <color theme="1"/>
      </rPr>
      <t xml:space="preserve">There's a </t>
    </r>
    <r>
      <rPr>
        <rFont val="Arial"/>
        <color rgb="FF4A86E8"/>
      </rPr>
      <t>7%</t>
    </r>
    <r>
      <rPr>
        <rFont val="Arial"/>
        <color theme="1"/>
      </rPr>
      <t xml:space="preserve"> chance of making an extra attack and inflicting an additional </t>
    </r>
    <r>
      <rPr>
        <rFont val="Arial"/>
        <color rgb="FF4A86E8"/>
      </rPr>
      <t>100%</t>
    </r>
    <r>
      <rPr>
        <rFont val="Arial"/>
        <color theme="1"/>
      </rPr>
      <t xml:space="preserve"> damage to the first target for each merge rank.</t>
    </r>
  </si>
  <si>
    <t>Shadow Twin</t>
  </si>
  <si>
    <r>
      <rPr>
        <rFont val="Arial"/>
        <color theme="1"/>
      </rPr>
      <t xml:space="preserve">When the first boss appears in a wave, every </t>
    </r>
    <r>
      <rPr>
        <rFont val="Arial"/>
        <color rgb="FF4A86E8"/>
      </rPr>
      <t>6</t>
    </r>
    <r>
      <rPr>
        <rFont val="Arial"/>
        <color theme="1"/>
      </rPr>
      <t xml:space="preserve"> Hunters at the highest merge rank release a </t>
    </r>
    <r>
      <rPr>
        <rFont val="Arial"/>
        <color rgb="FFFF9900"/>
      </rPr>
      <t xml:space="preserve">Shadow </t>
    </r>
    <r>
      <rPr>
        <rFont val="Arial"/>
        <color theme="1"/>
      </rPr>
      <t xml:space="preserve">on the path that copies its master's attack. </t>
    </r>
    <r>
      <rPr>
        <rFont val="Arial"/>
        <color rgb="FFFF9900"/>
      </rPr>
      <t>A Shadow</t>
    </r>
    <r>
      <rPr>
        <rFont val="Arial"/>
        <color theme="1"/>
      </rPr>
      <t xml:space="preserve"> also has a </t>
    </r>
    <r>
      <rPr>
        <rFont val="Arial"/>
        <color rgb="FF4A86E8"/>
      </rPr>
      <t>10%</t>
    </r>
    <r>
      <rPr>
        <rFont val="Arial"/>
        <color theme="1"/>
      </rPr>
      <t xml:space="preserve"> chance to spawn when a mini boss appears for every Hunter at the highest merge rank. A </t>
    </r>
    <r>
      <rPr>
        <rFont val="Arial"/>
        <color rgb="FFFF9900"/>
      </rPr>
      <t>Shadow's</t>
    </r>
    <r>
      <rPr>
        <rFont val="Arial"/>
        <color theme="1"/>
      </rPr>
      <t xml:space="preserve"> lifespan is </t>
    </r>
    <r>
      <rPr>
        <rFont val="Arial"/>
        <color rgb="FF4A86E8"/>
      </rPr>
      <t>12s</t>
    </r>
    <r>
      <rPr>
        <rFont val="Arial"/>
        <color theme="1"/>
      </rPr>
      <t xml:space="preserve">, and its damage is </t>
    </r>
    <r>
      <rPr>
        <rFont val="Arial"/>
        <color rgb="FF4A86E8"/>
      </rPr>
      <t>20%</t>
    </r>
    <r>
      <rPr>
        <rFont val="Arial"/>
        <color theme="1"/>
      </rPr>
      <t xml:space="preserve"> of the damage value of the Demon Hunter that released it.</t>
    </r>
  </si>
  <si>
    <t>Night Parasite</t>
  </si>
  <si>
    <r>
      <rPr>
        <rFont val="Arial"/>
        <color theme="1"/>
      </rPr>
      <t xml:space="preserve">The </t>
    </r>
    <r>
      <rPr>
        <rFont val="Arial"/>
        <color rgb="FFFF9900"/>
      </rPr>
      <t>Night Parasite</t>
    </r>
    <r>
      <rPr>
        <rFont val="Arial"/>
        <color theme="1"/>
      </rPr>
      <t xml:space="preserve"> invades the heads of the Demon Hunter's enemies, increasing the chance of critical damage to bosses and mini bosses by </t>
    </r>
    <r>
      <rPr>
        <rFont val="Arial"/>
        <color rgb="FF4A86E8"/>
      </rPr>
      <t>5%</t>
    </r>
    <r>
      <rPr>
        <rFont val="Arial"/>
        <color theme="1"/>
      </rPr>
      <t xml:space="preserve"> for all Hunters.</t>
    </r>
  </si>
  <si>
    <t>Demonologist</t>
  </si>
  <si>
    <t>Monster health</t>
  </si>
  <si>
    <t>Generate mana</t>
  </si>
  <si>
    <t>Special</t>
  </si>
  <si>
    <t>When merged, summons a monster on the opponent's side. Killing the monster gives mana to the summoner. In the Co-Op mode, summons monsters to both players' sides, and killing the monster gives double the mana amount.</t>
  </si>
  <si>
    <r>
      <rPr>
        <rFont val="Arial"/>
        <color theme="1"/>
      </rPr>
      <t xml:space="preserve">In </t>
    </r>
    <r>
      <rPr>
        <rFont val="Arial"/>
        <color rgb="FF4A86E8"/>
      </rPr>
      <t>PvP</t>
    </r>
    <r>
      <rPr>
        <rFont val="Arial"/>
        <color theme="1"/>
      </rPr>
      <t xml:space="preserve"> mode, the Demonologist summons a monster </t>
    </r>
    <r>
      <rPr>
        <rFont val="Arial"/>
        <color rgb="FF4A86E8"/>
      </rPr>
      <t>on your opponent's side</t>
    </r>
    <r>
      <rPr>
        <rFont val="Arial"/>
        <color theme="1"/>
      </rPr>
      <t xml:space="preserve">. That monster has more health than others and will not give your opponent mana when it is killed. Its mana goes back to you instead. Monster health and their mana contribution increase </t>
    </r>
    <r>
      <rPr>
        <rFont val="Arial"/>
        <color rgb="FF4A86E8"/>
      </rPr>
      <t>with merge rank</t>
    </r>
    <r>
      <rPr>
        <rFont val="Arial"/>
        <color theme="1"/>
      </rPr>
      <t xml:space="preserve">.
In </t>
    </r>
    <r>
      <rPr>
        <rFont val="Arial"/>
        <color rgb="FF4A86E8"/>
      </rPr>
      <t>Co-Op</t>
    </r>
    <r>
      <rPr>
        <rFont val="Arial"/>
        <color theme="1"/>
      </rPr>
      <t xml:space="preserve"> mode, the Demonologist summons a monster </t>
    </r>
    <r>
      <rPr>
        <rFont val="Arial"/>
        <color rgb="FF4A86E8"/>
      </rPr>
      <t>from each side</t>
    </r>
    <r>
      <rPr>
        <rFont val="Arial"/>
        <color theme="1"/>
      </rPr>
      <t xml:space="preserve">. That monster has a normal health level, but killing it gives more mana. The amount of mana you receive grows </t>
    </r>
    <r>
      <rPr>
        <rFont val="Arial"/>
        <color rgb="FF4A86E8"/>
      </rPr>
      <t>with merge rank</t>
    </r>
    <r>
      <rPr>
        <rFont val="Arial"/>
        <color theme="1"/>
      </rPr>
      <t>.</t>
    </r>
  </si>
  <si>
    <t>Archdemon</t>
  </si>
  <si>
    <r>
      <rPr>
        <rFont val="Arial"/>
        <color theme="1"/>
      </rPr>
      <t xml:space="preserve">There's a </t>
    </r>
    <r>
      <rPr>
        <rFont val="Arial"/>
        <color rgb="FF4A86E8"/>
      </rPr>
      <t>25%</t>
    </r>
    <r>
      <rPr>
        <rFont val="Arial"/>
        <color theme="1"/>
      </rPr>
      <t xml:space="preserve"> chance of the Demonologist appearing with the </t>
    </r>
    <r>
      <rPr>
        <rFont val="Arial"/>
        <color rgb="FFFF9900"/>
      </rPr>
      <t>Dark Orb</t>
    </r>
    <r>
      <rPr>
        <rFont val="Arial"/>
        <color theme="1"/>
      </rPr>
      <t xml:space="preserve">. A Demonologist with a </t>
    </r>
    <r>
      <rPr>
        <rFont val="Arial"/>
        <color rgb="FFFF9900"/>
      </rPr>
      <t>Darkness Orb</t>
    </r>
    <r>
      <rPr>
        <rFont val="Arial"/>
        <color theme="1"/>
      </rPr>
      <t xml:space="preserve"> summons an Archdemon upon merging, which, when it dies, stuns </t>
    </r>
    <r>
      <rPr>
        <rFont val="Arial"/>
        <color rgb="FF4A86E8"/>
      </rPr>
      <t>5</t>
    </r>
    <r>
      <rPr>
        <rFont val="Arial"/>
        <color theme="1"/>
      </rPr>
      <t xml:space="preserve"> enemy units in PvP mode for </t>
    </r>
    <r>
      <rPr>
        <rFont val="Arial"/>
        <color rgb="FF4A86E8"/>
      </rPr>
      <t xml:space="preserve">5s </t>
    </r>
    <r>
      <rPr>
        <rFont val="Arial"/>
        <color theme="1"/>
      </rPr>
      <t xml:space="preserve">and increases the damage by </t>
    </r>
    <r>
      <rPr>
        <rFont val="Arial"/>
        <color rgb="FF4A86E8"/>
      </rPr>
      <t>30%</t>
    </r>
    <r>
      <rPr>
        <rFont val="Arial"/>
        <color theme="1"/>
      </rPr>
      <t xml:space="preserve"> in Co-Op mode and Plunder trial. The Archdemon's health is </t>
    </r>
    <r>
      <rPr>
        <rFont val="Arial"/>
        <color rgb="FF4A86E8"/>
      </rPr>
      <t>600%</t>
    </r>
    <r>
      <rPr>
        <rFont val="Arial"/>
        <color theme="1"/>
      </rPr>
      <t>.</t>
    </r>
  </si>
  <si>
    <t>Multiplication of Evil</t>
  </si>
  <si>
    <r>
      <rPr>
        <rFont val="Arial"/>
        <color theme="1"/>
      </rPr>
      <t xml:space="preserve">A Demonologist has a </t>
    </r>
    <r>
      <rPr>
        <rFont val="Arial"/>
        <color rgb="FF4A86E8"/>
      </rPr>
      <t>25%</t>
    </r>
    <r>
      <rPr>
        <rFont val="Arial"/>
        <color theme="1"/>
      </rPr>
      <t xml:space="preserve"> chance to appear with a </t>
    </r>
    <r>
      <rPr>
        <rFont val="Arial"/>
        <color rgb="FFFF9900"/>
      </rPr>
      <t>Dark Orb</t>
    </r>
    <r>
      <rPr>
        <rFont val="Arial"/>
        <color theme="1"/>
      </rPr>
      <t xml:space="preserve">. When merging, a Demonologist with a </t>
    </r>
    <r>
      <rPr>
        <rFont val="Arial"/>
        <color rgb="FFFF9900"/>
      </rPr>
      <t>Dark Orb</t>
    </r>
    <r>
      <rPr>
        <rFont val="Arial"/>
        <color theme="1"/>
      </rPr>
      <t xml:space="preserve"> summons </t>
    </r>
    <r>
      <rPr>
        <rFont val="Arial"/>
        <color rgb="FF4A86E8"/>
      </rPr>
      <t>2</t>
    </r>
    <r>
      <rPr>
        <rFont val="Arial"/>
        <color theme="1"/>
      </rPr>
      <t xml:space="preserve"> time more monsters.</t>
    </r>
  </si>
  <si>
    <t>Magical Current</t>
  </si>
  <si>
    <r>
      <rPr>
        <rFont val="Arial"/>
        <color theme="1"/>
      </rPr>
      <t xml:space="preserve">Monsters summoned by a Demonologist grant </t>
    </r>
    <r>
      <rPr>
        <rFont val="Arial"/>
        <color rgb="FF4A86E8"/>
      </rPr>
      <t>10%</t>
    </r>
    <r>
      <rPr>
        <rFont val="Arial"/>
        <color theme="1"/>
      </rPr>
      <t xml:space="preserve"> more mana.</t>
    </r>
  </si>
  <si>
    <t>Sinister Techniques</t>
  </si>
  <si>
    <r>
      <rPr>
        <rFont val="Arial"/>
        <color theme="1"/>
      </rPr>
      <t xml:space="preserve">When a Demonologists appears with a </t>
    </r>
    <r>
      <rPr>
        <rFont val="Arial"/>
        <color rgb="FFFF9900"/>
      </rPr>
      <t>Dark Orb</t>
    </r>
    <r>
      <rPr>
        <rFont val="Arial"/>
        <color theme="1"/>
      </rPr>
      <t xml:space="preserve">, there's a </t>
    </r>
    <r>
      <rPr>
        <rFont val="Arial"/>
        <color rgb="FF4A86E8"/>
      </rPr>
      <t>30%</t>
    </r>
    <r>
      <rPr>
        <rFont val="Arial"/>
        <color theme="1"/>
      </rPr>
      <t xml:space="preserve"> chance of giving extra </t>
    </r>
    <r>
      <rPr>
        <rFont val="Arial"/>
        <color rgb="FFFF9900"/>
      </rPr>
      <t>Dark Orb</t>
    </r>
    <r>
      <rPr>
        <rFont val="Arial"/>
        <color theme="1"/>
      </rPr>
      <t xml:space="preserve"> to another random Demonologist.</t>
    </r>
  </si>
  <si>
    <t>Magical Deal</t>
  </si>
  <si>
    <r>
      <rPr>
        <rFont val="Arial"/>
        <color theme="1"/>
      </rPr>
      <t xml:space="preserve">Demonologist's monsters summoned to the opponents's side grant </t>
    </r>
    <r>
      <rPr>
        <rFont val="Arial"/>
        <color rgb="FF4A86E8"/>
      </rPr>
      <t>100</t>
    </r>
    <r>
      <rPr>
        <rFont val="Arial"/>
        <color theme="1"/>
      </rPr>
      <t xml:space="preserve"> additional mana to their owner. The amount of mana increases based on the Demonologist's merge rank.</t>
    </r>
  </si>
  <si>
    <t>Demonic Hordes</t>
  </si>
  <si>
    <r>
      <rPr>
        <rFont val="Arial"/>
        <color theme="1"/>
      </rPr>
      <t xml:space="preserve">A demonologist with a </t>
    </r>
    <r>
      <rPr>
        <rFont val="Arial"/>
        <color rgb="FFFF9900"/>
      </rPr>
      <t>Dark Orb</t>
    </r>
    <r>
      <rPr>
        <rFont val="Arial"/>
        <color theme="1"/>
      </rPr>
      <t xml:space="preserve"> also summons </t>
    </r>
    <r>
      <rPr>
        <rFont val="Arial"/>
        <color rgb="FFFF9900"/>
      </rPr>
      <t>Imps</t>
    </r>
    <r>
      <rPr>
        <rFont val="Arial"/>
        <color theme="1"/>
      </rPr>
      <t xml:space="preserve">. </t>
    </r>
    <r>
      <rPr>
        <rFont val="Arial"/>
        <color rgb="FFFF9900"/>
      </rPr>
      <t>Imps</t>
    </r>
    <r>
      <rPr>
        <rFont val="Arial"/>
        <color theme="1"/>
      </rPr>
      <t xml:space="preserve"> have </t>
    </r>
    <r>
      <rPr>
        <rFont val="Arial"/>
        <color rgb="FF4A86E8"/>
      </rPr>
      <t>66,6%</t>
    </r>
    <r>
      <rPr>
        <rFont val="Arial"/>
        <color theme="1"/>
      </rPr>
      <t xml:space="preserve"> of the health of a common monster and don't grant mana. The number of </t>
    </r>
    <r>
      <rPr>
        <rFont val="Arial"/>
        <color rgb="FFFF9900"/>
      </rPr>
      <t>Imps</t>
    </r>
    <r>
      <rPr>
        <rFont val="Arial"/>
        <color theme="1"/>
      </rPr>
      <t xml:space="preserve"> is equal to </t>
    </r>
    <r>
      <rPr>
        <rFont val="Arial"/>
        <color rgb="FF4A86E8"/>
      </rPr>
      <t>2</t>
    </r>
    <r>
      <rPr>
        <rFont val="Arial"/>
        <color theme="1"/>
      </rPr>
      <t xml:space="preserve"> and increases based on the unit's merge rank</t>
    </r>
  </si>
  <si>
    <t>Abyss Portal</t>
  </si>
  <si>
    <r>
      <rPr>
        <rFont val="Arial"/>
        <color theme="1"/>
      </rPr>
      <t xml:space="preserve">When attacking, a Demonologist with a </t>
    </r>
    <r>
      <rPr>
        <rFont val="Arial"/>
        <color rgb="FFFF9900"/>
      </rPr>
      <t>Dark Orb</t>
    </r>
    <r>
      <rPr>
        <rFont val="Arial"/>
        <color theme="1"/>
      </rPr>
      <t xml:space="preserve"> has a </t>
    </r>
    <r>
      <rPr>
        <rFont val="Arial"/>
        <color rgb="FF4A86E8"/>
      </rPr>
      <t>6,66%</t>
    </r>
    <r>
      <rPr>
        <rFont val="Arial"/>
        <color theme="1"/>
      </rPr>
      <t xml:space="preserve"> chance to send a random common monster to the Abyss. It also summons an Imp in PvP mode and grants </t>
    </r>
    <r>
      <rPr>
        <rFont val="Arial"/>
        <color rgb="FF4A86E8"/>
      </rPr>
      <t>6</t>
    </r>
    <r>
      <rPr>
        <rFont val="Arial"/>
        <color theme="1"/>
      </rPr>
      <t xml:space="preserve"> mana in Co-Op mode and Plunder Challenges.</t>
    </r>
  </si>
  <si>
    <t>Spirit Master</t>
  </si>
  <si>
    <t>Event Unit</t>
  </si>
  <si>
    <t>Damage Power-up</t>
  </si>
  <si>
    <t>Critical Damage Power up</t>
  </si>
  <si>
    <t>1,11</t>
  </si>
  <si>
    <t>The Spirit Master has more Mana Power-up levels than other units. Besides, each level lasts for 15 seconds. Any Mana Power-up increases his damage and critical damage in proportion to the total number of Mana Power-up levels.</t>
  </si>
  <si>
    <r>
      <rPr>
        <rFont val="Arial"/>
        <color theme="1"/>
      </rPr>
      <t xml:space="preserve">The Spirit Master has more Mana Power-ups than other units, specifically </t>
    </r>
    <r>
      <rPr>
        <rFont val="Arial"/>
        <color rgb="FF4A86E8"/>
      </rPr>
      <t>11</t>
    </r>
    <r>
      <rPr>
        <rFont val="Arial"/>
        <color theme="1"/>
      </rPr>
      <t xml:space="preserve">. In addition, each level has a limited duration of </t>
    </r>
    <r>
      <rPr>
        <rFont val="Arial"/>
        <color rgb="FF4A86E8"/>
      </rPr>
      <t>15 sec(s)</t>
    </r>
    <r>
      <rPr>
        <rFont val="Arial"/>
        <color theme="1"/>
      </rPr>
      <t>, after which the unit will go back to its previous level. During a Mana Power-up, the unit increases its level and updates the time until the level is reduced. Each Mana Power-up increases the damage and the critical damage of the Spirit Master in proportion to the number of levels. Critical damage is increased relative to player critical damage, an increase of 1000% critical damage by 100% will increase the Spirit Master' critical damage to 2000%.
Carefully monitor the Mana Power-up level of the Spirit Master to unlock his potential. Try to keep at a comfortable level for yourself, and don't increase it unitil you feel you're losing your advantage. You can also level up on bosses and mini bosses, effectively boosting your unit at the most difficult moments of the battle. Units and Heroes that generate mana in battle or deal effectively with large groups of monsters can also help you to use Spirit Master more effectively.</t>
    </r>
  </si>
  <si>
    <t>Elixir of Life</t>
  </si>
  <si>
    <r>
      <rPr>
        <rFont val="Arial"/>
        <color theme="1"/>
      </rPr>
      <t xml:space="preserve">Upon a Mana Power-Up has a </t>
    </r>
    <r>
      <rPr>
        <rFont val="Arial"/>
        <color rgb="FF4A86E8"/>
      </rPr>
      <t>30%</t>
    </r>
    <r>
      <rPr>
        <rFont val="Arial"/>
        <color theme="1"/>
      </rPr>
      <t xml:space="preserve"> chance to refund mana spent for the power-up</t>
    </r>
  </si>
  <si>
    <t>Life Surge</t>
  </si>
  <si>
    <r>
      <rPr>
        <rFont val="Arial"/>
        <color theme="1"/>
      </rPr>
      <t xml:space="preserve">Upon a Mana Power-Up of </t>
    </r>
    <r>
      <rPr>
        <rFont val="Arial"/>
        <color rgb="FF4A86E8"/>
      </rPr>
      <t>7</t>
    </r>
    <r>
      <rPr>
        <rFont val="Arial"/>
        <color theme="1"/>
      </rPr>
      <t xml:space="preserve"> higher has a </t>
    </r>
    <r>
      <rPr>
        <rFont val="Arial"/>
        <color rgb="FF4A86E8"/>
      </rPr>
      <t>15%</t>
    </r>
    <r>
      <rPr>
        <rFont val="Arial"/>
        <color theme="1"/>
      </rPr>
      <t xml:space="preserve"> chance to increase merge rank of one Spirit Master.</t>
    </r>
  </si>
  <si>
    <t>Stone Power</t>
  </si>
  <si>
    <r>
      <rPr>
        <rFont val="Arial"/>
        <color theme="1"/>
      </rPr>
      <t xml:space="preserve">Upon a Mana Power-Up has a </t>
    </r>
    <r>
      <rPr>
        <rFont val="Arial"/>
        <color rgb="FF4A86E8"/>
      </rPr>
      <t>40%</t>
    </r>
    <r>
      <rPr>
        <rFont val="Arial"/>
        <color theme="1"/>
      </rPr>
      <t xml:space="preserve"> chance to throw a boulder at an enemy unit, stunning them for </t>
    </r>
    <r>
      <rPr>
        <rFont val="Arial"/>
        <color rgb="FF4A86E8"/>
      </rPr>
      <t>4</t>
    </r>
    <r>
      <rPr>
        <rFont val="Arial"/>
        <color theme="1"/>
      </rPr>
      <t xml:space="preserve"> </t>
    </r>
    <r>
      <rPr>
        <rFont val="Arial"/>
        <color rgb="FF4A86E8"/>
      </rPr>
      <t>seconds</t>
    </r>
    <r>
      <rPr>
        <rFont val="Arial"/>
        <color theme="1"/>
      </rPr>
      <t>. Does not work in Co-Op mode.</t>
    </r>
  </si>
  <si>
    <t>Earth Power</t>
  </si>
  <si>
    <r>
      <rPr>
        <rFont val="Arial"/>
        <color theme="1"/>
      </rPr>
      <t xml:space="preserve">Upon a Mana Power-Up has a </t>
    </r>
    <r>
      <rPr>
        <rFont val="Arial"/>
        <color rgb="FF4A86E8"/>
      </rPr>
      <t>40%</t>
    </r>
    <r>
      <rPr>
        <rFont val="Arial"/>
        <color theme="1"/>
      </rPr>
      <t xml:space="preserve"> chance to throw a boulder at monsters in the area, dealing </t>
    </r>
    <r>
      <rPr>
        <rFont val="Arial"/>
        <color rgb="FF4A86E8"/>
      </rPr>
      <t>1500</t>
    </r>
    <r>
      <rPr>
        <rFont val="Arial"/>
        <color theme="1"/>
      </rPr>
      <t xml:space="preserve"> damage and stunning monsters for </t>
    </r>
    <r>
      <rPr>
        <rFont val="Arial"/>
        <color rgb="FF4A86E8"/>
      </rPr>
      <t>2 seconds</t>
    </r>
    <r>
      <rPr>
        <rFont val="Arial"/>
        <color theme="1"/>
      </rPr>
      <t>. The boulder gains bonus damage from the Mana Power-Up.</t>
    </r>
  </si>
  <si>
    <t>Flame Power</t>
  </si>
  <si>
    <r>
      <rPr>
        <rFont val="Arial"/>
        <color theme="1"/>
      </rPr>
      <t xml:space="preserve">Upon a Mana Power-Up of </t>
    </r>
    <r>
      <rPr>
        <rFont val="Arial"/>
        <color rgb="FF4A86E8"/>
      </rPr>
      <t>7</t>
    </r>
    <r>
      <rPr>
        <rFont val="Arial"/>
        <color theme="1"/>
      </rPr>
      <t xml:space="preserve"> and higher assumes the </t>
    </r>
    <r>
      <rPr>
        <rFont val="Arial"/>
        <color rgb="FFFF9900"/>
      </rPr>
      <t>fire spirit</t>
    </r>
    <r>
      <rPr>
        <rFont val="Arial"/>
        <color theme="1"/>
      </rPr>
      <t xml:space="preserve"> form for </t>
    </r>
    <r>
      <rPr>
        <rFont val="Arial"/>
        <color rgb="FF4A86E8"/>
      </rPr>
      <t>7 seconds</t>
    </r>
    <r>
      <rPr>
        <rFont val="Arial"/>
        <color theme="1"/>
      </rPr>
      <t xml:space="preserve">, gaining a </t>
    </r>
    <r>
      <rPr>
        <rFont val="Arial"/>
        <color rgb="FF4A86E8"/>
      </rPr>
      <t>25%</t>
    </r>
    <r>
      <rPr>
        <rFont val="Arial"/>
        <color theme="1"/>
      </rPr>
      <t xml:space="preserve"> AoE attack.</t>
    </r>
  </si>
  <si>
    <t>Storm Power</t>
  </si>
  <si>
    <r>
      <rPr>
        <rFont val="Arial"/>
        <color theme="1"/>
      </rPr>
      <t xml:space="preserve">Upon a Mana Power-Up of </t>
    </r>
    <r>
      <rPr>
        <rFont val="Arial"/>
        <color rgb="FF4A86E8"/>
      </rPr>
      <t>7</t>
    </r>
    <r>
      <rPr>
        <rFont val="Arial"/>
        <color theme="1"/>
      </rPr>
      <t xml:space="preserve"> and higher assumes the </t>
    </r>
    <r>
      <rPr>
        <rFont val="Arial"/>
        <color rgb="FFFF9900"/>
      </rPr>
      <t>wind spirit form</t>
    </r>
    <r>
      <rPr>
        <rFont val="Arial"/>
        <color theme="1"/>
      </rPr>
      <t xml:space="preserve"> for </t>
    </r>
    <r>
      <rPr>
        <rFont val="Arial"/>
        <color rgb="FF4A86E8"/>
      </rPr>
      <t>7 seconds</t>
    </r>
    <r>
      <rPr>
        <rFont val="Arial"/>
        <color theme="1"/>
      </rPr>
      <t xml:space="preserve">, increasing attack speed against bosses and mini bosses for </t>
    </r>
    <r>
      <rPr>
        <rFont val="Arial"/>
        <color rgb="FF4A86E8"/>
      </rPr>
      <t>85%</t>
    </r>
    <r>
      <rPr>
        <rFont val="Arial"/>
        <color theme="1"/>
      </rPr>
      <t xml:space="preserve"> and, with a </t>
    </r>
    <r>
      <rPr>
        <rFont val="Arial"/>
        <color rgb="FF4A86E8"/>
      </rPr>
      <t>50%</t>
    </r>
    <r>
      <rPr>
        <rFont val="Arial"/>
        <color theme="1"/>
      </rPr>
      <t xml:space="preserve"> chance, purging all negative effects on himself.</t>
    </r>
  </si>
  <si>
    <t>Critical Might</t>
  </si>
  <si>
    <r>
      <rPr>
        <rFont val="Arial"/>
        <color theme="1"/>
      </rPr>
      <t xml:space="preserve">Increases the chance of critical damage by </t>
    </r>
    <r>
      <rPr>
        <rFont val="Arial"/>
        <color rgb="FF4A86E8"/>
      </rPr>
      <t>0.4%</t>
    </r>
    <r>
      <rPr>
        <rFont val="Arial"/>
        <color theme="1"/>
      </rPr>
      <t xml:space="preserve"> for each Mana Power-up.</t>
    </r>
  </si>
  <si>
    <t>Dryad</t>
  </si>
  <si>
    <t>Attack speed reduction</t>
  </si>
  <si>
    <t>Negative effect duration</t>
  </si>
  <si>
    <t>Support</t>
  </si>
  <si>
    <t>Increases merge rank of the unit it merges with. Upon increasing merge rank, the target's attack speed is temporarily decreased.</t>
  </si>
  <si>
    <r>
      <rPr>
        <rFont val="Arial"/>
        <color theme="1"/>
      </rPr>
      <t xml:space="preserve">The Dryad attacks the very </t>
    </r>
    <r>
      <rPr>
        <rFont val="Arial"/>
        <color rgb="FF4A86E8"/>
      </rPr>
      <t>first target</t>
    </r>
    <r>
      <rPr>
        <rFont val="Arial"/>
        <color theme="1"/>
      </rPr>
      <t xml:space="preserve"> on the path. Instead of normal merging she can increase the merging rank of the unit she merges with. Works great in decks that need specific unit positioning.</t>
    </r>
  </si>
  <si>
    <t>Fairy of Growth</t>
  </si>
  <si>
    <r>
      <rPr>
        <rFont val="Arial"/>
        <color theme="1"/>
      </rPr>
      <t xml:space="preserve">Dryad has a </t>
    </r>
    <r>
      <rPr>
        <rFont val="Arial"/>
        <color rgb="FF4A86E8"/>
      </rPr>
      <t>20%</t>
    </r>
    <r>
      <rPr>
        <rFont val="Arial"/>
        <color theme="1"/>
      </rPr>
      <t xml:space="preserve"> chance of appearing with a </t>
    </r>
    <r>
      <rPr>
        <rFont val="Arial"/>
        <color rgb="FFFF9900"/>
      </rPr>
      <t>blue fairy</t>
    </r>
    <r>
      <rPr>
        <rFont val="Arial"/>
        <color theme="1"/>
      </rPr>
      <t xml:space="preserve">. In this case, increasing the merge rank with the Dryad's help gives </t>
    </r>
    <r>
      <rPr>
        <rFont val="Arial"/>
        <color rgb="FF4A86E8"/>
      </rPr>
      <t>50</t>
    </r>
    <r>
      <rPr>
        <rFont val="Arial"/>
        <color theme="1"/>
      </rPr>
      <t xml:space="preserve"> mana and summons a Dryad of the first merge rank.</t>
    </r>
  </si>
  <si>
    <t>Fairy of Rage</t>
  </si>
  <si>
    <r>
      <rPr>
        <rFont val="Arial"/>
        <color theme="1"/>
      </rPr>
      <t xml:space="preserve">Dryad has </t>
    </r>
    <r>
      <rPr>
        <rFont val="Arial"/>
        <color rgb="FF4A86E8"/>
      </rPr>
      <t>20%</t>
    </r>
    <r>
      <rPr>
        <rFont val="Arial"/>
        <color theme="1"/>
      </rPr>
      <t xml:space="preserve"> chance of appearing with a </t>
    </r>
    <r>
      <rPr>
        <rFont val="Arial"/>
        <color rgb="FFFF9900"/>
      </rPr>
      <t>purple fairy</t>
    </r>
    <r>
      <rPr>
        <rFont val="Arial"/>
        <color theme="1"/>
      </rPr>
      <t xml:space="preserve">. In this case, increasing merge rank with the Dryad's help will also increase damage for all units on the field by </t>
    </r>
    <r>
      <rPr>
        <rFont val="Arial"/>
        <color rgb="FF4A86E8"/>
      </rPr>
      <t>2.5%</t>
    </r>
    <r>
      <rPr>
        <rFont val="Arial"/>
        <color theme="1"/>
      </rPr>
      <t xml:space="preserve">. Additional damage will not exceed </t>
    </r>
    <r>
      <rPr>
        <rFont val="Arial"/>
        <color rgb="FF4A86E8"/>
      </rPr>
      <t>50%</t>
    </r>
    <r>
      <rPr>
        <rFont val="Arial"/>
        <color theme="1"/>
      </rPr>
      <t>.</t>
    </r>
  </si>
  <si>
    <t>Carousel</t>
  </si>
  <si>
    <r>
      <rPr>
        <rFont val="Arial"/>
        <color theme="1"/>
      </rPr>
      <t xml:space="preserve">If there are three or more Dryads on the field, the chance of a Dryad appearing with a </t>
    </r>
    <r>
      <rPr>
        <rFont val="Arial"/>
        <color rgb="FFFF9900"/>
      </rPr>
      <t>fairy</t>
    </r>
    <r>
      <rPr>
        <rFont val="Arial"/>
        <color theme="1"/>
      </rPr>
      <t xml:space="preserve"> is increased by </t>
    </r>
    <r>
      <rPr>
        <rFont val="Arial"/>
        <color rgb="FF4A86E8"/>
      </rPr>
      <t>75%</t>
    </r>
    <r>
      <rPr>
        <rFont val="Arial"/>
        <color theme="1"/>
      </rPr>
      <t xml:space="preserve"> of current probability</t>
    </r>
  </si>
  <si>
    <t>Gift of Nature</t>
  </si>
  <si>
    <r>
      <rPr>
        <rFont val="Arial"/>
        <color theme="1"/>
      </rPr>
      <t xml:space="preserve">With a Mana Power-up, it gives a </t>
    </r>
    <r>
      <rPr>
        <rFont val="Arial"/>
        <color rgb="FFFF9900"/>
      </rPr>
      <t>fairy</t>
    </r>
    <r>
      <rPr>
        <rFont val="Arial"/>
        <color theme="1"/>
      </rPr>
      <t xml:space="preserve"> to a random Dryad without a </t>
    </r>
    <r>
      <rPr>
        <rFont val="Arial"/>
        <color rgb="FFFF9900"/>
      </rPr>
      <t>fairy</t>
    </r>
    <r>
      <rPr>
        <rFont val="Arial"/>
        <color theme="1"/>
      </rPr>
      <t xml:space="preserve"> and has a </t>
    </r>
    <r>
      <rPr>
        <rFont val="Arial"/>
        <color rgb="FF4A86E8"/>
      </rPr>
      <t>40%</t>
    </r>
    <r>
      <rPr>
        <rFont val="Arial"/>
        <color theme="1"/>
      </rPr>
      <t xml:space="preserve"> chance of giving it to another Dryad.</t>
    </r>
  </si>
  <si>
    <t>Poisonous Fruit</t>
  </si>
  <si>
    <r>
      <rPr>
        <rFont val="Arial"/>
        <color theme="1"/>
      </rPr>
      <t xml:space="preserve">Merging a Dryad who has a </t>
    </r>
    <r>
      <rPr>
        <rFont val="Arial"/>
        <color rgb="FFFF9900"/>
      </rPr>
      <t>fairy</t>
    </r>
    <r>
      <rPr>
        <rFont val="Arial"/>
        <color theme="1"/>
      </rPr>
      <t xml:space="preserve"> with another unit will remove its negative effects and will throw a poisonous fruit at </t>
    </r>
    <r>
      <rPr>
        <rFont val="Arial"/>
        <color rgb="FF4A86E8"/>
      </rPr>
      <t>4</t>
    </r>
    <r>
      <rPr>
        <rFont val="Arial"/>
        <color theme="1"/>
      </rPr>
      <t xml:space="preserve"> opponent's units. The fruit reduces the attack speed of the units by </t>
    </r>
    <r>
      <rPr>
        <rFont val="Arial"/>
        <color rgb="FF4A86E8"/>
      </rPr>
      <t>25%</t>
    </r>
    <r>
      <rPr>
        <rFont val="Arial"/>
        <color theme="1"/>
      </rPr>
      <t xml:space="preserve"> for </t>
    </r>
    <r>
      <rPr>
        <rFont val="Arial"/>
        <color rgb="FF4A86E8"/>
      </rPr>
      <t>30</t>
    </r>
    <r>
      <rPr>
        <rFont val="Arial"/>
        <color theme="1"/>
      </rPr>
      <t xml:space="preserve"> seconds. In Co-Op mode, it increases attack speed for allied player's units, and Plunder Challenges increases attack speed for the player's own units.</t>
    </r>
  </si>
  <si>
    <t>Invigorating Fruit</t>
  </si>
  <si>
    <r>
      <rPr>
        <rFont val="Arial"/>
        <color theme="1"/>
      </rPr>
      <t xml:space="preserve">Merging a Dryad who has a </t>
    </r>
    <r>
      <rPr>
        <rFont val="Arial"/>
        <color rgb="FFFF9900"/>
      </rPr>
      <t>fairy</t>
    </r>
    <r>
      <rPr>
        <rFont val="Arial"/>
        <color theme="1"/>
      </rPr>
      <t xml:space="preserve"> with another unit will remove its negative effects and will throw invigorating fruit at </t>
    </r>
    <r>
      <rPr>
        <rFont val="Arial"/>
        <color rgb="FF4A86E8"/>
      </rPr>
      <t>4</t>
    </r>
    <r>
      <rPr>
        <rFont val="Arial"/>
        <color theme="1"/>
      </rPr>
      <t xml:space="preserve"> of the player's own units. The fruit increases the chance of inflicting a critical strike for the player's own units by </t>
    </r>
    <r>
      <rPr>
        <rFont val="Arial"/>
        <color rgb="FF4A86E8"/>
      </rPr>
      <t>2%</t>
    </r>
    <r>
      <rPr>
        <rFont val="Arial"/>
        <color theme="1"/>
      </rPr>
      <t xml:space="preserve"> for </t>
    </r>
    <r>
      <rPr>
        <rFont val="Arial"/>
        <color rgb="FF4A86E8"/>
      </rPr>
      <t>30</t>
    </r>
    <r>
      <rPr>
        <rFont val="Arial"/>
        <color theme="1"/>
      </rPr>
      <t xml:space="preserve"> seconds.</t>
    </r>
  </si>
  <si>
    <t>Spirits of the Forest</t>
  </si>
  <si>
    <r>
      <rPr>
        <rFont val="Arial"/>
        <color theme="1"/>
      </rPr>
      <t xml:space="preserve">There's a </t>
    </r>
    <r>
      <rPr>
        <rFont val="Arial"/>
        <color rgb="FF4A86E8"/>
      </rPr>
      <t>20%</t>
    </r>
    <r>
      <rPr>
        <rFont val="Arial"/>
        <color theme="1"/>
      </rPr>
      <t xml:space="preserve"> chance that, instead of an ordinary fairy, the Dryad will receive a </t>
    </r>
    <r>
      <rPr>
        <rFont val="Arial"/>
        <color rgb="FFFF9900"/>
      </rPr>
      <t>golden fairy</t>
    </r>
    <r>
      <rPr>
        <rFont val="Arial"/>
        <color theme="1"/>
      </rPr>
      <t xml:space="preserve">. When the merge rank of the other units is increased, such a Dryad will increase the merge rank twice. The </t>
    </r>
    <r>
      <rPr>
        <rFont val="Arial"/>
        <color rgb="FFFF9900"/>
      </rPr>
      <t>golder fairy</t>
    </r>
    <r>
      <rPr>
        <rFont val="Arial"/>
        <color theme="1"/>
      </rPr>
      <t xml:space="preserve"> has all the selected fairy effects.</t>
    </r>
  </si>
  <si>
    <t>Frost</t>
  </si>
  <si>
    <t>Slow target</t>
  </si>
  <si>
    <t>Frostbite damage</t>
  </si>
  <si>
    <t>Debuff</t>
  </si>
  <si>
    <t>Frostbite</t>
  </si>
  <si>
    <t>Throws a blizzard at enemies every several seconds that slows them down and casts frostbite effect on them. Frostbite deals periodic damage that increases with each triggering of the blizzard.</t>
  </si>
  <si>
    <r>
      <rPr>
        <rFont val="Arial"/>
        <color theme="1"/>
      </rPr>
      <t xml:space="preserve">Frost attacks the very </t>
    </r>
    <r>
      <rPr>
        <rFont val="Arial"/>
        <color rgb="FF4A86E8"/>
      </rPr>
      <t>first target</t>
    </r>
    <r>
      <rPr>
        <rFont val="Arial"/>
        <color theme="1"/>
      </rPr>
      <t xml:space="preserve"> on the path.
Periodically applies </t>
    </r>
    <r>
      <rPr>
        <rFont val="Arial"/>
        <color rgb="FF4A86E8"/>
      </rPr>
      <t>Blizzard</t>
    </r>
    <r>
      <rPr>
        <rFont val="Arial"/>
        <color theme="1"/>
      </rPr>
      <t xml:space="preserve"> to </t>
    </r>
    <r>
      <rPr>
        <rFont val="Arial"/>
        <color rgb="FF4A86E8"/>
      </rPr>
      <t>all monsters</t>
    </r>
    <r>
      <rPr>
        <rFont val="Arial"/>
        <color theme="1"/>
      </rPr>
      <t xml:space="preserve"> on the path, which slows them and applies </t>
    </r>
    <r>
      <rPr>
        <rFont val="Arial"/>
        <color rgb="FF4A86E8"/>
      </rPr>
      <t>Frostbite</t>
    </r>
    <r>
      <rPr>
        <rFont val="Arial"/>
        <color theme="1"/>
      </rPr>
      <t xml:space="preserve">. The effect of </t>
    </r>
    <r>
      <rPr>
        <rFont val="Arial"/>
        <color rgb="FF4A86E8"/>
      </rPr>
      <t>multiple</t>
    </r>
    <r>
      <rPr>
        <rFont val="Arial"/>
        <color theme="1"/>
      </rPr>
      <t xml:space="preserve"> Blizzards stacks.
The Frostbite effect deals periodic damage to monsters every </t>
    </r>
    <r>
      <rPr>
        <rFont val="Arial"/>
        <color rgb="FF4A86E8"/>
      </rPr>
      <t>0.4</t>
    </r>
    <r>
      <rPr>
        <rFont val="Arial"/>
        <color theme="1"/>
      </rPr>
      <t xml:space="preserve"> seconds. Repeatedly applying Blizzard applies an additional Frostbite effect. Each stack increases Frostbite damage by </t>
    </r>
    <r>
      <rPr>
        <rFont val="Arial"/>
        <color rgb="FF4A86E8"/>
      </rPr>
      <t>100%</t>
    </r>
    <r>
      <rPr>
        <rFont val="Arial"/>
        <color theme="1"/>
      </rPr>
      <t xml:space="preserve">.
The Blizzard effect's slowing power increases </t>
    </r>
    <r>
      <rPr>
        <rFont val="Arial"/>
        <color rgb="FF4A86E8"/>
      </rPr>
      <t>with merge rank</t>
    </r>
    <r>
      <rPr>
        <rFont val="Arial"/>
        <color theme="1"/>
      </rPr>
      <t xml:space="preserve">. The maximum slowing effect is </t>
    </r>
    <r>
      <rPr>
        <rFont val="Arial"/>
        <color rgb="FF4A86E8"/>
      </rPr>
      <t>50%</t>
    </r>
    <r>
      <rPr>
        <rFont val="Arial"/>
        <color theme="1"/>
      </rPr>
      <t xml:space="preserve">. </t>
    </r>
  </si>
  <si>
    <t>Icy Breath</t>
  </si>
  <si>
    <r>
      <rPr>
        <rFont val="Arial"/>
        <color theme="1"/>
      </rPr>
      <t xml:space="preserve">There's a </t>
    </r>
    <r>
      <rPr>
        <rFont val="Arial"/>
        <color rgb="FF4A86E8"/>
      </rPr>
      <t>40%</t>
    </r>
    <r>
      <rPr>
        <rFont val="Arial"/>
        <color theme="1"/>
      </rPr>
      <t xml:space="preserve"> chance of Frost appearing with the </t>
    </r>
    <r>
      <rPr>
        <rFont val="Arial"/>
        <color rgb="FFFF9900"/>
      </rPr>
      <t>Mark of Ice</t>
    </r>
    <r>
      <rPr>
        <rFont val="Arial"/>
        <color theme="1"/>
      </rPr>
      <t xml:space="preserve">. Merging this Frost with another unit will prevent the opponent from gaining mana for </t>
    </r>
    <r>
      <rPr>
        <rFont val="Arial"/>
        <color rgb="FF4A86E8"/>
      </rPr>
      <t>3</t>
    </r>
    <r>
      <rPr>
        <rFont val="Arial"/>
        <color theme="1"/>
      </rPr>
      <t xml:space="preserve"> seconds. In Co-Op mode and Plunder Challenges it increases mana gained by the player.</t>
    </r>
  </si>
  <si>
    <t>Chains of Ice</t>
  </si>
  <si>
    <r>
      <rPr>
        <rFont val="Arial"/>
        <color theme="1"/>
      </rPr>
      <t xml:space="preserve">There's a </t>
    </r>
    <r>
      <rPr>
        <rFont val="Arial"/>
        <color rgb="FF4A86E8"/>
      </rPr>
      <t>40%</t>
    </r>
    <r>
      <rPr>
        <rFont val="Arial"/>
        <color theme="1"/>
      </rPr>
      <t xml:space="preserve"> chance of Frost appearing with the </t>
    </r>
    <r>
      <rPr>
        <rFont val="Arial"/>
        <color rgb="FFFF9900"/>
      </rPr>
      <t>Mark of Ice</t>
    </r>
    <r>
      <rPr>
        <rFont val="Arial"/>
        <color theme="1"/>
      </rPr>
      <t xml:space="preserve">. Merging this Frost with another unit will freeze all monsters on the path for </t>
    </r>
    <r>
      <rPr>
        <rFont val="Arial"/>
        <color rgb="FF4A86E8"/>
      </rPr>
      <t>3</t>
    </r>
    <r>
      <rPr>
        <rFont val="Arial"/>
        <color theme="1"/>
      </rPr>
      <t xml:space="preserve"> sec. and apply </t>
    </r>
    <r>
      <rPr>
        <rFont val="Arial"/>
        <color rgb="FF4A86E8"/>
      </rPr>
      <t>8</t>
    </r>
    <r>
      <rPr>
        <rFont val="Arial"/>
        <color theme="1"/>
      </rPr>
      <t xml:space="preserve"> frostbite charges. Freezing will prevent bosses and mini bosses using abilities.</t>
    </r>
  </si>
  <si>
    <t>Dire Chill</t>
  </si>
  <si>
    <r>
      <rPr>
        <rFont val="Arial"/>
        <color theme="1"/>
      </rPr>
      <t xml:space="preserve">Frost with the </t>
    </r>
    <r>
      <rPr>
        <rFont val="Arial"/>
        <color rgb="FFFF9900"/>
      </rPr>
      <t>Mark of Ice</t>
    </r>
    <r>
      <rPr>
        <rFont val="Arial"/>
        <color theme="1"/>
      </rPr>
      <t xml:space="preserve"> </t>
    </r>
    <r>
      <rPr>
        <rFont val="Arial"/>
        <color rgb="FFFF9900"/>
      </rPr>
      <t xml:space="preserve">with a </t>
    </r>
    <r>
      <rPr>
        <rFont val="Arial"/>
        <color rgb="FF4A86E8"/>
      </rPr>
      <t>4</t>
    </r>
    <r>
      <rPr>
        <rFont val="Arial"/>
        <color theme="1"/>
      </rPr>
      <t xml:space="preserve"> merge rank and higher, has a </t>
    </r>
    <r>
      <rPr>
        <rFont val="Arial"/>
        <color rgb="FF4A86E8"/>
      </rPr>
      <t>10%</t>
    </r>
    <r>
      <rPr>
        <rFont val="Arial"/>
        <color theme="1"/>
      </rPr>
      <t xml:space="preserve"> chance of using merge effects, when a blizzard appears on its half of the field.</t>
    </r>
  </si>
  <si>
    <t>Cold Blood</t>
  </si>
  <si>
    <r>
      <rPr>
        <rFont val="Arial"/>
        <color theme="1"/>
      </rPr>
      <t xml:space="preserve">The duration of the Frost's merge effects is extended by </t>
    </r>
    <r>
      <rPr>
        <rFont val="Arial"/>
        <color rgb="FF4A86E8"/>
      </rPr>
      <t>33%</t>
    </r>
    <r>
      <rPr>
        <rFont val="Arial"/>
        <color theme="1"/>
      </rPr>
      <t>.</t>
    </r>
  </si>
  <si>
    <t>Icewalk</t>
  </si>
  <si>
    <r>
      <rPr>
        <rFont val="Arial"/>
        <color theme="1"/>
      </rPr>
      <t xml:space="preserve">Merging of Frost with the </t>
    </r>
    <r>
      <rPr>
        <rFont val="Arial"/>
        <color rgb="FFFF9900"/>
      </rPr>
      <t>Mark of Ice</t>
    </r>
    <r>
      <rPr>
        <rFont val="Arial"/>
        <color theme="1"/>
      </rPr>
      <t xml:space="preserve"> with another unit covers the opponent's path with ice for </t>
    </r>
    <r>
      <rPr>
        <rFont val="Arial"/>
        <color rgb="FF4A86E8"/>
      </rPr>
      <t>6</t>
    </r>
    <r>
      <rPr>
        <rFont val="Arial"/>
        <color theme="1"/>
      </rPr>
      <t xml:space="preserve"> secs, destroying all traps on the path and increasing the speed of the monsters on the ice by </t>
    </r>
    <r>
      <rPr>
        <rFont val="Arial"/>
        <color rgb="FF4A86E8"/>
      </rPr>
      <t>35%</t>
    </r>
    <r>
      <rPr>
        <rFont val="Arial"/>
        <color theme="1"/>
      </rPr>
      <t>. Doesn't work in Co-Op mode or in the Plunder Challenge.</t>
    </r>
  </si>
  <si>
    <t>Ice Shield</t>
  </si>
  <si>
    <r>
      <rPr>
        <rFont val="Arial"/>
        <color theme="1"/>
      </rPr>
      <t xml:space="preserve">Merging Frost with an </t>
    </r>
    <r>
      <rPr>
        <rFont val="Arial"/>
        <color rgb="FFFF9900"/>
      </rPr>
      <t>Mark of Ice</t>
    </r>
    <r>
      <rPr>
        <rFont val="Arial"/>
        <color theme="1"/>
      </rPr>
      <t xml:space="preserve"> protects the enemy's monsters from </t>
    </r>
    <r>
      <rPr>
        <rFont val="Arial"/>
        <color rgb="FF4A86E8"/>
      </rPr>
      <t>40%</t>
    </r>
    <r>
      <rPr>
        <rFont val="Arial"/>
        <color theme="1"/>
      </rPr>
      <t xml:space="preserve"> of damage for </t>
    </r>
    <r>
      <rPr>
        <rFont val="Arial"/>
        <color rgb="FF4A86E8"/>
      </rPr>
      <t>6</t>
    </r>
    <r>
      <rPr>
        <rFont val="Arial"/>
        <color theme="1"/>
      </rPr>
      <t xml:space="preserve"> sec. In dungeons and attacks it destroys armor by </t>
    </r>
    <r>
      <rPr>
        <rFont val="Arial"/>
        <color rgb="FF4A86E8"/>
      </rPr>
      <t>40%</t>
    </r>
    <r>
      <rPr>
        <rFont val="Arial"/>
        <color theme="1"/>
      </rPr>
      <t>.</t>
    </r>
  </si>
  <si>
    <t>Frost King</t>
  </si>
  <si>
    <r>
      <rPr>
        <rFont val="Arial"/>
        <color theme="1"/>
      </rPr>
      <t xml:space="preserve">One of the Frosts will become the </t>
    </r>
    <r>
      <rPr>
        <rFont val="Arial"/>
        <color rgb="FFFF9900"/>
      </rPr>
      <t>Winter King</t>
    </r>
    <r>
      <rPr>
        <rFont val="Arial"/>
        <color theme="1"/>
      </rPr>
      <t xml:space="preserve"> and receive the </t>
    </r>
    <r>
      <rPr>
        <rFont val="Arial"/>
        <color rgb="FFFF9900"/>
      </rPr>
      <t>Mark of Ice</t>
    </r>
    <r>
      <rPr>
        <rFont val="Arial"/>
        <color theme="1"/>
      </rPr>
      <t xml:space="preserve"> for </t>
    </r>
    <r>
      <rPr>
        <rFont val="Arial"/>
        <color rgb="FF4A86E8"/>
      </rPr>
      <t>10</t>
    </r>
    <r>
      <rPr>
        <rFont val="Arial"/>
        <color theme="1"/>
      </rPr>
      <t xml:space="preserve"> s. Every </t>
    </r>
    <r>
      <rPr>
        <rFont val="Arial"/>
        <color rgb="FF4A86E8"/>
      </rPr>
      <t>10</t>
    </r>
    <r>
      <rPr>
        <rFont val="Arial"/>
        <color theme="1"/>
      </rPr>
      <t xml:space="preserve"> s, the </t>
    </r>
    <r>
      <rPr>
        <rFont val="Arial"/>
        <color rgb="FFFF9900"/>
      </rPr>
      <t>Winter King</t>
    </r>
    <r>
      <rPr>
        <rFont val="Arial"/>
        <color theme="1"/>
      </rPr>
      <t xml:space="preserve"> will freeze an opponent's unit for </t>
    </r>
    <r>
      <rPr>
        <rFont val="Arial"/>
        <color rgb="FF4A86E8"/>
      </rPr>
      <t>5</t>
    </r>
    <r>
      <rPr>
        <rFont val="Arial"/>
        <color theme="1"/>
      </rPr>
      <t xml:space="preserve"> s. Every </t>
    </r>
    <r>
      <rPr>
        <rFont val="Arial"/>
        <color rgb="FF4A86E8"/>
      </rPr>
      <t>2</t>
    </r>
    <r>
      <rPr>
        <rFont val="Arial"/>
        <color theme="1"/>
      </rPr>
      <t xml:space="preserve"> merge rank increases the number of units by 1. In Co-Op mode and during Plunder Challenges it freezes monsters except for bosses.</t>
    </r>
  </si>
  <si>
    <t>Harlequin</t>
  </si>
  <si>
    <t>Damage Reduction</t>
  </si>
  <si>
    <t>When merged, creates a copy of any unit with the same merge rank. The damage dealt by the copy unit is reduced.</t>
  </si>
  <si>
    <r>
      <rPr>
        <rFont val="Arial"/>
        <color theme="1"/>
      </rPr>
      <t xml:space="preserve">Harlequi can turn into a copy of a unit with </t>
    </r>
    <r>
      <rPr>
        <rFont val="Arial"/>
        <color rgb="FF4A86E8"/>
      </rPr>
      <t>the same</t>
    </r>
    <r>
      <rPr>
        <rFont val="Arial"/>
        <color theme="1"/>
      </rPr>
      <t xml:space="preserve"> merge rank.
The unit produced has reduced damage based on Harlequin's level.
The abilities of units that do not deal damage will not change at all.
The effect remains unitl the unit is merged with another one, or it is moved by Portal Keeper.</t>
    </r>
  </si>
  <si>
    <t>Inquisitor</t>
  </si>
  <si>
    <t>Attack Interval is active</t>
  </si>
  <si>
    <t>Damage Increase Limit</t>
  </si>
  <si>
    <t>Kingdom of Light</t>
  </si>
  <si>
    <t>Activated</t>
  </si>
  <si>
    <t>Morale</t>
  </si>
  <si>
    <t>Increases damage against the target with each attack. When you have 1, 4, 7 or 10 Inquisitors, they activate an extra ability that increases attack speed and allows dealing splash damage.</t>
  </si>
  <si>
    <r>
      <rPr>
        <rFont val="Arial"/>
        <color theme="1"/>
      </rPr>
      <t xml:space="preserve">The Inquisitor attacks the very </t>
    </r>
    <r>
      <rPr>
        <rFont val="Arial"/>
        <color rgb="FF4A86E8"/>
      </rPr>
      <t>first target</t>
    </r>
    <r>
      <rPr>
        <rFont val="Arial"/>
        <color theme="1"/>
      </rPr>
      <t xml:space="preserve"> on the path. Each hit on the same target increases her damage. When her target changes (if the current target dies or falls behind) the damage increase resets.
If the number of Inquisitors on your field is equal to </t>
    </r>
    <r>
      <rPr>
        <rFont val="Arial"/>
        <color rgb="FF4A86E8"/>
      </rPr>
      <t>1,4,7 or 10</t>
    </r>
    <r>
      <rPr>
        <rFont val="Arial"/>
        <color theme="1"/>
      </rPr>
      <t xml:space="preserve">, they will be </t>
    </r>
    <r>
      <rPr>
        <rFont val="Arial"/>
        <color rgb="FF4A86E8"/>
      </rPr>
      <t>activated</t>
    </r>
    <r>
      <rPr>
        <rFont val="Arial"/>
        <color theme="1"/>
      </rPr>
      <t>. Upon activation, the Inquisitor's attack speed doubles, and her attacks begin to inflict area damage. She keeps any damage increase buffs upon switching modes.</t>
    </r>
  </si>
  <si>
    <t>Knight of Light</t>
  </si>
  <si>
    <r>
      <rPr>
        <rFont val="Arial"/>
        <color theme="1"/>
      </rPr>
      <t xml:space="preserve">Instead of an Inquisitor, </t>
    </r>
    <r>
      <rPr>
        <rFont val="Arial"/>
        <color rgb="FFFF9900"/>
      </rPr>
      <t>Knights of Light</t>
    </r>
    <r>
      <rPr>
        <rFont val="Arial"/>
        <color theme="1"/>
      </rPr>
      <t xml:space="preserve"> appears on the field. </t>
    </r>
    <r>
      <rPr>
        <rFont val="Arial"/>
        <color rgb="FFFF9900"/>
      </rPr>
      <t>Knights of Light</t>
    </r>
    <r>
      <rPr>
        <rFont val="Arial"/>
        <color theme="1"/>
      </rPr>
      <t xml:space="preserve"> receive a </t>
    </r>
    <r>
      <rPr>
        <rFont val="Arial"/>
        <color rgb="FF4A86E8"/>
      </rPr>
      <t>2.5%</t>
    </r>
    <r>
      <rPr>
        <rFont val="Arial"/>
        <color theme="1"/>
      </rPr>
      <t xml:space="preserve"> damage increase for each boss killed. Additionally, merging any inquistor activates Knights of Light for </t>
    </r>
    <r>
      <rPr>
        <rFont val="Arial"/>
        <color rgb="FF4A86E8"/>
      </rPr>
      <t>10</t>
    </r>
    <r>
      <rPr>
        <rFont val="Arial"/>
        <color theme="1"/>
      </rPr>
      <t xml:space="preserve"> sec.</t>
    </r>
  </si>
  <si>
    <t>Knight of Darkness</t>
  </si>
  <si>
    <r>
      <rPr>
        <rFont val="Arial"/>
        <color theme="1"/>
      </rPr>
      <t xml:space="preserve">The first inquistor on the field will appear as a </t>
    </r>
    <r>
      <rPr>
        <rFont val="Arial"/>
        <color rgb="FFFF9900"/>
      </rPr>
      <t>Knight of Darkness</t>
    </r>
    <r>
      <rPr>
        <rFont val="Arial"/>
        <color theme="1"/>
      </rPr>
      <t xml:space="preserve">. A </t>
    </r>
    <r>
      <rPr>
        <rFont val="Arial"/>
        <color rgb="FFFF9900"/>
      </rPr>
      <t>Knight of Darkness</t>
    </r>
    <r>
      <rPr>
        <rFont val="Arial"/>
        <color theme="1"/>
      </rPr>
      <t xml:space="preserve"> is always active and steals a merge rank from other Inquisitors on the field every </t>
    </r>
    <r>
      <rPr>
        <rFont val="Arial"/>
        <color rgb="FF4A86E8"/>
      </rPr>
      <t>30</t>
    </r>
    <r>
      <rPr>
        <rFont val="Arial"/>
        <color theme="1"/>
      </rPr>
      <t xml:space="preserve"> sec, increasing its own damage by </t>
    </r>
    <r>
      <rPr>
        <rFont val="Arial"/>
        <color rgb="FF4A86E8"/>
      </rPr>
      <t>6%</t>
    </r>
    <r>
      <rPr>
        <rFont val="Arial"/>
        <color theme="1"/>
      </rPr>
      <t xml:space="preserve"> for each rank absorbed. The bonus is reduced by </t>
    </r>
    <r>
      <rPr>
        <rFont val="Arial"/>
        <color rgb="FF4A86E8"/>
      </rPr>
      <t>2.5%</t>
    </r>
    <r>
      <rPr>
        <rFont val="Arial"/>
        <color theme="1"/>
      </rPr>
      <t xml:space="preserve"> after you achieve </t>
    </r>
    <r>
      <rPr>
        <rFont val="Arial"/>
        <color rgb="FF4A86E8"/>
      </rPr>
      <t>20</t>
    </r>
    <r>
      <rPr>
        <rFont val="Arial"/>
        <color theme="1"/>
      </rPr>
      <t xml:space="preserve"> rank absorptions.</t>
    </r>
  </si>
  <si>
    <t>Purification</t>
  </si>
  <si>
    <r>
      <rPr>
        <rFont val="Arial"/>
        <color theme="1"/>
      </rPr>
      <t xml:space="preserve">When Inquisitors activate, they have a </t>
    </r>
    <r>
      <rPr>
        <rFont val="Arial"/>
        <color rgb="FF4A86E8"/>
      </rPr>
      <t>50%</t>
    </r>
    <r>
      <rPr>
        <rFont val="Arial"/>
        <color theme="1"/>
      </rPr>
      <t xml:space="preserve"> chance to remove negative effects from </t>
    </r>
    <r>
      <rPr>
        <rFont val="Arial"/>
        <color rgb="FFFF9900"/>
      </rPr>
      <t>Knights</t>
    </r>
    <r>
      <rPr>
        <rFont val="Arial"/>
        <color theme="1"/>
      </rPr>
      <t xml:space="preserve">. Acivating them also increases their speed by </t>
    </r>
    <r>
      <rPr>
        <rFont val="Arial"/>
        <color rgb="FF4A86E8"/>
      </rPr>
      <t>10%</t>
    </r>
    <r>
      <rPr>
        <rFont val="Arial"/>
        <color theme="1"/>
      </rPr>
      <t xml:space="preserve"> for </t>
    </r>
    <r>
      <rPr>
        <rFont val="Arial"/>
        <color rgb="FF4A86E8"/>
      </rPr>
      <t>10</t>
    </r>
    <r>
      <rPr>
        <rFont val="Arial"/>
        <color theme="1"/>
      </rPr>
      <t xml:space="preserve"> sec.</t>
    </r>
  </si>
  <si>
    <t>Shield of Faith</t>
  </si>
  <si>
    <r>
      <rPr>
        <rFont val="Arial"/>
        <color rgb="FFFF9900"/>
      </rPr>
      <t>Knights</t>
    </r>
    <r>
      <rPr>
        <rFont val="Arial"/>
        <color theme="1"/>
      </rPr>
      <t xml:space="preserve"> appear on the field with a shield that protects them against one negative effect. If there are no other inquistors on the field, the </t>
    </r>
    <r>
      <rPr>
        <rFont val="Arial"/>
        <color rgb="FFFF9900"/>
      </rPr>
      <t>Knight</t>
    </r>
    <r>
      <rPr>
        <rFont val="Arial"/>
        <color theme="1"/>
      </rPr>
      <t xml:space="preserve"> will restore her shield in </t>
    </r>
    <r>
      <rPr>
        <rFont val="Arial"/>
        <color rgb="FF4A86E8"/>
      </rPr>
      <t>3.5</t>
    </r>
    <r>
      <rPr>
        <rFont val="Arial"/>
        <color theme="1"/>
      </rPr>
      <t xml:space="preserve"> seconds.</t>
    </r>
  </si>
  <si>
    <t>Ronin</t>
  </si>
  <si>
    <r>
      <rPr>
        <rFont val="Arial"/>
        <color theme="1"/>
      </rPr>
      <t xml:space="preserve">If a </t>
    </r>
    <r>
      <rPr>
        <rFont val="Arial"/>
        <color rgb="FFFF9900"/>
      </rPr>
      <t>Knight</t>
    </r>
    <r>
      <rPr>
        <rFont val="Arial"/>
        <color theme="1"/>
      </rPr>
      <t xml:space="preserve"> is alone on the field, her maximum damage limit increases to </t>
    </r>
    <r>
      <rPr>
        <rFont val="Arial"/>
        <color rgb="FF4A86E8"/>
      </rPr>
      <t>800%</t>
    </r>
    <r>
      <rPr>
        <rFont val="Arial"/>
        <color theme="1"/>
      </rPr>
      <t>.</t>
    </r>
  </si>
  <si>
    <t>Unity</t>
  </si>
  <si>
    <r>
      <rPr>
        <rFont val="Arial"/>
        <color theme="1"/>
      </rPr>
      <t xml:space="preserve">If there are </t>
    </r>
    <r>
      <rPr>
        <rFont val="Arial"/>
        <color rgb="FF4A86E8"/>
      </rPr>
      <t>4+</t>
    </r>
    <r>
      <rPr>
        <rFont val="Arial"/>
        <color theme="1"/>
      </rPr>
      <t xml:space="preserve"> Inquisitors on the field, their damage increases by </t>
    </r>
    <r>
      <rPr>
        <rFont val="Arial"/>
        <color rgb="FF4A86E8"/>
      </rPr>
      <t>15%</t>
    </r>
    <r>
      <rPr>
        <rFont val="Arial"/>
        <color theme="1"/>
      </rPr>
      <t xml:space="preserve">. If there are </t>
    </r>
    <r>
      <rPr>
        <rFont val="Arial"/>
        <color rgb="FF4A86E8"/>
      </rPr>
      <t>7+</t>
    </r>
    <r>
      <rPr>
        <rFont val="Arial"/>
        <color theme="1"/>
      </rPr>
      <t xml:space="preserve"> Inquisitors, their critical damage also increases by </t>
    </r>
    <r>
      <rPr>
        <rFont val="Arial"/>
        <color rgb="FF4A86E8"/>
      </rPr>
      <t>35%</t>
    </r>
    <r>
      <rPr>
        <rFont val="Arial"/>
        <color theme="1"/>
      </rPr>
      <t xml:space="preserve">. If there are </t>
    </r>
    <r>
      <rPr>
        <rFont val="Arial"/>
        <color rgb="FF4A86E8"/>
      </rPr>
      <t>10+</t>
    </r>
    <r>
      <rPr>
        <rFont val="Arial"/>
        <color theme="1"/>
      </rPr>
      <t xml:space="preserve"> Inquisitors, their critical chance also increases by </t>
    </r>
    <r>
      <rPr>
        <rFont val="Arial"/>
        <color rgb="FF4A86E8"/>
      </rPr>
      <t>8%</t>
    </r>
    <r>
      <rPr>
        <rFont val="Arial"/>
        <color theme="1"/>
      </rPr>
      <t>.</t>
    </r>
  </si>
  <si>
    <t>Hammer of Faith</t>
  </si>
  <si>
    <r>
      <rPr>
        <rFont val="Arial"/>
        <color theme="1"/>
      </rPr>
      <t xml:space="preserve">When attacking, active </t>
    </r>
    <r>
      <rPr>
        <rFont val="Arial"/>
        <color rgb="FFFF9900"/>
      </rPr>
      <t>Knights</t>
    </r>
    <r>
      <rPr>
        <rFont val="Arial"/>
        <color theme="1"/>
      </rPr>
      <t xml:space="preserve"> have a </t>
    </r>
    <r>
      <rPr>
        <rFont val="Arial"/>
        <color rgb="FF4A86E8"/>
      </rPr>
      <t>3%</t>
    </r>
    <r>
      <rPr>
        <rFont val="Arial"/>
        <color theme="1"/>
      </rPr>
      <t xml:space="preserve"> chance to summon a Hammer of Faith that stuns the target for </t>
    </r>
    <r>
      <rPr>
        <rFont val="Arial"/>
        <color rgb="FF4A86E8"/>
      </rPr>
      <t>4</t>
    </r>
    <r>
      <rPr>
        <rFont val="Arial"/>
        <color theme="1"/>
      </rPr>
      <t xml:space="preserve"> sec and deals </t>
    </r>
    <r>
      <rPr>
        <rFont val="Arial"/>
        <color rgb="FF4A86E8"/>
      </rPr>
      <t>777%</t>
    </r>
    <r>
      <rPr>
        <rFont val="Arial"/>
        <color theme="1"/>
      </rPr>
      <t xml:space="preserve"> damage. Once stunned, a target cannot be stunned again.</t>
    </r>
  </si>
  <si>
    <t>Hex</t>
  </si>
  <si>
    <t>Instant kill chance</t>
  </si>
  <si>
    <t>Gives an instant kill chance to four neighboring units. The chance increases with a greater unit merge rank.</t>
  </si>
  <si>
    <r>
      <rPr>
        <rFont val="Arial"/>
        <color theme="1"/>
      </rPr>
      <t xml:space="preserve">The Hex adds an </t>
    </r>
    <r>
      <rPr>
        <rFont val="Arial"/>
        <color rgb="FF4A86E8"/>
      </rPr>
      <t>instant kill chance</t>
    </r>
    <r>
      <rPr>
        <rFont val="Arial"/>
        <color theme="1"/>
      </rPr>
      <t xml:space="preserve"> to units on the four tils bordering the tile where the Hex is positioned. The instant kill effect </t>
    </r>
    <r>
      <rPr>
        <rFont val="Arial"/>
        <color rgb="FF4A86E8"/>
      </rPr>
      <t>does not affect</t>
    </r>
    <r>
      <rPr>
        <rFont val="Arial"/>
        <color theme="1"/>
      </rPr>
      <t xml:space="preserve"> </t>
    </r>
    <r>
      <rPr>
        <rFont val="Arial"/>
        <color rgb="FF4A86E8"/>
      </rPr>
      <t>bosses or mini bosses</t>
    </r>
    <r>
      <rPr>
        <rFont val="Arial"/>
        <color theme="1"/>
      </rPr>
      <t xml:space="preserve"> and will have a weaker effect on the targets of </t>
    </r>
    <r>
      <rPr>
        <rFont val="Arial"/>
        <color rgb="FF4A86E8"/>
      </rPr>
      <t>additional</t>
    </r>
    <r>
      <rPr>
        <rFont val="Arial"/>
        <color theme="1"/>
      </rPr>
      <t xml:space="preserve"> attacks or </t>
    </r>
    <r>
      <rPr>
        <rFont val="Arial"/>
        <color rgb="FF4A86E8"/>
      </rPr>
      <t>area attacks</t>
    </r>
    <r>
      <rPr>
        <rFont val="Arial"/>
        <color theme="1"/>
      </rPr>
      <t xml:space="preserve">.
The chance of instant kill will increase with </t>
    </r>
    <r>
      <rPr>
        <rFont val="Arial"/>
        <color rgb="FF4A86E8"/>
      </rPr>
      <t>merge rank</t>
    </r>
    <r>
      <rPr>
        <rFont val="Arial"/>
        <color theme="1"/>
      </rPr>
      <t xml:space="preserve">.
If </t>
    </r>
    <r>
      <rPr>
        <rFont val="Arial"/>
        <color rgb="FF4A86E8"/>
      </rPr>
      <t>several</t>
    </r>
    <r>
      <rPr>
        <rFont val="Arial"/>
        <color theme="1"/>
      </rPr>
      <t xml:space="preserve"> Hexes are affecting the same unit, the effect of the Hext with the highest merge rank will be applied.</t>
    </r>
  </si>
  <si>
    <t>Knight Statue</t>
  </si>
  <si>
    <t>Upon Activation</t>
  </si>
  <si>
    <t>Critical damage chanse</t>
  </si>
  <si>
    <t>Increases the attack speed of neighboring units. If an even number of Knight Statues is on the field, activates an ability that additionally increases attack speed and critical damage chance in proportion to merge rank.</t>
  </si>
  <si>
    <r>
      <rPr>
        <rFont val="Arial"/>
        <color theme="1"/>
      </rPr>
      <t xml:space="preserve">The Knight Statue increases the </t>
    </r>
    <r>
      <rPr>
        <rFont val="Arial"/>
        <color rgb="FF4A86E8"/>
      </rPr>
      <t>attack speed</t>
    </r>
    <r>
      <rPr>
        <rFont val="Arial"/>
        <color theme="1"/>
      </rPr>
      <t xml:space="preserve"> of the units on the four tiles on the battlefield, directly bordering the tile where the Status is positioned.
If there is an </t>
    </r>
    <r>
      <rPr>
        <rFont val="Arial"/>
        <color rgb="FF4A86E8"/>
      </rPr>
      <t>even</t>
    </r>
    <r>
      <rPr>
        <rFont val="Arial"/>
        <color theme="1"/>
      </rPr>
      <t xml:space="preserve"> number of Knight Statues on your battlefield, then they will be </t>
    </r>
    <r>
      <rPr>
        <rFont val="Arial"/>
        <color rgb="FF4A86E8"/>
      </rPr>
      <t>activated</t>
    </r>
    <r>
      <rPr>
        <rFont val="Arial"/>
        <color theme="1"/>
      </rPr>
      <t xml:space="preserve">. Upon activation, the attack speed bonus of your Statues increases, and the critical damage chance of your units also goes up.
The rate of fire increase grows </t>
    </r>
    <r>
      <rPr>
        <rFont val="Arial"/>
        <color rgb="FF4A86E8"/>
      </rPr>
      <t>with merge rank</t>
    </r>
    <r>
      <rPr>
        <rFont val="Arial"/>
        <color theme="1"/>
      </rPr>
      <t xml:space="preserve"> (in both states), as does the critical damage chance.
If </t>
    </r>
    <r>
      <rPr>
        <rFont val="Arial"/>
        <color rgb="FF4A86E8"/>
      </rPr>
      <t>several</t>
    </r>
    <r>
      <rPr>
        <rFont val="Arial"/>
        <color theme="1"/>
      </rPr>
      <t xml:space="preserve"> Statues are affecting the same unit, the Status with the highest merge rank takes effect.</t>
    </r>
  </si>
  <si>
    <t>Sharpened Spear</t>
  </si>
  <si>
    <r>
      <rPr>
        <rFont val="Arial"/>
        <color theme="1"/>
      </rPr>
      <t>The Statue boosts affect all units in the same row (</t>
    </r>
    <r>
      <rPr>
        <rFont val="Arial"/>
        <color rgb="FFFF9900"/>
      </rPr>
      <t>vertical</t>
    </r>
    <r>
      <rPr>
        <rFont val="Arial"/>
        <color theme="1"/>
      </rPr>
      <t xml:space="preserve"> and </t>
    </r>
    <r>
      <rPr>
        <rFont val="Arial"/>
        <color rgb="FFFF9900"/>
      </rPr>
      <t>horizontal</t>
    </r>
    <r>
      <rPr>
        <rFont val="Arial"/>
        <color theme="1"/>
      </rPr>
      <t xml:space="preserve">), additionally increasing their damage for each appearance another Statue in the row by </t>
    </r>
    <r>
      <rPr>
        <rFont val="Arial"/>
        <color rgb="FF4A86E8"/>
      </rPr>
      <t>0.8%</t>
    </r>
    <r>
      <rPr>
        <rFont val="Arial"/>
        <color theme="1"/>
      </rPr>
      <t xml:space="preserve"> up to </t>
    </r>
    <r>
      <rPr>
        <rFont val="Arial"/>
        <color rgb="FF4A86E8"/>
      </rPr>
      <t>50</t>
    </r>
    <r>
      <rPr>
        <rFont val="Arial"/>
        <color theme="1"/>
      </rPr>
      <t xml:space="preserve"> times, and then </t>
    </r>
    <r>
      <rPr>
        <rFont val="Arial"/>
        <color rgb="FF4A86E8"/>
      </rPr>
      <t>0.2%</t>
    </r>
    <r>
      <rPr>
        <rFont val="Arial"/>
        <color theme="1"/>
      </rPr>
      <t xml:space="preserve">. The Statue is active if there are no other Statues in the row, regardless of the number of Statues on the field. </t>
    </r>
  </si>
  <si>
    <t>Covenant of Vetrans</t>
  </si>
  <si>
    <r>
      <rPr>
        <rFont val="Arial"/>
        <color theme="1"/>
      </rPr>
      <t xml:space="preserve">Each merge and increase in merge rank new Statue increases the damage of its neighbors by </t>
    </r>
    <r>
      <rPr>
        <rFont val="Arial"/>
        <color rgb="FF4A86E8"/>
      </rPr>
      <t>0.8%</t>
    </r>
    <r>
      <rPr>
        <rFont val="Arial"/>
        <color theme="1"/>
      </rPr>
      <t xml:space="preserve"> up to </t>
    </r>
    <r>
      <rPr>
        <rFont val="Arial"/>
        <color rgb="FF4A86E8"/>
      </rPr>
      <t>50</t>
    </r>
    <r>
      <rPr>
        <rFont val="Arial"/>
        <color theme="1"/>
      </rPr>
      <t xml:space="preserve"> times, and then by </t>
    </r>
    <r>
      <rPr>
        <rFont val="Arial"/>
        <color rgb="FF4A86E8"/>
      </rPr>
      <t>0.2%</t>
    </r>
    <r>
      <rPr>
        <rFont val="Arial"/>
        <color theme="1"/>
      </rPr>
      <t>.</t>
    </r>
  </si>
  <si>
    <t>Barrier</t>
  </si>
  <si>
    <r>
      <rPr>
        <rFont val="Arial"/>
        <color theme="1"/>
      </rPr>
      <t xml:space="preserve">The Knight Status appears with a </t>
    </r>
    <r>
      <rPr>
        <rFont val="Arial"/>
        <color rgb="FFFF9900"/>
      </rPr>
      <t>shield</t>
    </r>
    <r>
      <rPr>
        <rFont val="Arial"/>
        <color theme="1"/>
      </rPr>
      <t xml:space="preserve"> against negative effects. The sheild has </t>
    </r>
    <r>
      <rPr>
        <rFont val="Arial"/>
        <color rgb="FF4A86E8"/>
      </rPr>
      <t>2</t>
    </r>
    <r>
      <rPr>
        <rFont val="Arial"/>
        <color theme="1"/>
      </rPr>
      <t xml:space="preserve"> charges. Once destroyed, the shield regenerates in </t>
    </r>
    <r>
      <rPr>
        <rFont val="Arial"/>
        <color rgb="FF4A86E8"/>
      </rPr>
      <t>30s</t>
    </r>
    <r>
      <rPr>
        <rFont val="Arial"/>
        <color theme="1"/>
      </rPr>
      <t>.</t>
    </r>
  </si>
  <si>
    <t>Roll Call</t>
  </si>
  <si>
    <r>
      <rPr>
        <rFont val="Arial"/>
        <color theme="1"/>
      </rPr>
      <t xml:space="preserve">When one Knight Status gets a bonus damage charge, other Statue have a </t>
    </r>
    <r>
      <rPr>
        <rFont val="Arial"/>
        <color rgb="FF4A86E8"/>
      </rPr>
      <t>15%</t>
    </r>
    <r>
      <rPr>
        <rFont val="Arial"/>
        <color theme="1"/>
      </rPr>
      <t xml:space="preserve"> chance of receiving that bonus as well. This chance is unique to each status.</t>
    </r>
  </si>
  <si>
    <t>Hold the Line!</t>
  </si>
  <si>
    <r>
      <rPr>
        <rFont val="Arial"/>
        <color theme="1"/>
      </rPr>
      <t xml:space="preserve">If </t>
    </r>
    <r>
      <rPr>
        <rFont val="Arial"/>
        <color rgb="FFFF9900"/>
      </rPr>
      <t>all</t>
    </r>
    <r>
      <rPr>
        <rFont val="Arial"/>
        <color theme="1"/>
      </rPr>
      <t xml:space="preserve"> of Knight Status's neighbors are the </t>
    </r>
    <r>
      <rPr>
        <rFont val="Arial"/>
        <color rgb="FFFF9900"/>
      </rPr>
      <t>same unit</t>
    </r>
    <r>
      <rPr>
        <rFont val="Arial"/>
        <color theme="1"/>
      </rPr>
      <t xml:space="preserve">, then, in addition to attack speed, it will also increase their critical damage by </t>
    </r>
    <r>
      <rPr>
        <rFont val="Arial"/>
        <color rgb="FF4A86E8"/>
      </rPr>
      <t>10%</t>
    </r>
    <r>
      <rPr>
        <rFont val="Arial"/>
        <color theme="1"/>
      </rPr>
      <t>.</t>
    </r>
  </si>
  <si>
    <t>Stone Legion</t>
  </si>
  <si>
    <r>
      <rPr>
        <rFont val="Arial"/>
        <color theme="1"/>
      </rPr>
      <t xml:space="preserve">In addition to attack speed, Knight Status increases unit critical damage by </t>
    </r>
    <r>
      <rPr>
        <rFont val="Arial"/>
        <color rgb="FF4A86E8"/>
      </rPr>
      <t>0.7%</t>
    </r>
    <r>
      <rPr>
        <rFont val="Arial"/>
        <color theme="1"/>
      </rPr>
      <t xml:space="preserve"> for each </t>
    </r>
    <r>
      <rPr>
        <rFont val="Arial"/>
        <color rgb="FFFF9900"/>
      </rPr>
      <t xml:space="preserve">merge rank </t>
    </r>
    <r>
      <rPr>
        <rFont val="Arial"/>
        <color theme="1"/>
      </rPr>
      <t>of Statues on the battlefield.</t>
    </r>
  </si>
  <si>
    <t>Soul of a Warrior</t>
  </si>
  <si>
    <r>
      <rPr>
        <rFont val="Arial"/>
        <color rgb="FFFF9900"/>
      </rPr>
      <t>Whie active</t>
    </r>
    <r>
      <rPr>
        <rFont val="Arial"/>
        <color theme="1"/>
      </rPr>
      <t xml:space="preserve">, Knight Status performs an area attack every </t>
    </r>
    <r>
      <rPr>
        <rFont val="Arial"/>
        <color rgb="FF4A86E8"/>
      </rPr>
      <t>10s</t>
    </r>
    <r>
      <rPr>
        <rFont val="Arial"/>
        <color theme="1"/>
      </rPr>
      <t xml:space="preserve">. The attack deals </t>
    </r>
    <r>
      <rPr>
        <rFont val="Arial"/>
        <color rgb="FF4A86E8"/>
      </rPr>
      <t>50%</t>
    </r>
    <r>
      <rPr>
        <rFont val="Arial"/>
        <color theme="1"/>
      </rPr>
      <t xml:space="preserve"> of its critical damage value per merge rank and reduces monster armor by </t>
    </r>
    <r>
      <rPr>
        <rFont val="Arial"/>
        <color rgb="FF4A86E8"/>
      </rPr>
      <t>20%</t>
    </r>
    <r>
      <rPr>
        <rFont val="Arial"/>
        <color theme="1"/>
      </rPr>
      <t xml:space="preserve">. Its attack interval goes down </t>
    </r>
    <r>
      <rPr>
        <rFont val="Arial"/>
        <color rgb="FF4A86E8"/>
      </rPr>
      <t>2s</t>
    </r>
    <r>
      <rPr>
        <rFont val="Arial"/>
        <color theme="1"/>
      </rPr>
      <t xml:space="preserve"> for </t>
    </r>
    <r>
      <rPr>
        <rFont val="Arial"/>
        <color rgb="FFFF9900"/>
      </rPr>
      <t>every unit neighboring it</t>
    </r>
    <r>
      <rPr>
        <rFont val="Arial"/>
        <color theme="1"/>
      </rPr>
      <t>.</t>
    </r>
  </si>
  <si>
    <t>Clock of Power</t>
  </si>
  <si>
    <t>Attack speed reduced after merging</t>
  </si>
  <si>
    <t>Attack speed increased after merging</t>
  </si>
  <si>
    <t>Effect duration</t>
  </si>
  <si>
    <t>Number of targets</t>
  </si>
  <si>
    <t>When merging, it will temporary reduce (in PvP) or increases (in Co-Op) the attack speed of a number of the other player's units. It will also passively reduce (in PvP) or increase (in Co-Op) the attack speed of other player's units (this effect ignores Shield and does not make them disappear).</t>
  </si>
  <si>
    <r>
      <rPr>
        <rFont val="Arial"/>
        <color theme="1"/>
      </rPr>
      <t xml:space="preserve">In </t>
    </r>
    <r>
      <rPr>
        <rFont val="Arial"/>
        <color rgb="FF4A86E8"/>
      </rPr>
      <t>PvP</t>
    </r>
    <r>
      <rPr>
        <rFont val="Arial"/>
        <color theme="1"/>
      </rPr>
      <t xml:space="preserve"> mode, the Clock of Power passively affects </t>
    </r>
    <r>
      <rPr>
        <rFont val="Arial"/>
        <color rgb="FF4A86E8"/>
      </rPr>
      <t>your opponent's units</t>
    </r>
    <r>
      <rPr>
        <rFont val="Arial"/>
        <color theme="1"/>
      </rPr>
      <t xml:space="preserve">, reducing their attack speed. This effect ignores shields and does not make them disappear.
In </t>
    </r>
    <r>
      <rPr>
        <rFont val="Arial"/>
        <color rgb="FF4A86E8"/>
      </rPr>
      <t>Co-Op</t>
    </r>
    <r>
      <rPr>
        <rFont val="Arial"/>
        <color theme="1"/>
      </rPr>
      <t xml:space="preserve"> mode, the Clock similarly affects </t>
    </r>
    <r>
      <rPr>
        <rFont val="Arial"/>
        <color rgb="FF4A86E8"/>
      </rPr>
      <t>your partner's units</t>
    </r>
    <r>
      <rPr>
        <rFont val="Arial"/>
        <color theme="1"/>
      </rPr>
      <t xml:space="preserve">, but increases their attack speed instead.
In </t>
    </r>
    <r>
      <rPr>
        <rFont val="Arial"/>
        <color rgb="FF4A86E8"/>
      </rPr>
      <t>single-player modes</t>
    </r>
    <r>
      <rPr>
        <rFont val="Arial"/>
        <color theme="1"/>
      </rPr>
      <t xml:space="preserve"> the Clock affects </t>
    </r>
    <r>
      <rPr>
        <rFont val="Arial"/>
        <color rgb="FF4A86E8"/>
      </rPr>
      <t>your units</t>
    </r>
    <r>
      <rPr>
        <rFont val="Arial"/>
        <color theme="1"/>
      </rPr>
      <t xml:space="preserve">, increasing their attack speed.
The effects of </t>
    </r>
    <r>
      <rPr>
        <rFont val="Arial"/>
        <color rgb="FF4A86E8"/>
      </rPr>
      <t>several</t>
    </r>
    <r>
      <rPr>
        <rFont val="Arial"/>
        <color theme="1"/>
      </rPr>
      <t xml:space="preserve"> Clocks stack
After merging, the Clock significantly decrease (PvP) or increase (other modes) the attack speed of several units. The number of units affected depends on the Clock's Merge Rank.</t>
    </r>
  </si>
  <si>
    <t>Meteor</t>
  </si>
  <si>
    <t>Area damage</t>
  </si>
  <si>
    <t>Meteorite</t>
  </si>
  <si>
    <t>When merged, drops a meteorite down on monsters. The explosion can deal critical damage. The damage from the explosion and critical chance increase in proportion to the unit's merge rank. Inflicts double damage on bosses and mini bosses.</t>
  </si>
  <si>
    <r>
      <rPr>
        <rFont val="Arial"/>
        <color theme="1"/>
      </rPr>
      <t xml:space="preserve">The Meteor attacks the </t>
    </r>
    <r>
      <rPr>
        <rFont val="Arial"/>
        <color rgb="FF4A86E8"/>
      </rPr>
      <t>first target</t>
    </r>
    <r>
      <rPr>
        <rFont val="Arial"/>
        <color theme="1"/>
      </rPr>
      <t xml:space="preserve"> on the path. When merged, drops a meteorite down on monsters. The Metoer falls on the first target on the path.
The explosion will inflicts significant damage and could be critical. The chance of Meteor's critical attack and explosion as well as the base damage will depend on the unit's </t>
    </r>
    <r>
      <rPr>
        <rFont val="Arial"/>
        <color rgb="FF4A86E8"/>
      </rPr>
      <t>Merge Rank</t>
    </r>
    <r>
      <rPr>
        <rFont val="Arial"/>
        <color theme="1"/>
      </rPr>
      <t xml:space="preserve"> as well as its </t>
    </r>
    <r>
      <rPr>
        <rFont val="Arial"/>
        <color rgb="FF4A86E8"/>
      </rPr>
      <t>Mana Power-Up</t>
    </r>
    <r>
      <rPr>
        <rFont val="Arial"/>
        <color theme="1"/>
      </rPr>
      <t>.</t>
    </r>
  </si>
  <si>
    <t>Burning Comet</t>
  </si>
  <si>
    <r>
      <rPr>
        <rFont val="Arial"/>
        <color theme="1"/>
      </rPr>
      <t xml:space="preserve">There's a </t>
    </r>
    <r>
      <rPr>
        <rFont val="Arial"/>
        <color rgb="FF4A86E8"/>
      </rPr>
      <t>40% -&gt; 35%</t>
    </r>
    <r>
      <rPr>
        <rFont val="Arial"/>
        <color theme="1"/>
      </rPr>
      <t xml:space="preserve"> chance of a Meteor appearing on the battlefield with a </t>
    </r>
    <r>
      <rPr>
        <rFont val="Arial"/>
        <color rgb="FFFF9900"/>
      </rPr>
      <t>Flame Orb</t>
    </r>
    <r>
      <rPr>
        <rFont val="Arial"/>
        <color theme="1"/>
      </rPr>
      <t xml:space="preserve">. When merging, this Meteor summons a </t>
    </r>
    <r>
      <rPr>
        <rFont val="Arial"/>
        <color rgb="FFFF9900"/>
      </rPr>
      <t>comet</t>
    </r>
    <r>
      <rPr>
        <rFont val="Arial"/>
        <color theme="1"/>
      </rPr>
      <t xml:space="preserve">, instantly killing common monsters in a small area and damaging bosses and mini bosses for </t>
    </r>
    <r>
      <rPr>
        <rFont val="Arial"/>
        <color rgb="FF4A86E8"/>
      </rPr>
      <t>20%</t>
    </r>
    <r>
      <rPr>
        <rFont val="Arial"/>
        <color theme="1"/>
      </rPr>
      <t xml:space="preserve"> of their health per merge rank.</t>
    </r>
  </si>
  <si>
    <t>Fiery Bolide</t>
  </si>
  <si>
    <r>
      <rPr>
        <rFont val="Arial"/>
        <color theme="1"/>
      </rPr>
      <t xml:space="preserve">There's a </t>
    </r>
    <r>
      <rPr>
        <rFont val="Arial"/>
        <color rgb="FF4A86E8"/>
      </rPr>
      <t>40%</t>
    </r>
    <r>
      <rPr>
        <rFont val="Arial"/>
        <color theme="1"/>
      </rPr>
      <t xml:space="preserve"> chance of a Meteor appearing on the battlefield with a </t>
    </r>
    <r>
      <rPr>
        <rFont val="Arial"/>
        <color rgb="FFFF9900"/>
      </rPr>
      <t>Flame Orb</t>
    </r>
    <r>
      <rPr>
        <rFont val="Arial"/>
        <color theme="1"/>
      </rPr>
      <t xml:space="preserve">. When merging, this Meteor summons a </t>
    </r>
    <r>
      <rPr>
        <rFont val="Arial"/>
        <color rgb="FFFF9900"/>
      </rPr>
      <t>bolide</t>
    </r>
    <r>
      <rPr>
        <rFont val="Arial"/>
        <color theme="1"/>
      </rPr>
      <t xml:space="preserve">, increasing the Meteor attack damage by </t>
    </r>
    <r>
      <rPr>
        <rFont val="Arial"/>
        <color rgb="FF4A86E8"/>
      </rPr>
      <t>1%</t>
    </r>
    <r>
      <rPr>
        <rFont val="Arial"/>
        <color theme="1"/>
      </rPr>
      <t xml:space="preserve"> and meteorite damage by </t>
    </r>
    <r>
      <rPr>
        <rFont val="Arial"/>
        <color rgb="FF4A86E8"/>
      </rPr>
      <t>0.6%</t>
    </r>
    <r>
      <rPr>
        <rFont val="Arial"/>
        <color theme="1"/>
      </rPr>
      <t xml:space="preserve"> for each monster killed. Maximum </t>
    </r>
    <r>
      <rPr>
        <rFont val="Arial"/>
        <color rgb="FF4A86E8"/>
      </rPr>
      <t>300</t>
    </r>
    <r>
      <rPr>
        <rFont val="Arial"/>
        <color theme="1"/>
      </rPr>
      <t xml:space="preserve"> increase.</t>
    </r>
  </si>
  <si>
    <t>Falling Star</t>
  </si>
  <si>
    <r>
      <rPr>
        <rFont val="Arial"/>
        <color theme="1"/>
      </rPr>
      <t xml:space="preserve">Meteor has a </t>
    </r>
    <r>
      <rPr>
        <rFont val="Arial"/>
        <color rgb="FF4A86E8"/>
      </rPr>
      <t>35%</t>
    </r>
    <r>
      <rPr>
        <rFont val="Arial"/>
        <color theme="1"/>
      </rPr>
      <t xml:space="preserve"> chance upon merging to launch a meteorite shard at the first monster, setting fire to monsters in a radius and reducing their armor by </t>
    </r>
    <r>
      <rPr>
        <rFont val="Arial"/>
        <color rgb="FF4A86E8"/>
      </rPr>
      <t>30%</t>
    </r>
    <r>
      <rPr>
        <rFont val="Arial"/>
        <color theme="1"/>
      </rPr>
      <t xml:space="preserve">. Burning monsters receive </t>
    </r>
    <r>
      <rPr>
        <rFont val="Arial"/>
        <color rgb="FF4A86E8"/>
      </rPr>
      <t>5%</t>
    </r>
    <r>
      <rPr>
        <rFont val="Arial"/>
        <color theme="1"/>
      </rPr>
      <t xml:space="preserve"> of the meteorites's damage value every second. The meteorite's critical attack chance is increased by </t>
    </r>
    <r>
      <rPr>
        <rFont val="Arial"/>
        <color rgb="FF4A86E8"/>
      </rPr>
      <t>20%</t>
    </r>
    <r>
      <rPr>
        <rFont val="Arial"/>
        <color theme="1"/>
      </rPr>
      <t xml:space="preserve"> against burning monsters.</t>
    </r>
  </si>
  <si>
    <t>Overheat</t>
  </si>
  <si>
    <r>
      <rPr>
        <rFont val="Arial"/>
        <color theme="1"/>
      </rPr>
      <t xml:space="preserve">When a Meteor appears with a </t>
    </r>
    <r>
      <rPr>
        <rFont val="Arial"/>
        <color rgb="FFFF9900"/>
      </rPr>
      <t>Flame Orb</t>
    </r>
    <r>
      <rPr>
        <rFont val="Arial"/>
        <color theme="1"/>
      </rPr>
      <t xml:space="preserve"> there's a </t>
    </r>
    <r>
      <rPr>
        <rFont val="Arial"/>
        <color rgb="FF4A86E8"/>
      </rPr>
      <t>20%</t>
    </r>
    <r>
      <rPr>
        <rFont val="Arial"/>
        <color theme="1"/>
      </rPr>
      <t xml:space="preserve"> chance of giving another </t>
    </r>
    <r>
      <rPr>
        <rFont val="Arial"/>
        <color rgb="FFFF9900"/>
      </rPr>
      <t>Flame Orb</t>
    </r>
    <r>
      <rPr>
        <rFont val="Arial"/>
        <color theme="1"/>
      </rPr>
      <t xml:space="preserve"> to another random Meteor.</t>
    </r>
  </si>
  <si>
    <t>Shards of Destruction</t>
  </si>
  <si>
    <r>
      <rPr>
        <rFont val="Arial"/>
        <color theme="1"/>
      </rPr>
      <t xml:space="preserve">A Meteor with a </t>
    </r>
    <r>
      <rPr>
        <rFont val="Arial"/>
        <color rgb="FFFF9900"/>
      </rPr>
      <t>Flame Orb</t>
    </r>
    <r>
      <rPr>
        <rFont val="Arial"/>
        <color theme="1"/>
      </rPr>
      <t xml:space="preserve"> has a </t>
    </r>
    <r>
      <rPr>
        <rFont val="Arial"/>
        <color rgb="FF4A86E8"/>
      </rPr>
      <t>4%</t>
    </r>
    <r>
      <rPr>
        <rFont val="Arial"/>
        <color theme="1"/>
      </rPr>
      <t xml:space="preserve"> chance of causing an explosion during an attack, dealing </t>
    </r>
    <r>
      <rPr>
        <rFont val="Arial"/>
        <color rgb="FF4A86E8"/>
      </rPr>
      <t>10%</t>
    </r>
    <r>
      <rPr>
        <rFont val="Arial"/>
        <color theme="1"/>
      </rPr>
      <t xml:space="preserve"> of the meteorite damage in a small area around the target.</t>
    </r>
  </si>
  <si>
    <t>Magma Surge</t>
  </si>
  <si>
    <r>
      <rPr>
        <rFont val="Arial"/>
        <color theme="1"/>
      </rPr>
      <t xml:space="preserve">Cause another explosion at the point of impact of a </t>
    </r>
    <r>
      <rPr>
        <rFont val="Arial"/>
        <color rgb="FFFF9900"/>
      </rPr>
      <t>comet</t>
    </r>
    <r>
      <rPr>
        <rFont val="Arial"/>
        <color theme="1"/>
      </rPr>
      <t xml:space="preserve"> and </t>
    </r>
    <r>
      <rPr>
        <rFont val="Arial"/>
        <color rgb="FFFF9900"/>
      </rPr>
      <t>bolide</t>
    </r>
    <r>
      <rPr>
        <rFont val="Arial"/>
        <color theme="1"/>
      </rPr>
      <t xml:space="preserve">, dealing damage equal to </t>
    </r>
    <r>
      <rPr>
        <rFont val="Arial"/>
        <color rgb="FF4A86E8"/>
      </rPr>
      <t>25% -&gt; 15%</t>
    </r>
    <r>
      <rPr>
        <rFont val="Arial"/>
        <color theme="1"/>
      </rPr>
      <t xml:space="preserve"> of the missing health of monsters.</t>
    </r>
  </si>
  <si>
    <t>Apocalypse</t>
  </si>
  <si>
    <r>
      <rPr>
        <rFont val="Arial"/>
        <color theme="1"/>
      </rPr>
      <t xml:space="preserve">When merging, the Meteor with the </t>
    </r>
    <r>
      <rPr>
        <rFont val="Arial"/>
        <color rgb="FFFF9900"/>
      </rPr>
      <t>orb of Flame</t>
    </r>
    <r>
      <rPr>
        <rFont val="Arial"/>
        <color theme="1"/>
      </rPr>
      <t xml:space="preserve"> has a </t>
    </r>
    <r>
      <rPr>
        <rFont val="Arial"/>
        <color rgb="FF4A86E8"/>
      </rPr>
      <t>10%</t>
    </r>
    <r>
      <rPr>
        <rFont val="Arial"/>
        <color theme="1"/>
      </rPr>
      <t xml:space="preserve"> chance of additionally causing a meteorite to reduce the merge rank of a random enemy unit in PvP by </t>
    </r>
    <r>
      <rPr>
        <rFont val="Arial"/>
        <color rgb="FF4A86E8"/>
      </rPr>
      <t>3</t>
    </r>
    <r>
      <rPr>
        <rFont val="Arial"/>
        <color theme="1"/>
      </rPr>
      <t xml:space="preserve">. In addition, merging of Meteors with a </t>
    </r>
    <r>
      <rPr>
        <rFont val="Arial"/>
        <color rgb="FFFF9900"/>
      </rPr>
      <t>Flame Orb</t>
    </r>
    <r>
      <rPr>
        <rFont val="Arial"/>
        <color theme="1"/>
      </rPr>
      <t xml:space="preserve"> has a </t>
    </r>
    <r>
      <rPr>
        <rFont val="Arial"/>
        <color rgb="FF4A86E8"/>
      </rPr>
      <t>20%</t>
    </r>
    <r>
      <rPr>
        <rFont val="Arial"/>
        <color theme="1"/>
      </rPr>
      <t xml:space="preserve"> chance of giving another Orb to another random Meteor.</t>
    </r>
  </si>
  <si>
    <t>Minotaur</t>
  </si>
  <si>
    <t>Trap damage</t>
  </si>
  <si>
    <t>Trap duration</t>
  </si>
  <si>
    <t>Rockfall Damage</t>
  </si>
  <si>
    <t>Rockfall Duration</t>
  </si>
  <si>
    <t>Rockfall damage Interval</t>
  </si>
  <si>
    <t>Earthquake</t>
  </si>
  <si>
    <t>Periodically causes Earthquakes that slow down and damge monsters in the area. When merging, causes a Rockfall that additionally slows down all monsters and inflicts damage depending on their health loss.</t>
  </si>
  <si>
    <r>
      <rPr>
        <rFont val="Arial"/>
        <color theme="1"/>
      </rPr>
      <t xml:space="preserve">The Minotaur attacks the </t>
    </r>
    <r>
      <rPr>
        <rFont val="Arial"/>
        <color rgb="FF4A86E8"/>
      </rPr>
      <t>first target</t>
    </r>
    <r>
      <rPr>
        <rFont val="Arial"/>
        <color theme="1"/>
      </rPr>
      <t xml:space="preserve"> on his path. Causes an </t>
    </r>
    <r>
      <rPr>
        <rFont val="Arial"/>
        <color rgb="FFFF9900"/>
      </rPr>
      <t>earthquake</t>
    </r>
    <r>
      <rPr>
        <rFont val="Arial"/>
        <color theme="1"/>
      </rPr>
      <t xml:space="preserve"> periodically in a random area. Within its radius, monsters are slowed and damage is inflicted on them periodically.
When merged, the Minotaur summons </t>
    </r>
    <r>
      <rPr>
        <rFont val="Arial"/>
        <color rgb="FFFF9900"/>
      </rPr>
      <t>Rockfall</t>
    </r>
    <r>
      <rPr>
        <rFont val="Arial"/>
        <color theme="1"/>
      </rPr>
      <t xml:space="preserve">, which slows monsters down even more and inflicts damage equal to </t>
    </r>
    <r>
      <rPr>
        <rFont val="Arial"/>
        <color rgb="FF4A86E8"/>
      </rPr>
      <t>% of missing health</t>
    </r>
    <r>
      <rPr>
        <rFont val="Arial"/>
        <color theme="1"/>
      </rPr>
      <t xml:space="preserve"> for </t>
    </r>
    <r>
      <rPr>
        <rFont val="Arial"/>
        <color rgb="FF4A86E8"/>
      </rPr>
      <t>4 seconds</t>
    </r>
    <r>
      <rPr>
        <rFont val="Arial"/>
        <color theme="1"/>
      </rPr>
      <t>.</t>
    </r>
  </si>
  <si>
    <t>Berserker Might</t>
  </si>
  <si>
    <r>
      <rPr>
        <rFont val="Arial"/>
        <color theme="1"/>
      </rPr>
      <t xml:space="preserve">When the Minotaur is merged, appears on the field or increases rank, all Minotaurs go into </t>
    </r>
    <r>
      <rPr>
        <rFont val="Arial"/>
        <color rgb="FFFF9900"/>
      </rPr>
      <t>Berserker</t>
    </r>
    <r>
      <rPr>
        <rFont val="Arial"/>
        <color theme="1"/>
      </rPr>
      <t xml:space="preserve"> mode for </t>
    </r>
    <r>
      <rPr>
        <rFont val="Arial"/>
        <color rgb="FF4A86E8"/>
      </rPr>
      <t>15s</t>
    </r>
    <r>
      <rPr>
        <rFont val="Arial"/>
        <color theme="1"/>
      </rPr>
      <t xml:space="preserve">. In </t>
    </r>
    <r>
      <rPr>
        <rFont val="Arial"/>
        <color rgb="FFFF9900"/>
      </rPr>
      <t>Berserker</t>
    </r>
    <r>
      <rPr>
        <rFont val="Arial"/>
        <color theme="1"/>
      </rPr>
      <t xml:space="preserve"> mode, the damage caused by earthquakes is increased by </t>
    </r>
    <r>
      <rPr>
        <rFont val="Arial"/>
        <color rgb="FF4A86E8"/>
      </rPr>
      <t>50%</t>
    </r>
    <r>
      <rPr>
        <rFont val="Arial"/>
        <color theme="1"/>
      </rPr>
      <t>.</t>
    </r>
  </si>
  <si>
    <t>Berserker Madness</t>
  </si>
  <si>
    <r>
      <rPr>
        <rFont val="Arial"/>
        <color theme="1"/>
      </rPr>
      <t xml:space="preserve">When the Minotaur merges, appears on the field, increases his rank, or when a boss appears, all Minotaurs enter </t>
    </r>
    <r>
      <rPr>
        <rFont val="Arial"/>
        <color rgb="FFFF9900"/>
      </rPr>
      <t>Berserker</t>
    </r>
    <r>
      <rPr>
        <rFont val="Arial"/>
        <color theme="1"/>
      </rPr>
      <t xml:space="preserve"> mode for </t>
    </r>
    <r>
      <rPr>
        <rFont val="Arial"/>
        <color rgb="FF4A86E8"/>
      </rPr>
      <t>20s</t>
    </r>
    <r>
      <rPr>
        <rFont val="Arial"/>
        <color theme="1"/>
      </rPr>
      <t xml:space="preserve">. In </t>
    </r>
    <r>
      <rPr>
        <rFont val="Arial"/>
        <color rgb="FFFF9900"/>
      </rPr>
      <t>Berserker</t>
    </r>
    <r>
      <rPr>
        <rFont val="Arial"/>
        <color theme="1"/>
      </rPr>
      <t xml:space="preserve"> mode, the Minotaur's attack speed is increased by </t>
    </r>
    <r>
      <rPr>
        <rFont val="Arial"/>
        <color rgb="FF4A86E8"/>
      </rPr>
      <t>400%</t>
    </r>
    <r>
      <rPr>
        <rFont val="Arial"/>
        <color theme="1"/>
      </rPr>
      <t xml:space="preserve">, and it gains area attack and bonus damage, equal to </t>
    </r>
    <r>
      <rPr>
        <rFont val="Arial"/>
        <color rgb="FF4A86E8"/>
      </rPr>
      <t>100%</t>
    </r>
    <r>
      <rPr>
        <rFont val="Arial"/>
        <color theme="1"/>
      </rPr>
      <t xml:space="preserve"> of earthquake damege. The Minotaur stops using earthquakes.</t>
    </r>
  </si>
  <si>
    <t>Empire's Fall</t>
  </si>
  <si>
    <r>
      <rPr>
        <rFont val="Arial"/>
        <color theme="1"/>
      </rPr>
      <t xml:space="preserve">When the Minotaur appears on the field, he stuns all the monsters on his path for </t>
    </r>
    <r>
      <rPr>
        <rFont val="Arial"/>
        <color rgb="FF4A86E8"/>
      </rPr>
      <t>2s</t>
    </r>
    <r>
      <rPr>
        <rFont val="Arial"/>
        <color theme="1"/>
      </rPr>
      <t>. Once a target has been stunned, it may not be stunned again.</t>
    </r>
  </si>
  <si>
    <t>Ancient Rampage</t>
  </si>
  <si>
    <r>
      <rPr>
        <rFont val="Arial"/>
        <color theme="1"/>
      </rPr>
      <t xml:space="preserve">When the Minotaur appears, he stuns </t>
    </r>
    <r>
      <rPr>
        <rFont val="Arial"/>
        <color rgb="FF4A86E8"/>
      </rPr>
      <t>3</t>
    </r>
    <r>
      <rPr>
        <rFont val="Arial"/>
        <color theme="1"/>
      </rPr>
      <t xml:space="preserve"> units on the opponent's field for </t>
    </r>
    <r>
      <rPr>
        <rFont val="Arial"/>
        <color rgb="FF4A86E8"/>
      </rPr>
      <t>3s</t>
    </r>
    <r>
      <rPr>
        <rFont val="Arial"/>
        <color theme="1"/>
      </rPr>
      <t>. Does not work in Co-Op mode and Plunder Challenges.</t>
    </r>
  </si>
  <si>
    <t>Crack</t>
  </si>
  <si>
    <r>
      <rPr>
        <rFont val="Arial"/>
        <color theme="1"/>
      </rPr>
      <t xml:space="preserve">The Earthquake damage leaves a Crack effect on the monster, which increases the damage inflicted by the earthquake for each of these effects by </t>
    </r>
    <r>
      <rPr>
        <rFont val="Arial"/>
        <color rgb="FF4A86E8"/>
      </rPr>
      <t>5%</t>
    </r>
    <r>
      <rPr>
        <rFont val="Arial"/>
        <color theme="1"/>
      </rPr>
      <t xml:space="preserve">. Maximum damage cannot exceed </t>
    </r>
    <r>
      <rPr>
        <rFont val="Arial"/>
        <color rgb="FF4A86E8"/>
      </rPr>
      <t>300%</t>
    </r>
  </si>
  <si>
    <t>Growing Power</t>
  </si>
  <si>
    <r>
      <rPr>
        <rFont val="Arial"/>
        <color theme="1"/>
      </rPr>
      <t xml:space="preserve">With each main attack, the damage of the Minotaur and his summoned Earthquakes is increased by </t>
    </r>
    <r>
      <rPr>
        <rFont val="Arial"/>
        <color rgb="FF4A86E8"/>
      </rPr>
      <t>10%</t>
    </r>
    <r>
      <rPr>
        <rFont val="Arial"/>
        <color theme="1"/>
      </rPr>
      <t xml:space="preserve">. Maximum damage cannot exceed </t>
    </r>
    <r>
      <rPr>
        <rFont val="Arial"/>
        <color rgb="FF4A86E8"/>
      </rPr>
      <t>400%</t>
    </r>
    <r>
      <rPr>
        <rFont val="Arial"/>
        <color theme="1"/>
      </rPr>
      <t>. Bonus damage is reset when the target is changed.</t>
    </r>
  </si>
  <si>
    <t>Critical Fury</t>
  </si>
  <si>
    <r>
      <rPr>
        <rFont val="Arial"/>
        <color theme="1"/>
      </rPr>
      <t xml:space="preserve">The Minotaur's critical damage chance is increased for each Minotaur on the field by </t>
    </r>
    <r>
      <rPr>
        <rFont val="Arial"/>
        <color rgb="FF4A86E8"/>
      </rPr>
      <t>0,4%</t>
    </r>
    <r>
      <rPr>
        <rFont val="Arial"/>
        <color theme="1"/>
      </rPr>
      <t xml:space="preserve">. Additionally increases critical chance in </t>
    </r>
    <r>
      <rPr>
        <rFont val="Arial"/>
        <color rgb="FFFF9900"/>
      </rPr>
      <t>Berserker</t>
    </r>
    <r>
      <rPr>
        <rFont val="Arial"/>
        <color theme="1"/>
      </rPr>
      <t xml:space="preserve"> mode by </t>
    </r>
    <r>
      <rPr>
        <rFont val="Arial"/>
        <color rgb="FF4A86E8"/>
      </rPr>
      <t>4%</t>
    </r>
    <r>
      <rPr>
        <rFont val="Arial"/>
        <color theme="1"/>
      </rPr>
      <t>.</t>
    </r>
  </si>
  <si>
    <t>Monk</t>
  </si>
  <si>
    <t>Attack speed increase - vertical</t>
  </si>
  <si>
    <t>Damage increase - horizontal</t>
  </si>
  <si>
    <t>Damage increase per intersection</t>
  </si>
  <si>
    <t>Area Damage</t>
  </si>
  <si>
    <t>Damage increase w/ Power-Up</t>
  </si>
  <si>
    <t>Buff duration</t>
  </si>
  <si>
    <t>Recharge</t>
  </si>
  <si>
    <t>When a horizontal or vertical line is filled with Monks, all the Monks in that line receive a bonus. A Monk at the intersection of two lines gains both bonuses and also deals more damage. Buffing temporarily increases the damage of all Monks and gives Monks at intersections and area attack.</t>
  </si>
  <si>
    <r>
      <rPr>
        <rFont val="Arial"/>
        <color theme="1"/>
      </rPr>
      <t>The</t>
    </r>
    <r>
      <rPr>
        <rFont val="Arial"/>
        <color rgb="FF4A86E8"/>
      </rPr>
      <t xml:space="preserve"> Monk</t>
    </r>
    <r>
      <rPr>
        <rFont val="Arial"/>
        <color theme="1"/>
      </rPr>
      <t xml:space="preserve"> is a unit that deals damage and relies on its arrangemnt of the field.
When you build a horizontal line of Monks, each Monk in that line gains increased damage, and when you build a vertical line, each Monk gains increased attack speed. A Monk located at the intersection of two lines finds harmony, receiving both buffs and additiona damage bonus depending on its merge rank. In addition, applying a Mana Power-up to a Monk requires no mana. Instead, it has a time limit and a cooldown. Applying a Mana Power-up to a Monk increases their damage by </t>
    </r>
    <r>
      <rPr>
        <rFont val="Arial"/>
        <color rgb="FF4A86E8"/>
      </rPr>
      <t xml:space="preserve">5% </t>
    </r>
    <r>
      <rPr>
        <rFont val="Arial"/>
        <color theme="1"/>
      </rPr>
      <t xml:space="preserve">for each unit level for </t>
    </r>
    <r>
      <rPr>
        <rFont val="Arial"/>
        <color rgb="FF4A86E8"/>
      </rPr>
      <t>10s</t>
    </r>
    <r>
      <rPr>
        <rFont val="Arial"/>
        <color theme="1"/>
      </rPr>
      <t xml:space="preserve"> and has a cooldown time for </t>
    </r>
    <r>
      <rPr>
        <rFont val="Arial"/>
        <color rgb="FF4A86E8"/>
      </rPr>
      <t>20s</t>
    </r>
    <r>
      <rPr>
        <rFont val="Arial"/>
        <color theme="1"/>
      </rPr>
      <t xml:space="preserve">. Meanwhile, applying a Mana Power-up to a </t>
    </r>
    <r>
      <rPr>
        <rFont val="Arial"/>
        <color rgb="FF4A86E8"/>
      </rPr>
      <t>Monk</t>
    </r>
    <r>
      <rPr>
        <rFont val="Arial"/>
        <color theme="1"/>
      </rPr>
      <t xml:space="preserve"> in harmony gives it an area attack that deals </t>
    </r>
    <r>
      <rPr>
        <rFont val="Arial"/>
        <color rgb="FF4A86E8"/>
      </rPr>
      <t>25%</t>
    </r>
    <r>
      <rPr>
        <rFont val="Arial"/>
        <color theme="1"/>
      </rPr>
      <t xml:space="preserve"> of its initial damage value.
The </t>
    </r>
    <r>
      <rPr>
        <rFont val="Arial"/>
        <color rgb="FF4A86E8"/>
      </rPr>
      <t>Monk</t>
    </r>
    <r>
      <rPr>
        <rFont val="Arial"/>
        <color theme="1"/>
      </rPr>
      <t xml:space="preserve"> is most effective in decks that help it fill up the table and effectively use intersections. Units like </t>
    </r>
    <r>
      <rPr>
        <rFont val="Arial"/>
        <color rgb="FF4A86E8"/>
      </rPr>
      <t>Harlequin</t>
    </r>
    <r>
      <rPr>
        <rFont val="Arial"/>
        <color theme="1"/>
      </rPr>
      <t xml:space="preserve"> and </t>
    </r>
    <r>
      <rPr>
        <rFont val="Arial"/>
        <color rgb="FF4A86E8"/>
      </rPr>
      <t>Portal Keeper</t>
    </r>
    <r>
      <rPr>
        <rFont val="Arial"/>
        <color theme="1"/>
      </rPr>
      <t xml:space="preserve"> can help here. At an intersection, the </t>
    </r>
    <r>
      <rPr>
        <rFont val="Arial"/>
        <color rgb="FF4A86E8"/>
      </rPr>
      <t>Monk</t>
    </r>
    <r>
      <rPr>
        <rFont val="Arial"/>
        <color theme="1"/>
      </rPr>
      <t xml:space="preserve"> also needs to go up in merge rank to unleash maximize damage. </t>
    </r>
    <r>
      <rPr>
        <rFont val="Arial"/>
        <color rgb="FF4A86E8"/>
      </rPr>
      <t>Dryad</t>
    </r>
    <r>
      <rPr>
        <rFont val="Arial"/>
        <color theme="1"/>
      </rPr>
      <t xml:space="preserve"> can be helpful there.</t>
    </r>
  </si>
  <si>
    <t>Blessing</t>
  </si>
  <si>
    <r>
      <rPr>
        <rFont val="Arial"/>
        <color theme="1"/>
      </rPr>
      <t xml:space="preserve">Monks appear on the battlefield with an </t>
    </r>
    <r>
      <rPr>
        <rFont val="Arial"/>
        <color rgb="FFFF9900"/>
      </rPr>
      <t>orb of Power</t>
    </r>
    <r>
      <rPr>
        <rFont val="Arial"/>
        <color theme="1"/>
      </rPr>
      <t xml:space="preserve">. Every </t>
    </r>
    <r>
      <rPr>
        <rFont val="Arial"/>
        <color rgb="FFFF9900"/>
      </rPr>
      <t>orb of power</t>
    </r>
    <r>
      <rPr>
        <rFont val="Arial"/>
        <color theme="1"/>
      </rPr>
      <t xml:space="preserve"> increases a Monk's damage by </t>
    </r>
    <r>
      <rPr>
        <rFont val="Arial"/>
        <color rgb="FF4A86E8"/>
      </rPr>
      <t>3%</t>
    </r>
    <r>
      <rPr>
        <rFont val="Arial"/>
        <color theme="1"/>
      </rPr>
      <t xml:space="preserve">. When such a Monk is merged or absorbed, all of his orbs are transferred to a random Monk positioned in the </t>
    </r>
    <r>
      <rPr>
        <rFont val="Arial"/>
        <color rgb="FFFF9900"/>
      </rPr>
      <t>intersection</t>
    </r>
    <r>
      <rPr>
        <rFont val="Arial"/>
        <color theme="1"/>
      </rPr>
      <t>. If none are found, then the orbs will go to any other Monk.</t>
    </r>
  </si>
  <si>
    <t>Equilibrium</t>
  </si>
  <si>
    <r>
      <rPr>
        <rFont val="Arial"/>
        <color theme="1"/>
      </rPr>
      <t xml:space="preserve">A random Monk periodically receives a </t>
    </r>
    <r>
      <rPr>
        <rFont val="Arial"/>
        <color rgb="FFFF9900"/>
      </rPr>
      <t>balance sphere</t>
    </r>
    <r>
      <rPr>
        <rFont val="Arial"/>
        <color theme="1"/>
      </rPr>
      <t xml:space="preserve">. Each time a unit with this sphere merges or ranks up, all Monks increase their damage by </t>
    </r>
    <r>
      <rPr>
        <rFont val="Arial"/>
        <color rgb="FF4A86E8"/>
      </rPr>
      <t>2%</t>
    </r>
    <r>
      <rPr>
        <rFont val="Arial"/>
        <color theme="1"/>
      </rPr>
      <t xml:space="preserve">, after </t>
    </r>
    <r>
      <rPr>
        <rFont val="Arial"/>
        <color rgb="FF4A86E8"/>
      </rPr>
      <t>30</t>
    </r>
    <r>
      <rPr>
        <rFont val="Arial"/>
        <color theme="1"/>
      </rPr>
      <t xml:space="preserve"> the bonus is reduced to </t>
    </r>
    <r>
      <rPr>
        <rFont val="Arial"/>
        <color rgb="FF4A86E8"/>
      </rPr>
      <t>0.75%</t>
    </r>
    <r>
      <rPr>
        <rFont val="Arial"/>
        <color theme="1"/>
      </rPr>
      <t xml:space="preserve">. After a Monk moves or merges, if a unit with a </t>
    </r>
    <r>
      <rPr>
        <rFont val="Arial"/>
        <color rgb="FFFF9900"/>
      </rPr>
      <t>balance sphere</t>
    </r>
    <r>
      <rPr>
        <rFont val="Arial"/>
        <color theme="1"/>
      </rPr>
      <t xml:space="preserve"> is also not merged within </t>
    </r>
    <r>
      <rPr>
        <rFont val="Arial"/>
        <color rgb="FF4A86E8"/>
      </rPr>
      <t>10s</t>
    </r>
    <r>
      <rPr>
        <rFont val="Arial"/>
        <color theme="1"/>
      </rPr>
      <t>, the sphere disappears. A Monk at an intersection of lines automatically absorbs the sphere.</t>
    </r>
  </si>
  <si>
    <t>Tranquility</t>
  </si>
  <si>
    <r>
      <rPr>
        <rFont val="Arial"/>
        <color theme="1"/>
      </rPr>
      <t xml:space="preserve">Activating a boost will remove negative effects from the Monks in </t>
    </r>
    <r>
      <rPr>
        <rFont val="Arial"/>
        <color rgb="FFFF9900"/>
      </rPr>
      <t>intersections</t>
    </r>
    <r>
      <rPr>
        <rFont val="Arial"/>
        <color theme="1"/>
      </rPr>
      <t>.</t>
    </r>
  </si>
  <si>
    <t>Illumination</t>
  </si>
  <si>
    <r>
      <rPr>
        <rFont val="Arial"/>
        <color theme="1"/>
      </rPr>
      <t xml:space="preserve">Activating a buff has a </t>
    </r>
    <r>
      <rPr>
        <rFont val="Arial"/>
        <color rgb="FF4A86E8"/>
      </rPr>
      <t>50%</t>
    </r>
    <r>
      <rPr>
        <rFont val="Arial"/>
        <color theme="1"/>
      </rPr>
      <t xml:space="preserve"> chance to increases the rank of a random Monk.</t>
    </r>
  </si>
  <si>
    <t>Rebirth</t>
  </si>
  <si>
    <t>During each Power-Up, the first Monk merge will turn a random non-Monk unit into a Monk.</t>
  </si>
  <si>
    <t>Novice</t>
  </si>
  <si>
    <r>
      <rPr>
        <rFont val="Arial"/>
        <color theme="1"/>
      </rPr>
      <t xml:space="preserve">After each buff, the first merge of a Monk summons a Monk to the battlefield from merge rank </t>
    </r>
    <r>
      <rPr>
        <rFont val="Arial"/>
        <color rgb="FFFF9900"/>
      </rPr>
      <t>1</t>
    </r>
    <r>
      <rPr>
        <rFont val="Arial"/>
        <color theme="1"/>
      </rPr>
      <t xml:space="preserve"> to </t>
    </r>
    <r>
      <rPr>
        <rFont val="Arial"/>
        <color rgb="FFFF9900"/>
      </rPr>
      <t>3</t>
    </r>
    <r>
      <rPr>
        <rFont val="Arial"/>
        <color theme="1"/>
      </rPr>
      <t xml:space="preserve"> and produces an additional </t>
    </r>
    <r>
      <rPr>
        <rFont val="Arial"/>
        <color rgb="FFFF9900"/>
      </rPr>
      <t>sphere</t>
    </r>
    <r>
      <rPr>
        <rFont val="Arial"/>
        <color theme="1"/>
      </rPr>
      <t>.</t>
    </r>
  </si>
  <si>
    <t>Nirvana</t>
  </si>
  <si>
    <r>
      <rPr>
        <rFont val="Arial"/>
        <color theme="1"/>
      </rPr>
      <t xml:space="preserve">Gaining a buff increases Monk's critical damage chance by </t>
    </r>
    <r>
      <rPr>
        <rFont val="Arial"/>
        <color rgb="FF4A86E8"/>
      </rPr>
      <t>5%</t>
    </r>
    <r>
      <rPr>
        <rFont val="Arial"/>
        <color theme="1"/>
      </rPr>
      <t xml:space="preserve"> and increase Monk's area attack bonus at </t>
    </r>
    <r>
      <rPr>
        <rFont val="Arial"/>
        <color rgb="FFFF9900"/>
      </rPr>
      <t>intersection</t>
    </r>
    <r>
      <rPr>
        <rFont val="Arial"/>
        <color theme="1"/>
      </rPr>
      <t xml:space="preserve"> to </t>
    </r>
    <r>
      <rPr>
        <rFont val="Arial"/>
        <color rgb="FF4A86E8"/>
      </rPr>
      <t>50%</t>
    </r>
  </si>
  <si>
    <t>Enchanted Sword</t>
  </si>
  <si>
    <t>Max enhancements</t>
  </si>
  <si>
    <t>Damage boost</t>
  </si>
  <si>
    <t>Damage debuff</t>
  </si>
  <si>
    <t>Random</t>
  </si>
  <si>
    <t>Exhaustion</t>
  </si>
  <si>
    <r>
      <rPr>
        <rFont val="Arial"/>
        <color theme="1"/>
      </rPr>
      <t xml:space="preserve">Merging a Sword increases the damage of the player's units or reduces the damage of the enemy's. Buffs stack, and achieving the maximum buffs on any unit increases its critical attack chance. Repeated weakening becomes </t>
    </r>
    <r>
      <rPr>
        <rFont val="Arial"/>
        <color rgb="FFFF9900"/>
      </rPr>
      <t>Exhaustion</t>
    </r>
    <r>
      <rPr>
        <rFont val="Arial"/>
        <color theme="1"/>
      </rPr>
      <t>, temporarily increasing its effect before completely disappearing.</t>
    </r>
  </si>
  <si>
    <r>
      <rPr>
        <rFont val="Arial"/>
        <color theme="1"/>
      </rPr>
      <t xml:space="preserve">The Enchanted Sword appears on the field in one of two states, and its attacks deal area damage. When the player merges a </t>
    </r>
    <r>
      <rPr>
        <rFont val="Arial"/>
        <color rgb="FFFF9900"/>
      </rPr>
      <t>blue</t>
    </r>
    <r>
      <rPr>
        <rFont val="Arial"/>
        <color theme="1"/>
      </rPr>
      <t xml:space="preserve"> Enchanted Sword in their field, </t>
    </r>
    <r>
      <rPr>
        <rFont val="Arial"/>
        <color rgb="FF4A86E8"/>
      </rPr>
      <t>2</t>
    </r>
    <r>
      <rPr>
        <rFont val="Arial"/>
        <color theme="1"/>
      </rPr>
      <t xml:space="preserve"> of their units are randomly selected, besides Swords, to get </t>
    </r>
    <r>
      <rPr>
        <rFont val="Arial"/>
        <color rgb="FF4A86E8"/>
      </rPr>
      <t>increased damage</t>
    </r>
    <r>
      <rPr>
        <rFont val="Arial"/>
        <color theme="1"/>
      </rPr>
      <t xml:space="preserve"> unitl the end of the battle. When the player merges a </t>
    </r>
    <r>
      <rPr>
        <rFont val="Arial"/>
        <color rgb="FFFF9900"/>
      </rPr>
      <t>red</t>
    </r>
    <r>
      <rPr>
        <rFont val="Arial"/>
        <color theme="1"/>
      </rPr>
      <t xml:space="preserve"> Enchanted Sword, </t>
    </r>
    <r>
      <rPr>
        <rFont val="Arial"/>
        <color rgb="FF4A86E8"/>
      </rPr>
      <t>2</t>
    </r>
    <r>
      <rPr>
        <rFont val="Arial"/>
        <color theme="1"/>
      </rPr>
      <t xml:space="preserve"> of the enemy's units are randomly selected to get </t>
    </r>
    <r>
      <rPr>
        <rFont val="Arial"/>
        <color rgb="FF4A86E8"/>
      </rPr>
      <t>reduced damage</t>
    </r>
    <r>
      <rPr>
        <rFont val="Arial"/>
        <color theme="1"/>
      </rPr>
      <t xml:space="preserve">.
Buffs stack up to </t>
    </r>
    <r>
      <rPr>
        <rFont val="Arial"/>
        <color rgb="FF4A86E8"/>
      </rPr>
      <t>10</t>
    </r>
    <r>
      <rPr>
        <rFont val="Arial"/>
        <color theme="1"/>
      </rPr>
      <t xml:space="preserve"> times. Upon achieving the max number of buffs, a unit gets an increased critical damage chance. The second weakening effect on a unit stacks with the first one. Increased weakening is temporary and both weakening effects are removed from the unit when it expires.
Using a </t>
    </r>
    <r>
      <rPr>
        <rFont val="Arial"/>
        <color rgb="FF4A86E8"/>
      </rPr>
      <t>Knight Statue</t>
    </r>
    <r>
      <rPr>
        <rFont val="Arial"/>
        <color theme="1"/>
      </rPr>
      <t xml:space="preserve"> reduces the effect </t>
    </r>
    <r>
      <rPr>
        <rFont val="Arial"/>
        <color rgb="FF4A86E8"/>
      </rPr>
      <t>5</t>
    </r>
    <r>
      <rPr>
        <rFont val="Arial"/>
        <color theme="1"/>
      </rPr>
      <t xml:space="preserve"> times.
</t>
    </r>
    <r>
      <rPr>
        <rFont val="Arial"/>
        <color rgb="FFFF9900"/>
      </rPr>
      <t>Red</t>
    </r>
    <r>
      <rPr>
        <rFont val="Arial"/>
        <color theme="1"/>
      </rPr>
      <t xml:space="preserve"> Enchanted Sword do not appear in the Co-Op or single-player modes.</t>
    </r>
  </si>
  <si>
    <t>Ancient Magic</t>
  </si>
  <si>
    <r>
      <rPr>
        <rFont val="Arial"/>
        <color theme="1"/>
      </rPr>
      <t xml:space="preserve">The first Sword on the field will be an </t>
    </r>
    <r>
      <rPr>
        <rFont val="Arial"/>
        <color rgb="FFFF9900"/>
      </rPr>
      <t>Ancient Sword</t>
    </r>
    <r>
      <rPr>
        <rFont val="Arial"/>
        <color theme="1"/>
      </rPr>
      <t xml:space="preserve">. Merging </t>
    </r>
    <r>
      <rPr>
        <rFont val="Arial"/>
        <color rgb="FF4A86E8"/>
      </rPr>
      <t>8</t>
    </r>
    <r>
      <rPr>
        <rFont val="Arial"/>
        <color theme="1"/>
      </rPr>
      <t xml:space="preserve"> swords creates a new </t>
    </r>
    <r>
      <rPr>
        <rFont val="Arial"/>
        <color rgb="FFFF9900"/>
      </rPr>
      <t>Ancient Sword</t>
    </r>
    <r>
      <rPr>
        <rFont val="Arial"/>
        <color theme="1"/>
      </rPr>
      <t xml:space="preserve">. This Sword attacks the first target and steals all boosts with no restrictions, receiving </t>
    </r>
    <r>
      <rPr>
        <rFont val="Arial"/>
        <color rgb="FF4A86E8"/>
      </rPr>
      <t>200%</t>
    </r>
    <r>
      <rPr>
        <rFont val="Arial"/>
        <color theme="1"/>
      </rPr>
      <t xml:space="preserve"> of each. Its damage is increased by </t>
    </r>
    <r>
      <rPr>
        <rFont val="Arial"/>
        <color rgb="FF4A86E8"/>
      </rPr>
      <t>100%</t>
    </r>
    <r>
      <rPr>
        <rFont val="Arial"/>
        <color theme="1"/>
      </rPr>
      <t xml:space="preserve"> and attack speed is increased by </t>
    </r>
    <r>
      <rPr>
        <rFont val="Arial"/>
        <color rgb="FF4A86E8"/>
      </rPr>
      <t>150%</t>
    </r>
    <r>
      <rPr>
        <rFont val="Arial"/>
        <color theme="1"/>
      </rPr>
      <t>.</t>
    </r>
  </si>
  <si>
    <t>Awakening</t>
  </si>
  <si>
    <r>
      <rPr>
        <rFont val="Arial"/>
        <color theme="1"/>
      </rPr>
      <t xml:space="preserve">An </t>
    </r>
    <r>
      <rPr>
        <rFont val="Arial"/>
        <color rgb="FFFF9900"/>
      </rPr>
      <t>Awakened Sword</t>
    </r>
    <r>
      <rPr>
        <rFont val="Arial"/>
        <color theme="1"/>
      </rPr>
      <t xml:space="preserve"> has a </t>
    </r>
    <r>
      <rPr>
        <rFont val="Arial"/>
        <color rgb="FF4A86E8"/>
      </rPr>
      <t>20%</t>
    </r>
    <r>
      <rPr>
        <rFont val="Arial"/>
        <color theme="1"/>
      </rPr>
      <t xml:space="preserve"> chance to appear on the field. After merging, this Sword applies its color effect </t>
    </r>
    <r>
      <rPr>
        <rFont val="Arial"/>
        <color rgb="FF4A86E8"/>
      </rPr>
      <t>3</t>
    </r>
    <r>
      <rPr>
        <rFont val="Arial"/>
        <color theme="1"/>
      </rPr>
      <t xml:space="preserve"> additional targets.</t>
    </r>
  </si>
  <si>
    <t>Inevitable Exhaustion</t>
  </si>
  <si>
    <r>
      <rPr>
        <rFont val="Arial"/>
        <color theme="1"/>
      </rPr>
      <t xml:space="preserve">When the </t>
    </r>
    <r>
      <rPr>
        <rFont val="Arial"/>
        <color rgb="FFFF9900"/>
      </rPr>
      <t>Exhaustion</t>
    </r>
    <r>
      <rPr>
        <rFont val="Arial"/>
        <color theme="1"/>
      </rPr>
      <t xml:space="preserve"> effect ends, it has </t>
    </r>
    <r>
      <rPr>
        <rFont val="Arial"/>
        <color rgb="FF4A86E8"/>
      </rPr>
      <t>30%</t>
    </r>
    <r>
      <rPr>
        <rFont val="Arial"/>
        <color theme="1"/>
      </rPr>
      <t xml:space="preserve"> chance to leave normal weakening on the unit.</t>
    </r>
  </si>
  <si>
    <t>Double Power</t>
  </si>
  <si>
    <r>
      <rPr>
        <rFont val="Arial"/>
        <color theme="1"/>
      </rPr>
      <t xml:space="preserve">Merging a </t>
    </r>
    <r>
      <rPr>
        <rFont val="Arial"/>
        <color rgb="FFFF9900"/>
      </rPr>
      <t>blue</t>
    </r>
    <r>
      <rPr>
        <rFont val="Arial"/>
        <color theme="1"/>
      </rPr>
      <t xml:space="preserve"> Sword has a </t>
    </r>
    <r>
      <rPr>
        <rFont val="Arial"/>
        <color rgb="FF4A86E8"/>
      </rPr>
      <t>15%</t>
    </r>
    <r>
      <rPr>
        <rFont val="Arial"/>
        <color theme="1"/>
      </rPr>
      <t xml:space="preserve"> chance of boosting each target </t>
    </r>
    <r>
      <rPr>
        <rFont val="Arial"/>
        <color rgb="FF4A86E8"/>
      </rPr>
      <t>2</t>
    </r>
    <r>
      <rPr>
        <rFont val="Arial"/>
        <color theme="1"/>
      </rPr>
      <t xml:space="preserve"> times instead of one.</t>
    </r>
  </si>
  <si>
    <t>Approving Glance</t>
  </si>
  <si>
    <r>
      <rPr>
        <rFont val="Arial"/>
        <color theme="1"/>
      </rPr>
      <t xml:space="preserve">Each buff has a </t>
    </r>
    <r>
      <rPr>
        <rFont val="Arial"/>
        <color rgb="FF4A86E8"/>
      </rPr>
      <t>35%</t>
    </r>
    <r>
      <rPr>
        <rFont val="Arial"/>
        <color theme="1"/>
      </rPr>
      <t xml:space="preserve"> chance to remove negative effects from the target.</t>
    </r>
  </si>
  <si>
    <t>Eternal Gaze</t>
  </si>
  <si>
    <r>
      <rPr>
        <rFont val="Arial"/>
        <color theme="1"/>
      </rPr>
      <t xml:space="preserve">Once per wave, when the boss appears, a random </t>
    </r>
    <r>
      <rPr>
        <rFont val="Arial"/>
        <color rgb="FFFF9900"/>
      </rPr>
      <t>blue</t>
    </r>
    <r>
      <rPr>
        <rFont val="Arial"/>
        <color theme="1"/>
      </rPr>
      <t xml:space="preserve"> and random </t>
    </r>
    <r>
      <rPr>
        <rFont val="Arial"/>
        <color rgb="FFFF9900"/>
      </rPr>
      <t>red</t>
    </r>
    <r>
      <rPr>
        <rFont val="Arial"/>
        <color theme="1"/>
      </rPr>
      <t xml:space="preserve"> Sword apply their color effects.</t>
    </r>
  </si>
  <si>
    <t>Growing Supermacy</t>
  </si>
  <si>
    <r>
      <rPr>
        <rFont val="Arial"/>
        <color theme="1"/>
      </rPr>
      <t xml:space="preserve">Merging units under the effect of the Sword has a </t>
    </r>
    <r>
      <rPr>
        <rFont val="Arial"/>
        <color rgb="FF4A86E8"/>
      </rPr>
      <t>20%</t>
    </r>
    <r>
      <rPr>
        <rFont val="Arial"/>
        <color theme="1"/>
      </rPr>
      <t xml:space="preserve"> chance of transferring them to another unit. Additionally, every </t>
    </r>
    <r>
      <rPr>
        <rFont val="Arial"/>
        <color rgb="FFFF9900"/>
      </rPr>
      <t>red</t>
    </r>
    <r>
      <rPr>
        <rFont val="Arial"/>
        <color theme="1"/>
      </rPr>
      <t xml:space="preserve"> Sword increases damage to all player units by </t>
    </r>
    <r>
      <rPr>
        <rFont val="Arial"/>
        <color rgb="FF4A86E8"/>
      </rPr>
      <t>0.5%</t>
    </r>
    <r>
      <rPr>
        <rFont val="Arial"/>
        <color theme="1"/>
      </rPr>
      <t xml:space="preserve">, while the </t>
    </r>
    <r>
      <rPr>
        <rFont val="Arial"/>
        <color rgb="FFFF9900"/>
      </rPr>
      <t>blue</t>
    </r>
    <r>
      <rPr>
        <rFont val="Arial"/>
        <color theme="1"/>
      </rPr>
      <t xml:space="preserve"> Sword increases the attack speed of all units by </t>
    </r>
    <r>
      <rPr>
        <rFont val="Arial"/>
        <color rgb="FF4A86E8"/>
      </rPr>
      <t>0.5%</t>
    </r>
    <r>
      <rPr>
        <rFont val="Arial"/>
        <color theme="1"/>
      </rPr>
      <t xml:space="preserve"> for every merge rank of that color. </t>
    </r>
    <r>
      <rPr>
        <rFont val="Arial"/>
        <color rgb="FFFF9900"/>
      </rPr>
      <t>Ancient Swords</t>
    </r>
    <r>
      <rPr>
        <rFont val="Arial"/>
        <color theme="1"/>
      </rPr>
      <t xml:space="preserve"> include swords of both colors and get </t>
    </r>
    <r>
      <rPr>
        <rFont val="Arial"/>
        <color rgb="FF4A86E8"/>
      </rPr>
      <t>50%</t>
    </r>
    <r>
      <rPr>
        <rFont val="Arial"/>
        <color theme="1"/>
      </rPr>
      <t xml:space="preserve"> of each bonus.</t>
    </r>
  </si>
  <si>
    <t>Riding Hood</t>
  </si>
  <si>
    <t>Critical damage increase</t>
  </si>
  <si>
    <t>Additional damage increase</t>
  </si>
  <si>
    <t>Technogenic Society</t>
  </si>
  <si>
    <t>X</t>
  </si>
  <si>
    <t>5 absorption</t>
  </si>
  <si>
    <t>When attempting to merge with another unit of the same rank or lower, absorbs the unit, receiving a charge for each rank absorbed, and becomes a Wolf. Gets new abilities at 1,5, 9, and 10 absorptions. The boosted status at 10 charges is temporary. Each Riding Hood produces mana when another Riding Hood or Wolf absorbs units.</t>
  </si>
  <si>
    <r>
      <rPr>
        <rFont val="Arial"/>
        <color theme="1"/>
      </rPr>
      <t xml:space="preserve">The Riding Hood attacks the </t>
    </r>
    <r>
      <rPr>
        <rFont val="Arial"/>
        <color rgb="FF4A86E8"/>
      </rPr>
      <t>first target</t>
    </r>
    <r>
      <rPr>
        <rFont val="Arial"/>
        <color theme="1"/>
      </rPr>
      <t xml:space="preserve"> on the path. When merging with another unit of the same rank or lower, she absorbs the unit and transforms into a </t>
    </r>
    <r>
      <rPr>
        <rFont val="Arial"/>
        <color rgb="FFFF9900"/>
      </rPr>
      <t>Wolf</t>
    </r>
    <r>
      <rPr>
        <rFont val="Arial"/>
        <color theme="1"/>
      </rPr>
      <t xml:space="preserve">, while her absorption counter increases by the number of ranks absorbed. Each Riding Hood on the field gains power-ups depending on the value of the absorption counter.
</t>
    </r>
    <r>
      <rPr>
        <rFont val="Arial"/>
        <color rgb="FF4A86E8"/>
      </rPr>
      <t>1 absorption</t>
    </r>
    <r>
      <rPr>
        <rFont val="Arial"/>
        <color theme="1"/>
      </rPr>
      <t xml:space="preserve">: increases attack speed.
</t>
    </r>
    <r>
      <rPr>
        <rFont val="Arial"/>
        <color rgb="FF4A86E8"/>
      </rPr>
      <t>5 absorption</t>
    </r>
    <r>
      <rPr>
        <rFont val="Arial"/>
        <color theme="1"/>
      </rPr>
      <t xml:space="preserve">: gains an area attack.
</t>
    </r>
    <r>
      <rPr>
        <rFont val="Arial"/>
        <color rgb="FF4A86E8"/>
      </rPr>
      <t>9 absorption</t>
    </r>
    <r>
      <rPr>
        <rFont val="Arial"/>
        <color theme="1"/>
      </rPr>
      <t xml:space="preserve">: increases critical damage
</t>
    </r>
    <r>
      <rPr>
        <rFont val="Arial"/>
        <color rgb="FF4A86E8"/>
      </rPr>
      <t>10 absorption</t>
    </r>
    <r>
      <rPr>
        <rFont val="Arial"/>
        <color theme="1"/>
      </rPr>
      <t xml:space="preserve">: gains a temporary damage bonus. To activate the temporary bonus again, you need to absorb another </t>
    </r>
    <r>
      <rPr>
        <rFont val="Arial"/>
        <color rgb="FF4A86E8"/>
      </rPr>
      <t>1</t>
    </r>
    <r>
      <rPr>
        <rFont val="Arial"/>
        <color theme="1"/>
      </rPr>
      <t xml:space="preserve"> unit.
Every power-up receiveed, except for the temporary bonus, will also increase the unit's damage.
Riding Hoods that have not yet absorbed a unit generate extra mana for the player when another Ridign Hood, or a </t>
    </r>
    <r>
      <rPr>
        <rFont val="Arial"/>
        <color rgb="FFFF9900"/>
      </rPr>
      <t>Wolf</t>
    </r>
    <r>
      <rPr>
        <rFont val="Arial"/>
        <color theme="1"/>
      </rPr>
      <t>, absorbs units.</t>
    </r>
  </si>
  <si>
    <t>Wolf's Nature</t>
  </si>
  <si>
    <r>
      <rPr>
        <rFont val="Arial"/>
        <color theme="1"/>
      </rPr>
      <t xml:space="preserve">There is a </t>
    </r>
    <r>
      <rPr>
        <rFont val="Arial"/>
        <color rgb="FF4A86E8"/>
      </rPr>
      <t>25%</t>
    </r>
    <r>
      <rPr>
        <rFont val="Arial"/>
        <color theme="1"/>
      </rPr>
      <t xml:space="preserve"> chance that a </t>
    </r>
    <r>
      <rPr>
        <rFont val="Arial"/>
        <color rgb="FFFF9900"/>
      </rPr>
      <t>Dubious Riding Hood</t>
    </r>
    <r>
      <rPr>
        <rFont val="Arial"/>
        <color theme="1"/>
      </rPr>
      <t xml:space="preserve"> might appear on the field instead of an ordinary Riding Hood. The Dubious Riding Hood produces </t>
    </r>
    <r>
      <rPr>
        <rFont val="Arial"/>
        <color rgb="FF4A86E8"/>
      </rPr>
      <t>25%</t>
    </r>
    <r>
      <rPr>
        <rFont val="Arial"/>
        <color theme="1"/>
      </rPr>
      <t xml:space="preserve"> more mana. Damage from all Wolves increases by </t>
    </r>
    <r>
      <rPr>
        <rFont val="Arial"/>
        <color rgb="FF4A86E8"/>
      </rPr>
      <t>2.5%</t>
    </r>
    <r>
      <rPr>
        <rFont val="Arial"/>
        <color theme="1"/>
      </rPr>
      <t xml:space="preserve"> for </t>
    </r>
    <r>
      <rPr>
        <rFont val="Arial"/>
        <color rgb="FF4A86E8"/>
      </rPr>
      <t>every merge rank</t>
    </r>
    <r>
      <rPr>
        <rFont val="Arial"/>
        <color theme="1"/>
      </rPr>
      <t xml:space="preserve"> of all </t>
    </r>
    <r>
      <rPr>
        <rFont val="Arial"/>
        <color rgb="FFFF9900"/>
      </rPr>
      <t>Dubious Riding Hoods</t>
    </r>
    <r>
      <rPr>
        <rFont val="Arial"/>
        <color theme="1"/>
      </rPr>
      <t xml:space="preserve"> on the field.</t>
    </r>
  </si>
  <si>
    <t>Aplha Wolf</t>
  </si>
  <si>
    <r>
      <rPr>
        <rFont val="Arial"/>
        <color theme="1"/>
      </rPr>
      <t xml:space="preserve">The charge counter ecomes shared. Charges increase damage by </t>
    </r>
    <r>
      <rPr>
        <rFont val="Arial"/>
        <color rgb="FF4A86E8"/>
      </rPr>
      <t>1%</t>
    </r>
    <r>
      <rPr>
        <rFont val="Arial"/>
        <color theme="1"/>
      </rPr>
      <t xml:space="preserve"> up to </t>
    </r>
    <r>
      <rPr>
        <rFont val="Arial"/>
        <color rgb="FF4A86E8"/>
      </rPr>
      <t>50</t>
    </r>
    <r>
      <rPr>
        <rFont val="Arial"/>
        <color theme="1"/>
      </rPr>
      <t xml:space="preserve"> and by </t>
    </r>
    <r>
      <rPr>
        <rFont val="Arial"/>
        <color rgb="FF4A86E8"/>
      </rPr>
      <t>0.3%</t>
    </r>
    <r>
      <rPr>
        <rFont val="Arial"/>
        <color theme="1"/>
      </rPr>
      <t xml:space="preserve"> after that. New abilities can be received at </t>
    </r>
    <r>
      <rPr>
        <rFont val="Arial"/>
        <color rgb="FF4A86E8"/>
      </rPr>
      <t>1,5,20</t>
    </r>
    <r>
      <rPr>
        <rFont val="Arial"/>
        <color theme="1"/>
      </rPr>
      <t xml:space="preserve">, and </t>
    </r>
    <r>
      <rPr>
        <rFont val="Arial"/>
        <color rgb="FF4A86E8"/>
      </rPr>
      <t>40</t>
    </r>
    <r>
      <rPr>
        <rFont val="Arial"/>
        <color theme="1"/>
      </rPr>
      <t xml:space="preserve"> charges, but the </t>
    </r>
    <r>
      <rPr>
        <rFont val="Arial"/>
        <color rgb="FFFF9900"/>
      </rPr>
      <t>Wolf</t>
    </r>
    <r>
      <rPr>
        <rFont val="Arial"/>
        <color theme="1"/>
      </rPr>
      <t xml:space="preserve"> form is temporary and only lasts </t>
    </r>
    <r>
      <rPr>
        <rFont val="Arial"/>
        <color rgb="FF4A86E8"/>
      </rPr>
      <t>40 s</t>
    </r>
    <r>
      <rPr>
        <rFont val="Arial"/>
        <color theme="1"/>
      </rPr>
      <t xml:space="preserve"> after absorbing a unit.</t>
    </r>
  </si>
  <si>
    <t>Chilling Howl</t>
  </si>
  <si>
    <r>
      <rPr>
        <rFont val="Arial"/>
        <color theme="1"/>
      </rPr>
      <t xml:space="preserve">Receiving a temporary power-up will stun an opposing unit on the corresponding tile for </t>
    </r>
    <r>
      <rPr>
        <rFont val="Arial"/>
        <color rgb="FF4A86E8"/>
      </rPr>
      <t>5 s</t>
    </r>
    <r>
      <rPr>
        <rFont val="Arial"/>
        <color theme="1"/>
      </rPr>
      <t xml:space="preserve">. Does not work in </t>
    </r>
    <r>
      <rPr>
        <rFont val="Arial"/>
        <color rgb="FF4A86E8"/>
      </rPr>
      <t>Co-Op</t>
    </r>
    <r>
      <rPr>
        <rFont val="Arial"/>
        <color theme="1"/>
      </rPr>
      <t xml:space="preserve"> or </t>
    </r>
    <r>
      <rPr>
        <rFont val="Arial"/>
        <color rgb="FF4A86E8"/>
      </rPr>
      <t>single-player modes</t>
    </r>
    <r>
      <rPr>
        <rFont val="Arial"/>
        <color theme="1"/>
      </rPr>
      <t>.</t>
    </r>
  </si>
  <si>
    <t>Wound Licking</t>
  </si>
  <si>
    <r>
      <rPr>
        <rFont val="Arial"/>
        <color theme="1"/>
      </rPr>
      <t xml:space="preserve">Absorbing units has a </t>
    </r>
    <r>
      <rPr>
        <rFont val="Arial"/>
        <color rgb="FF4A86E8"/>
      </rPr>
      <t xml:space="preserve">30% </t>
    </r>
    <r>
      <rPr>
        <rFont val="Arial"/>
        <color theme="1"/>
      </rPr>
      <t>chance of clearing a unit of negative effects.</t>
    </r>
  </si>
  <si>
    <t>Neutralization</t>
  </si>
  <si>
    <r>
      <rPr>
        <rFont val="Arial"/>
        <color theme="1"/>
      </rPr>
      <t xml:space="preserve">When a Riding Hood is in the </t>
    </r>
    <r>
      <rPr>
        <rFont val="Arial"/>
        <color rgb="FFFF9900"/>
      </rPr>
      <t>Wolf</t>
    </r>
    <r>
      <rPr>
        <rFont val="Arial"/>
        <color theme="1"/>
      </rPr>
      <t xml:space="preserve"> form, damage dealt by the opponent's units is reduced by </t>
    </r>
    <r>
      <rPr>
        <rFont val="Arial"/>
        <color rgb="FF4A86E8"/>
      </rPr>
      <t>3%</t>
    </r>
    <r>
      <rPr>
        <rFont val="Arial"/>
        <color theme="1"/>
      </rPr>
      <t xml:space="preserve">. The effectiveness of damage reduction lessens with every </t>
    </r>
    <r>
      <rPr>
        <rFont val="Arial"/>
        <color rgb="FFFF9900"/>
      </rPr>
      <t>Wolf</t>
    </r>
    <r>
      <rPr>
        <rFont val="Arial"/>
        <color theme="1"/>
      </rPr>
      <t xml:space="preserve"> on the field, down to </t>
    </r>
    <r>
      <rPr>
        <rFont val="Arial"/>
        <color rgb="FF4A86E8"/>
      </rPr>
      <t>2%</t>
    </r>
    <r>
      <rPr>
        <rFont val="Arial"/>
        <color theme="1"/>
      </rPr>
      <t xml:space="preserve"> per unit. In </t>
    </r>
    <r>
      <rPr>
        <rFont val="Arial"/>
        <color rgb="FF4A86E8"/>
      </rPr>
      <t>Co-Op</t>
    </r>
    <r>
      <rPr>
        <rFont val="Arial"/>
        <color theme="1"/>
      </rPr>
      <t xml:space="preserve">. the effect increases the damage by the allied units. Does not work in </t>
    </r>
    <r>
      <rPr>
        <rFont val="Arial"/>
        <color rgb="FF4A86E8"/>
      </rPr>
      <t>single-player mode</t>
    </r>
    <r>
      <rPr>
        <rFont val="Arial"/>
        <color theme="1"/>
      </rPr>
      <t>.</t>
    </r>
  </si>
  <si>
    <t>Scarecrows</t>
  </si>
  <si>
    <r>
      <rPr>
        <rFont val="Arial"/>
        <color theme="1"/>
      </rPr>
      <t xml:space="preserve">The Riding Hood scares nearby enemies, lowering their armor by </t>
    </r>
    <r>
      <rPr>
        <rFont val="Arial"/>
        <color rgb="FF4A86E8"/>
      </rPr>
      <t>5%</t>
    </r>
    <r>
      <rPr>
        <rFont val="Arial"/>
        <color theme="1"/>
      </rPr>
      <t xml:space="preserve">, and by an additional </t>
    </r>
    <r>
      <rPr>
        <rFont val="Arial"/>
        <color rgb="FF4A86E8"/>
      </rPr>
      <t>5%</t>
    </r>
    <r>
      <rPr>
        <rFont val="Arial"/>
        <color theme="1"/>
      </rPr>
      <t xml:space="preserve"> for </t>
    </r>
    <r>
      <rPr>
        <rFont val="Arial"/>
        <color rgb="FF4A86E8"/>
      </rPr>
      <t>every merge rank</t>
    </r>
    <r>
      <rPr>
        <rFont val="Arial"/>
        <color theme="1"/>
      </rPr>
      <t>. The lowering effects of several Riding Hoods do not stack.</t>
    </r>
  </si>
  <si>
    <t>Treats for Grandma</t>
  </si>
  <si>
    <r>
      <rPr>
        <rFont val="Arial"/>
        <color theme="1"/>
      </rPr>
      <t xml:space="preserve">When a Riding Hood appears on the field, there is a chance that she'll feed a random </t>
    </r>
    <r>
      <rPr>
        <rFont val="Arial"/>
        <color rgb="FFFF9900"/>
      </rPr>
      <t>Wolf</t>
    </r>
    <r>
      <rPr>
        <rFont val="Arial"/>
        <color theme="1"/>
      </rPr>
      <t xml:space="preserve">, increasing its critical damage chance by </t>
    </r>
    <r>
      <rPr>
        <rFont val="Arial"/>
        <color rgb="FF4A86E8"/>
      </rPr>
      <t>4%.</t>
    </r>
  </si>
  <si>
    <t>Robot</t>
  </si>
  <si>
    <t>Attack speed incrase</t>
  </si>
  <si>
    <t>10 merge</t>
  </si>
  <si>
    <t>Gets new abilities, depending on the number of merges this unit has been part of. New abilities are unlocked at 1, 5, 10, 15, and 20 merges.</t>
  </si>
  <si>
    <r>
      <rPr>
        <rFont val="Arial"/>
        <color theme="1"/>
      </rPr>
      <t xml:space="preserve">The Robot attacks the </t>
    </r>
    <r>
      <rPr>
        <rFont val="Arial"/>
        <color rgb="FF4A86E8"/>
      </rPr>
      <t>first target</t>
    </r>
    <r>
      <rPr>
        <rFont val="Arial"/>
        <color theme="1"/>
      </rPr>
      <t xml:space="preserve"> on the path. When merging with this unit, the progress counter increases by a point. All Robots on the battlefield receives bonuses that depend on the progress counter value.
</t>
    </r>
    <r>
      <rPr>
        <rFont val="Arial"/>
        <color rgb="FF4A86E8"/>
      </rPr>
      <t>Progress-1</t>
    </r>
    <r>
      <rPr>
        <rFont val="Arial"/>
        <color theme="1"/>
      </rPr>
      <t xml:space="preserve">: Robots earn the ability to attack.
</t>
    </r>
    <r>
      <rPr>
        <rFont val="Arial"/>
        <color rgb="FF4A86E8"/>
      </rPr>
      <t>Progress-5</t>
    </r>
    <r>
      <rPr>
        <rFont val="Arial"/>
        <color theme="1"/>
      </rPr>
      <t xml:space="preserve">: Robots earn area attack.
</t>
    </r>
    <r>
      <rPr>
        <rFont val="Arial"/>
        <color rgb="FF4A86E8"/>
      </rPr>
      <t>Progress-10</t>
    </r>
    <r>
      <rPr>
        <rFont val="Arial"/>
        <color theme="1"/>
      </rPr>
      <t xml:space="preserve">: Robots earn an attack speed bonus.
</t>
    </r>
    <r>
      <rPr>
        <rFont val="Arial"/>
        <color rgb="FF4A86E8"/>
      </rPr>
      <t>Progress-15</t>
    </r>
    <r>
      <rPr>
        <rFont val="Arial"/>
        <color theme="1"/>
      </rPr>
      <t xml:space="preserve">: Robots earn a damage bonus.
</t>
    </r>
    <r>
      <rPr>
        <rFont val="Arial"/>
        <color rgb="FF4A86E8"/>
      </rPr>
      <t>Progress-20</t>
    </r>
    <r>
      <rPr>
        <rFont val="Arial"/>
        <color theme="1"/>
      </rPr>
      <t>: Robots earn a higher chance of critical attack.</t>
    </r>
  </si>
  <si>
    <t>Stun Rockets</t>
  </si>
  <si>
    <r>
      <rPr>
        <rFont val="Arial"/>
        <color theme="1"/>
      </rPr>
      <t xml:space="preserve">When merging and appearing on the field, it releases </t>
    </r>
    <r>
      <rPr>
        <rFont val="Arial"/>
        <color rgb="FF4A86E8"/>
      </rPr>
      <t>2</t>
    </r>
    <r>
      <rPr>
        <rFont val="Arial"/>
        <color theme="1"/>
      </rPr>
      <t xml:space="preserve"> rockets, aimed at random opponent's units, stunning them on impact for </t>
    </r>
    <r>
      <rPr>
        <rFont val="Arial"/>
        <color rgb="FF4A86E8"/>
      </rPr>
      <t>3</t>
    </r>
    <r>
      <rPr>
        <rFont val="Arial"/>
        <color theme="1"/>
      </rPr>
      <t xml:space="preserve"> second. Doesn't work in Co-Op mode or during Plunder Challenges.</t>
    </r>
  </si>
  <si>
    <t>Cryo Rockets</t>
  </si>
  <si>
    <r>
      <rPr>
        <rFont val="Arial"/>
        <color theme="1"/>
      </rPr>
      <t xml:space="preserve">When merging and appearing on the field, releases </t>
    </r>
    <r>
      <rPr>
        <rFont val="Arial"/>
        <color rgb="FF4A86E8"/>
      </rPr>
      <t>2</t>
    </r>
    <r>
      <rPr>
        <rFont val="Arial"/>
        <color theme="1"/>
      </rPr>
      <t xml:space="preserve"> rockets, each of which inflicts </t>
    </r>
    <r>
      <rPr>
        <rFont val="Arial"/>
        <color rgb="FF4A86E8"/>
      </rPr>
      <t>1200</t>
    </r>
    <r>
      <rPr>
        <rFont val="Arial"/>
        <color theme="1"/>
      </rPr>
      <t xml:space="preserve"> unit of damage on a random monster and monsters in the area around it, slowing them down by </t>
    </r>
    <r>
      <rPr>
        <rFont val="Arial"/>
        <color rgb="FF4A86E8"/>
      </rPr>
      <t>20%</t>
    </r>
    <r>
      <rPr>
        <rFont val="Arial"/>
        <color theme="1"/>
      </rPr>
      <t>.</t>
    </r>
  </si>
  <si>
    <t>Rocket Salvo</t>
  </si>
  <si>
    <r>
      <rPr>
        <rFont val="Arial"/>
        <color theme="1"/>
      </rPr>
      <t xml:space="preserve">Robot appears with a </t>
    </r>
    <r>
      <rPr>
        <rFont val="Arial"/>
        <color rgb="FFFF9900"/>
      </rPr>
      <t>lightbulb</t>
    </r>
    <r>
      <rPr>
        <rFont val="Arial"/>
        <color theme="1"/>
      </rPr>
      <t xml:space="preserve"> if there is no other Robot like it. After merging with the lightbulb, it resets all robots, making them shoot </t>
    </r>
    <r>
      <rPr>
        <rFont val="Arial"/>
        <color rgb="FF4A86E8"/>
      </rPr>
      <t>1</t>
    </r>
    <r>
      <rPr>
        <rFont val="Arial"/>
        <color theme="1"/>
      </rPr>
      <t xml:space="preserve"> more rockets from all effects for </t>
    </r>
    <r>
      <rPr>
        <rFont val="Arial"/>
        <color rgb="FF4A86E8"/>
      </rPr>
      <t>10s</t>
    </r>
    <r>
      <rPr>
        <rFont val="Arial"/>
        <color theme="1"/>
      </rPr>
      <t xml:space="preserve">. It also has a </t>
    </r>
    <r>
      <rPr>
        <rFont val="Arial"/>
        <color rgb="FF4A86E8"/>
      </rPr>
      <t>25%</t>
    </r>
    <r>
      <rPr>
        <rFont val="Arial"/>
        <color theme="1"/>
      </rPr>
      <t xml:space="preserve"> chane to give an extra part.</t>
    </r>
  </si>
  <si>
    <t>Pure Energy</t>
  </si>
  <si>
    <r>
      <rPr>
        <rFont val="Arial"/>
        <color theme="1"/>
      </rPr>
      <t xml:space="preserve">The Robot appears with a </t>
    </r>
    <r>
      <rPr>
        <rFont val="Arial"/>
        <color rgb="FFFF9900"/>
      </rPr>
      <t>light bulb</t>
    </r>
    <r>
      <rPr>
        <rFont val="Arial"/>
        <color theme="1"/>
      </rPr>
      <t xml:space="preserve">, if there is no other such Robot. When merging, gives </t>
    </r>
    <r>
      <rPr>
        <rFont val="Arial"/>
        <color rgb="FF4A86E8"/>
      </rPr>
      <t>100</t>
    </r>
    <r>
      <rPr>
        <rFont val="Arial"/>
        <color theme="1"/>
      </rPr>
      <t xml:space="preserve"> mana for each merge rank and charges up other Robots, increasing their attack speed by </t>
    </r>
    <r>
      <rPr>
        <rFont val="Arial"/>
        <color rgb="FF4A86E8"/>
      </rPr>
      <t>20%</t>
    </r>
    <r>
      <rPr>
        <rFont val="Arial"/>
        <color theme="1"/>
      </rPr>
      <t xml:space="preserve"> for </t>
    </r>
    <r>
      <rPr>
        <rFont val="Arial"/>
        <color rgb="FF4A86E8"/>
      </rPr>
      <t>10 seconds</t>
    </r>
    <r>
      <rPr>
        <rFont val="Arial"/>
        <color theme="1"/>
      </rPr>
      <t>.</t>
    </r>
  </si>
  <si>
    <t>Tough Tuning</t>
  </si>
  <si>
    <r>
      <rPr>
        <rFont val="Arial"/>
        <color theme="1"/>
      </rPr>
      <t xml:space="preserve">Increases damage by </t>
    </r>
    <r>
      <rPr>
        <rFont val="Arial"/>
        <color rgb="FF4A86E8"/>
      </rPr>
      <t>3%</t>
    </r>
    <r>
      <rPr>
        <rFont val="Arial"/>
        <color theme="1"/>
      </rPr>
      <t xml:space="preserve"> for each merge. Maximum number of merges is </t>
    </r>
    <r>
      <rPr>
        <rFont val="Arial"/>
        <color rgb="FF4A86E8"/>
      </rPr>
      <t>80</t>
    </r>
    <r>
      <rPr>
        <rFont val="Arial"/>
        <color theme="1"/>
      </rPr>
      <t>.</t>
    </r>
  </si>
  <si>
    <t>Arms Race</t>
  </si>
  <si>
    <r>
      <rPr>
        <rFont val="Arial"/>
        <color theme="1"/>
      </rPr>
      <t xml:space="preserve">Instead of area damage, after </t>
    </r>
    <r>
      <rPr>
        <rFont val="Arial"/>
        <color rgb="FF4A86E8"/>
      </rPr>
      <t>5</t>
    </r>
    <r>
      <rPr>
        <rFont val="Arial"/>
        <color theme="1"/>
      </rPr>
      <t xml:space="preserve"> merges the Robot gains a </t>
    </r>
    <r>
      <rPr>
        <rFont val="Arial"/>
        <color rgb="FF4A86E8"/>
      </rPr>
      <t>10%</t>
    </r>
    <r>
      <rPr>
        <rFont val="Arial"/>
        <color theme="1"/>
      </rPr>
      <t xml:space="preserve"> chance of firing a </t>
    </r>
    <r>
      <rPr>
        <rFont val="Arial"/>
        <color rgb="FFFF9900"/>
      </rPr>
      <t>rocket</t>
    </r>
    <r>
      <rPr>
        <rFont val="Arial"/>
        <color theme="1"/>
      </rPr>
      <t xml:space="preserve"> that deals </t>
    </r>
    <r>
      <rPr>
        <rFont val="Arial"/>
        <color rgb="FF4A86E8"/>
      </rPr>
      <t>1200</t>
    </r>
    <r>
      <rPr>
        <rFont val="Arial"/>
        <color theme="1"/>
      </rPr>
      <t xml:space="preserve"> damage. For every </t>
    </r>
    <r>
      <rPr>
        <rFont val="Arial"/>
        <color rgb="FF4A86E8"/>
      </rPr>
      <t>10</t>
    </r>
    <r>
      <rPr>
        <rFont val="Arial"/>
        <color theme="1"/>
      </rPr>
      <t xml:space="preserve"> merges, increases Robot's damage by </t>
    </r>
    <r>
      <rPr>
        <rFont val="Arial"/>
        <color rgb="FF4A86E8"/>
      </rPr>
      <t>45%</t>
    </r>
    <r>
      <rPr>
        <rFont val="Arial"/>
        <color theme="1"/>
      </rPr>
      <t xml:space="preserve"> and rocket damage by </t>
    </r>
    <r>
      <rPr>
        <rFont val="Arial"/>
        <color rgb="FF4A86E8"/>
      </rPr>
      <t>100%</t>
    </r>
    <r>
      <rPr>
        <rFont val="Arial"/>
        <color theme="1"/>
      </rPr>
      <t xml:space="preserve">. Increases the maximum number of merges to </t>
    </r>
    <r>
      <rPr>
        <rFont val="Arial"/>
        <color rgb="FF4A86E8"/>
      </rPr>
      <t>80</t>
    </r>
    <r>
      <rPr>
        <rFont val="Arial"/>
        <color theme="1"/>
      </rPr>
      <t>.</t>
    </r>
  </si>
  <si>
    <t>BRG 1000</t>
  </si>
  <si>
    <r>
      <rPr>
        <rFont val="Arial"/>
        <color theme="1"/>
      </rPr>
      <t xml:space="preserve">Upon reaching </t>
    </r>
    <r>
      <rPr>
        <rFont val="Arial"/>
        <color rgb="FF4A86E8"/>
      </rPr>
      <t>30</t>
    </r>
    <r>
      <rPr>
        <rFont val="Arial"/>
        <color theme="1"/>
      </rPr>
      <t xml:space="preserve"> merges, the Robot gains a </t>
    </r>
    <r>
      <rPr>
        <rFont val="Arial"/>
        <color rgb="FF4A86E8"/>
      </rPr>
      <t>10%</t>
    </r>
    <r>
      <rPr>
        <rFont val="Arial"/>
        <color theme="1"/>
      </rPr>
      <t xml:space="preserve"> chance of unleashing an energy beam during a normal attack, additionally dealing </t>
    </r>
    <r>
      <rPr>
        <rFont val="Arial"/>
        <color rgb="FF4A86E8"/>
      </rPr>
      <t>500%</t>
    </r>
    <r>
      <rPr>
        <rFont val="Arial"/>
        <color theme="1"/>
      </rPr>
      <t xml:space="preserve"> damage to common monsters and </t>
    </r>
    <r>
      <rPr>
        <rFont val="Arial"/>
        <color rgb="FF4A86E8"/>
      </rPr>
      <t>1000%</t>
    </r>
    <r>
      <rPr>
        <rFont val="Arial"/>
        <color theme="1"/>
      </rPr>
      <t xml:space="preserve"> to bosses and mini bosses. Also cause a Robot with a </t>
    </r>
    <r>
      <rPr>
        <rFont val="Arial"/>
        <color rgb="FFFF9900"/>
      </rPr>
      <t>light bulb</t>
    </r>
    <r>
      <rPr>
        <rFont val="Arial"/>
        <color theme="1"/>
      </rPr>
      <t xml:space="preserve"> to give a </t>
    </r>
    <r>
      <rPr>
        <rFont val="Arial"/>
        <color rgb="FFFF9900"/>
      </rPr>
      <t>light bulb</t>
    </r>
    <r>
      <rPr>
        <rFont val="Arial"/>
        <color theme="1"/>
      </rPr>
      <t xml:space="preserve"> to another Robot every </t>
    </r>
    <r>
      <rPr>
        <rFont val="Arial"/>
        <color rgb="FF4A86E8"/>
      </rPr>
      <t>80</t>
    </r>
    <r>
      <rPr>
        <rFont val="Arial"/>
        <color theme="1"/>
      </rPr>
      <t xml:space="preserve"> </t>
    </r>
    <r>
      <rPr>
        <rFont val="Arial"/>
        <color rgb="FF4A86E8"/>
      </rPr>
      <t>seconds</t>
    </r>
    <r>
      <rPr>
        <rFont val="Arial"/>
        <color theme="1"/>
      </rPr>
      <t>.</t>
    </r>
  </si>
  <si>
    <t>Scrapper</t>
  </si>
  <si>
    <t>Chance of bonus enhancement</t>
  </si>
  <si>
    <t>Absorbs allied units to increase the merge rank of other units.</t>
  </si>
  <si>
    <r>
      <rPr>
        <rFont val="Arial"/>
        <color theme="1"/>
      </rPr>
      <t xml:space="preserve">The Scrapper attacks the </t>
    </r>
    <r>
      <rPr>
        <rFont val="Arial"/>
        <color rgb="FF4A86E8"/>
      </rPr>
      <t>first target</t>
    </r>
    <r>
      <rPr>
        <rFont val="Arial"/>
        <color theme="1"/>
      </rPr>
      <t xml:space="preserve"> on the path. It can destroy a unit of the same </t>
    </r>
    <r>
      <rPr>
        <rFont val="Arial"/>
        <color rgb="FF4A86E8"/>
      </rPr>
      <t>merge rank</t>
    </r>
    <r>
      <rPr>
        <rFont val="Arial"/>
        <color theme="1"/>
      </rPr>
      <t xml:space="preserve">. After merging with another Scrapper or destroying a unit, it gains </t>
    </r>
    <r>
      <rPr>
        <rFont val="Arial"/>
        <color rgb="FF4A86E8"/>
      </rPr>
      <t>salvage charges</t>
    </r>
    <r>
      <rPr>
        <rFont val="Arial"/>
        <color theme="1"/>
      </rPr>
      <t xml:space="preserve">. Upon reaching </t>
    </r>
    <r>
      <rPr>
        <rFont val="Arial"/>
        <color rgb="FF4A86E8"/>
      </rPr>
      <t>4 charges</t>
    </r>
    <r>
      <rPr>
        <rFont val="Arial"/>
        <color theme="1"/>
      </rPr>
      <t xml:space="preserve">, the next time it merges or destroys a unit, the merge rank of a random unit on the field will increase by 1. Depending on the </t>
    </r>
    <r>
      <rPr>
        <rFont val="Arial"/>
        <color rgb="FF4A86E8"/>
      </rPr>
      <t>unit's level</t>
    </r>
    <r>
      <rPr>
        <rFont val="Arial"/>
        <color theme="1"/>
      </rPr>
      <t>, it has a chance to increase the merge rank of an additional unit. The Scrapper cannot increase its own merge rank with this effect.</t>
    </r>
  </si>
  <si>
    <t>Stasis</t>
  </si>
  <si>
    <t>Creates time control spheres that stop monsters in place.</t>
  </si>
  <si>
    <r>
      <rPr>
        <rFont val="Arial"/>
        <color theme="1"/>
      </rPr>
      <t xml:space="preserve">The Stasis attacks the </t>
    </r>
    <r>
      <rPr>
        <rFont val="Arial"/>
        <color rgb="FF4A86E8"/>
      </rPr>
      <t>first target</t>
    </r>
    <r>
      <rPr>
        <rFont val="Arial"/>
        <color theme="1"/>
      </rPr>
      <t xml:space="preserve"> on the path. Periodically hurls a time control sphere at a random point on the path to stop monsters in their tracks. Sphere throwing interval will depend on the </t>
    </r>
    <r>
      <rPr>
        <rFont val="Arial"/>
        <color rgb="FF4A86E8"/>
      </rPr>
      <t>level of the unit</t>
    </r>
    <r>
      <rPr>
        <rFont val="Arial"/>
        <color theme="1"/>
      </rPr>
      <t xml:space="preserve"> and its </t>
    </r>
    <r>
      <rPr>
        <rFont val="Arial"/>
        <color rgb="FF4A86E8"/>
      </rPr>
      <t>merge rank</t>
    </r>
    <r>
      <rPr>
        <rFont val="Arial"/>
        <color theme="1"/>
      </rPr>
      <t xml:space="preserve">.
The sphere lifetime will depend on the </t>
    </r>
    <r>
      <rPr>
        <rFont val="Arial"/>
        <color rgb="FF4A86E8"/>
      </rPr>
      <t>level of the unit</t>
    </r>
    <r>
      <rPr>
        <rFont val="Arial"/>
        <color theme="1"/>
      </rPr>
      <t xml:space="preserve"> and its </t>
    </r>
    <r>
      <rPr>
        <rFont val="Arial"/>
        <color rgb="FF4A86E8"/>
      </rPr>
      <t>mana power-up</t>
    </r>
    <r>
      <rPr>
        <rFont val="Arial"/>
        <color theme="1"/>
      </rPr>
      <t>.</t>
    </r>
  </si>
  <si>
    <t>Summoner</t>
  </si>
  <si>
    <t>Replacement cooldown:</t>
  </si>
  <si>
    <t>1,1</t>
  </si>
  <si>
    <t>When merged, summons a random unit to a free tile. The unit's rank will be random, ranging from 1 to the Summoner's merge rank. Replaces the last unit summoned with a random other unit, instead of mana power-up.</t>
  </si>
  <si>
    <r>
      <rPr>
        <rFont val="Arial"/>
        <color theme="1"/>
      </rPr>
      <t xml:space="preserve">The Summoner attacks the </t>
    </r>
    <r>
      <rPr>
        <rFont val="Arial"/>
        <color rgb="FF4A86E8"/>
      </rPr>
      <t>first target</t>
    </r>
    <r>
      <rPr>
        <rFont val="Arial"/>
        <color theme="1"/>
      </rPr>
      <t xml:space="preserve"> on the path. When merging it creates a random unit of the first </t>
    </r>
    <r>
      <rPr>
        <rFont val="Arial"/>
        <color rgb="FF4A86E8"/>
      </rPr>
      <t>merge rank</t>
    </r>
    <r>
      <rPr>
        <rFont val="Arial"/>
        <color theme="1"/>
      </rPr>
      <t xml:space="preserve"> on a random tile on the battlefield. There's a small chance the summoned unit will have a higher </t>
    </r>
    <r>
      <rPr>
        <rFont val="Arial"/>
        <color rgb="FF4A86E8"/>
      </rPr>
      <t>merge rank</t>
    </r>
    <r>
      <rPr>
        <rFont val="Arial"/>
        <color theme="1"/>
      </rPr>
      <t xml:space="preserve">.
The Summoners' active ability is </t>
    </r>
    <r>
      <rPr>
        <rFont val="Arial"/>
        <color rgb="FFFF9900"/>
      </rPr>
      <t>Replacement</t>
    </r>
    <r>
      <rPr>
        <rFont val="Arial"/>
        <color theme="1"/>
      </rPr>
      <t>, when activated the last unit summoned by the Summoner will turn into another random unit.</t>
    </r>
  </si>
  <si>
    <t>Multiple Summoning</t>
  </si>
  <si>
    <r>
      <rPr>
        <rFont val="Arial"/>
        <color theme="1"/>
      </rPr>
      <t xml:space="preserve">There's a </t>
    </r>
    <r>
      <rPr>
        <rFont val="Arial"/>
        <color rgb="FF4A86E8"/>
      </rPr>
      <t>25%</t>
    </r>
    <r>
      <rPr>
        <rFont val="Arial"/>
        <color theme="1"/>
      </rPr>
      <t xml:space="preserve"> chance of the Summoner becoming an </t>
    </r>
    <r>
      <rPr>
        <rFont val="Arial"/>
        <color rgb="FFFF9900"/>
      </rPr>
      <t>Oracle</t>
    </r>
    <r>
      <rPr>
        <rFont val="Arial"/>
        <color theme="1"/>
      </rPr>
      <t xml:space="preserve">. When merging, the Oracle will summon </t>
    </r>
    <r>
      <rPr>
        <rFont val="Arial"/>
        <color rgb="FF4A86E8"/>
      </rPr>
      <t>2</t>
    </r>
    <r>
      <rPr>
        <rFont val="Arial"/>
        <color theme="1"/>
      </rPr>
      <t xml:space="preserve"> units. Besides, the unit </t>
    </r>
    <r>
      <rPr>
        <rFont val="Arial"/>
        <color rgb="FFFF9900"/>
      </rPr>
      <t>replacement</t>
    </r>
    <r>
      <rPr>
        <rFont val="Arial"/>
        <color theme="1"/>
      </rPr>
      <t xml:space="preserve"> can be applied up to </t>
    </r>
    <r>
      <rPr>
        <rFont val="Arial"/>
        <color rgb="FF4A86E8"/>
      </rPr>
      <t>3</t>
    </r>
    <r>
      <rPr>
        <rFont val="Arial"/>
        <color theme="1"/>
      </rPr>
      <t xml:space="preserve"> times without needing to recharge.</t>
    </r>
  </si>
  <si>
    <t>Enhanced Summoning</t>
  </si>
  <si>
    <r>
      <rPr>
        <rFont val="Arial"/>
        <color theme="1"/>
      </rPr>
      <t xml:space="preserve">There's a </t>
    </r>
    <r>
      <rPr>
        <rFont val="Arial"/>
        <color rgb="FF4A86E8"/>
      </rPr>
      <t>25%</t>
    </r>
    <r>
      <rPr>
        <rFont val="Arial"/>
        <color theme="1"/>
      </rPr>
      <t xml:space="preserve"> chance of the Summoner becoming an </t>
    </r>
    <r>
      <rPr>
        <rFont val="Arial"/>
        <color rgb="FFFF9900"/>
      </rPr>
      <t>Oracle</t>
    </r>
    <r>
      <rPr>
        <rFont val="Arial"/>
        <color theme="1"/>
      </rPr>
      <t xml:space="preserve">. When merging the </t>
    </r>
    <r>
      <rPr>
        <rFont val="Arial"/>
        <color rgb="FFFF9900"/>
      </rPr>
      <t>Oracle</t>
    </r>
    <r>
      <rPr>
        <rFont val="Arial"/>
        <color theme="1"/>
      </rPr>
      <t xml:space="preserve"> the merge rank of the summoned unit will be higher by </t>
    </r>
    <r>
      <rPr>
        <rFont val="Arial"/>
        <color rgb="FF4A86E8"/>
      </rPr>
      <t>1</t>
    </r>
    <r>
      <rPr>
        <rFont val="Arial"/>
        <color theme="1"/>
      </rPr>
      <t xml:space="preserve">. Besides, </t>
    </r>
    <r>
      <rPr>
        <rFont val="Arial"/>
        <color rgb="FFFF9900"/>
      </rPr>
      <t>replacement</t>
    </r>
    <r>
      <rPr>
        <rFont val="Arial"/>
        <color theme="1"/>
      </rPr>
      <t xml:space="preserve"> will turn a random Summoner of the highest rank into another unit, activating talents and summoning an additional unit.</t>
    </r>
  </si>
  <si>
    <t>Curse of the Spirits</t>
  </si>
  <si>
    <r>
      <rPr>
        <rFont val="Arial"/>
        <color theme="1"/>
      </rPr>
      <t xml:space="preserve">With a </t>
    </r>
    <r>
      <rPr>
        <rFont val="Arial"/>
        <color rgb="FF4A86E8"/>
      </rPr>
      <t>20%</t>
    </r>
    <r>
      <rPr>
        <rFont val="Arial"/>
        <color theme="1"/>
      </rPr>
      <t xml:space="preserve"> chance after the appearance of Summoner and </t>
    </r>
    <r>
      <rPr>
        <rFont val="Arial"/>
        <color rgb="FF4A86E8"/>
      </rPr>
      <t>100%</t>
    </r>
    <r>
      <rPr>
        <rFont val="Arial"/>
        <color theme="1"/>
      </rPr>
      <t xml:space="preserve"> chance after the appearance of </t>
    </r>
    <r>
      <rPr>
        <rFont val="Arial"/>
        <color rgb="FFFF9900"/>
      </rPr>
      <t>Oracle</t>
    </r>
    <r>
      <rPr>
        <rFont val="Arial"/>
        <color theme="1"/>
      </rPr>
      <t xml:space="preserve">, the cost of summoning the next enemy unit goes up by </t>
    </r>
    <r>
      <rPr>
        <rFont val="Arial"/>
        <color rgb="FF4A86E8"/>
      </rPr>
      <t>20%</t>
    </r>
    <r>
      <rPr>
        <rFont val="Arial"/>
        <color theme="1"/>
      </rPr>
      <t xml:space="preserve">, but not more than </t>
    </r>
    <r>
      <rPr>
        <rFont val="Arial"/>
        <color rgb="FF4A86E8"/>
      </rPr>
      <t>1</t>
    </r>
    <r>
      <rPr>
        <rFont val="Arial"/>
        <color theme="1"/>
      </rPr>
      <t xml:space="preserve"> times per summoning.</t>
    </r>
  </si>
  <si>
    <t>Blessing of the Spirits</t>
  </si>
  <si>
    <r>
      <rPr>
        <rFont val="Arial"/>
        <color theme="1"/>
      </rPr>
      <t xml:space="preserve">With a </t>
    </r>
    <r>
      <rPr>
        <rFont val="Arial"/>
        <color rgb="FF4A86E8"/>
      </rPr>
      <t>20%</t>
    </r>
    <r>
      <rPr>
        <rFont val="Arial"/>
        <color theme="1"/>
      </rPr>
      <t xml:space="preserve"> chance after the appearance of Summoner and </t>
    </r>
    <r>
      <rPr>
        <rFont val="Arial"/>
        <color rgb="FF4A86E8"/>
      </rPr>
      <t>100%</t>
    </r>
    <r>
      <rPr>
        <rFont val="Arial"/>
        <color theme="1"/>
      </rPr>
      <t xml:space="preserve"> chance after the appearance of </t>
    </r>
    <r>
      <rPr>
        <rFont val="Arial"/>
        <color rgb="FFFF9900"/>
      </rPr>
      <t>Oracle</t>
    </r>
    <r>
      <rPr>
        <rFont val="Arial"/>
        <color theme="1"/>
      </rPr>
      <t xml:space="preserve">, the cost of summoning your next unit goes down by </t>
    </r>
    <r>
      <rPr>
        <rFont val="Arial"/>
        <color rgb="FF4A86E8"/>
      </rPr>
      <t>30%</t>
    </r>
    <r>
      <rPr>
        <rFont val="Arial"/>
        <color theme="1"/>
      </rPr>
      <t xml:space="preserve">, but not more than </t>
    </r>
    <r>
      <rPr>
        <rFont val="Arial"/>
        <color rgb="FF4A86E8"/>
      </rPr>
      <t>1</t>
    </r>
    <r>
      <rPr>
        <rFont val="Arial"/>
        <color theme="1"/>
      </rPr>
      <t xml:space="preserve"> times per summoning.</t>
    </r>
  </si>
  <si>
    <t>Gift of the Ancestors</t>
  </si>
  <si>
    <r>
      <rPr>
        <rFont val="Arial"/>
        <color theme="1"/>
      </rPr>
      <t xml:space="preserve">Merging the </t>
    </r>
    <r>
      <rPr>
        <rFont val="Arial"/>
        <color rgb="FFFF9900"/>
      </rPr>
      <t>Oracle</t>
    </r>
    <r>
      <rPr>
        <rFont val="Arial"/>
        <color theme="1"/>
      </rPr>
      <t xml:space="preserve"> will accumulate </t>
    </r>
    <r>
      <rPr>
        <rFont val="Arial"/>
        <color rgb="FFFF9900"/>
      </rPr>
      <t>spirits</t>
    </r>
    <r>
      <rPr>
        <rFont val="Arial"/>
        <color theme="1"/>
      </rPr>
      <t xml:space="preserve">. When the Summoner summons a unit, it gives all of the player's units a </t>
    </r>
    <r>
      <rPr>
        <rFont val="Arial"/>
        <color rgb="FF4A86E8"/>
      </rPr>
      <t>1%</t>
    </r>
    <r>
      <rPr>
        <rFont val="Arial"/>
        <color theme="1"/>
      </rPr>
      <t xml:space="preserve"> damage bonus for each accumulated </t>
    </r>
    <r>
      <rPr>
        <rFont val="Arial"/>
        <color rgb="FFFF9900"/>
      </rPr>
      <t>spirit</t>
    </r>
    <r>
      <rPr>
        <rFont val="Arial"/>
        <color theme="1"/>
      </rPr>
      <t xml:space="preserve"> by </t>
    </r>
    <r>
      <rPr>
        <rFont val="Arial"/>
        <color rgb="FF4A86E8"/>
      </rPr>
      <t>10 s</t>
    </r>
    <r>
      <rPr>
        <rFont val="Arial"/>
        <color theme="1"/>
      </rPr>
      <t xml:space="preserve">. The duration is increased by </t>
    </r>
    <r>
      <rPr>
        <rFont val="Arial"/>
        <color rgb="FF4A86E8"/>
      </rPr>
      <t>0.25 s</t>
    </r>
    <r>
      <rPr>
        <rFont val="Arial"/>
        <color theme="1"/>
      </rPr>
      <t xml:space="preserve"> for each of the </t>
    </r>
    <r>
      <rPr>
        <rFont val="Arial"/>
        <color rgb="FFFF9900"/>
      </rPr>
      <t>spirits</t>
    </r>
    <r>
      <rPr>
        <rFont val="Arial"/>
        <color theme="1"/>
      </rPr>
      <t xml:space="preserve">. After </t>
    </r>
    <r>
      <rPr>
        <rFont val="Arial"/>
        <color rgb="FF4A86E8"/>
      </rPr>
      <t>10</t>
    </r>
    <r>
      <rPr>
        <rFont val="Arial"/>
        <color theme="1"/>
      </rPr>
      <t xml:space="preserve"> </t>
    </r>
    <r>
      <rPr>
        <rFont val="Arial"/>
        <color rgb="FFFF9900"/>
      </rPr>
      <t>spirits</t>
    </r>
    <r>
      <rPr>
        <rFont val="Arial"/>
        <color theme="1"/>
      </rPr>
      <t xml:space="preserve"> there's a </t>
    </r>
    <r>
      <rPr>
        <rFont val="Arial"/>
        <color rgb="FF4A86E8"/>
      </rPr>
      <t>20%</t>
    </r>
    <r>
      <rPr>
        <rFont val="Arial"/>
        <color theme="1"/>
      </rPr>
      <t xml:space="preserve"> chance of activation of any unit when they appear.</t>
    </r>
  </si>
  <si>
    <t>Wrath of the Ancestors</t>
  </si>
  <si>
    <r>
      <rPr>
        <rFont val="Arial"/>
        <color theme="1"/>
      </rPr>
      <t xml:space="preserve">Merging the </t>
    </r>
    <r>
      <rPr>
        <rFont val="Arial"/>
        <color rgb="FFFF9900"/>
      </rPr>
      <t>Oracle</t>
    </r>
    <r>
      <rPr>
        <rFont val="Arial"/>
        <color theme="1"/>
      </rPr>
      <t xml:space="preserve"> will accumulate </t>
    </r>
    <r>
      <rPr>
        <rFont val="Arial"/>
        <color rgb="FFFF9900"/>
      </rPr>
      <t>spirits</t>
    </r>
    <r>
      <rPr>
        <rFont val="Arial"/>
        <color theme="1"/>
      </rPr>
      <t xml:space="preserve">. When the Summoner summons a unit, it sends an evil flameling to the opponent, in proportion to merge rank. Upon death, the flameling will reduce the speed of the opponent's units by </t>
    </r>
    <r>
      <rPr>
        <rFont val="Arial"/>
        <color rgb="FF4A86E8"/>
      </rPr>
      <t>40%</t>
    </r>
    <r>
      <rPr>
        <rFont val="Arial"/>
        <color theme="1"/>
      </rPr>
      <t xml:space="preserve"> for </t>
    </r>
    <r>
      <rPr>
        <rFont val="Arial"/>
        <color rgb="FF4A86E8"/>
      </rPr>
      <t>5s</t>
    </r>
    <r>
      <rPr>
        <rFont val="Arial"/>
        <color theme="1"/>
      </rPr>
      <t xml:space="preserve">. The duration is increased by </t>
    </r>
    <r>
      <rPr>
        <rFont val="Arial"/>
        <color rgb="FF4A86E8"/>
      </rPr>
      <t>0.3 s</t>
    </r>
    <r>
      <rPr>
        <rFont val="Arial"/>
        <color theme="1"/>
      </rPr>
      <t xml:space="preserve"> for each of the </t>
    </r>
    <r>
      <rPr>
        <rFont val="Arial"/>
        <color rgb="FFFF9900"/>
      </rPr>
      <t>spirits</t>
    </r>
    <r>
      <rPr>
        <rFont val="Arial"/>
        <color theme="1"/>
      </rPr>
      <t xml:space="preserve">. After </t>
    </r>
    <r>
      <rPr>
        <rFont val="Arial"/>
        <color rgb="FF4A86E8"/>
      </rPr>
      <t>10</t>
    </r>
    <r>
      <rPr>
        <rFont val="Arial"/>
        <color theme="1"/>
      </rPr>
      <t xml:space="preserve"> </t>
    </r>
    <r>
      <rPr>
        <rFont val="Arial"/>
        <color rgb="FFFF9900"/>
      </rPr>
      <t>spirits</t>
    </r>
    <r>
      <rPr>
        <rFont val="Arial"/>
        <color theme="1"/>
      </rPr>
      <t xml:space="preserve"> it's possible to activate them using </t>
    </r>
    <r>
      <rPr>
        <rFont val="Arial"/>
        <color rgb="FFFF9900"/>
      </rPr>
      <t>replacement</t>
    </r>
    <r>
      <rPr>
        <rFont val="Arial"/>
        <color theme="1"/>
      </rPr>
      <t>.</t>
    </r>
  </si>
  <si>
    <t>One with the Nature</t>
  </si>
  <si>
    <r>
      <rPr>
        <rFont val="Arial"/>
        <color theme="1"/>
      </rPr>
      <t xml:space="preserve">With each </t>
    </r>
    <r>
      <rPr>
        <rFont val="Arial"/>
        <color rgb="FF4A86E8"/>
      </rPr>
      <t>2</t>
    </r>
    <r>
      <rPr>
        <rFont val="Arial"/>
        <color theme="1"/>
      </rPr>
      <t xml:space="preserve"> </t>
    </r>
    <r>
      <rPr>
        <rFont val="Arial"/>
        <color rgb="FFFF9900"/>
      </rPr>
      <t>spirits</t>
    </r>
    <r>
      <rPr>
        <rFont val="Arial"/>
        <color theme="1"/>
      </rPr>
      <t xml:space="preserve"> received, the player's monster critical damage is increased by </t>
    </r>
    <r>
      <rPr>
        <rFont val="Arial"/>
        <color rgb="FF4A86E8"/>
      </rPr>
      <t>15%</t>
    </r>
    <r>
      <rPr>
        <rFont val="Arial"/>
        <color theme="1"/>
      </rPr>
      <t xml:space="preserve"> and the opponent's monster critical damage against monsters is reduced by </t>
    </r>
    <r>
      <rPr>
        <rFont val="Arial"/>
        <color rgb="FF4A86E8"/>
      </rPr>
      <t>15%</t>
    </r>
    <r>
      <rPr>
        <rFont val="Arial"/>
        <color theme="1"/>
      </rPr>
      <t xml:space="preserve">. The effect lasts for </t>
    </r>
    <r>
      <rPr>
        <rFont val="Arial"/>
        <color rgb="FF4A86E8"/>
      </rPr>
      <t>8s</t>
    </r>
    <r>
      <rPr>
        <rFont val="Arial"/>
        <color theme="1"/>
      </rPr>
      <t xml:space="preserve">. When </t>
    </r>
    <r>
      <rPr>
        <rFont val="Arial"/>
        <color rgb="FF4A86E8"/>
      </rPr>
      <t>10</t>
    </r>
    <r>
      <rPr>
        <rFont val="Arial"/>
        <color theme="1"/>
      </rPr>
      <t xml:space="preserve"> </t>
    </r>
    <r>
      <rPr>
        <rFont val="Arial"/>
        <color rgb="FFFF9900"/>
      </rPr>
      <t>spirits</t>
    </r>
    <r>
      <rPr>
        <rFont val="Arial"/>
        <color theme="1"/>
      </rPr>
      <t xml:space="preserve"> have been accumulated, the effect works every time you get a spirit.</t>
    </r>
  </si>
  <si>
    <t>Tesla</t>
  </si>
  <si>
    <t>Damage per Charge</t>
  </si>
  <si>
    <t>Maximum Charges</t>
  </si>
  <si>
    <t>Extra targets at full charged</t>
  </si>
  <si>
    <t>Receives charges when units in neighboring tiles are merged or increase rank. Damage is increased with every charge. Receives a chain attack when maximum charge is reached.</t>
  </si>
  <si>
    <r>
      <rPr>
        <rFont val="Arial"/>
        <color theme="1"/>
      </rPr>
      <t xml:space="preserve">The Tesla attacks the </t>
    </r>
    <r>
      <rPr>
        <rFont val="Arial"/>
        <color rgb="FF4A86E8"/>
      </rPr>
      <t>first target</t>
    </r>
    <r>
      <rPr>
        <rFont val="Arial"/>
        <color theme="1"/>
      </rPr>
      <t xml:space="preserve"> on his path. When units on adjacent tiles are merged or increase rank, he receives </t>
    </r>
    <r>
      <rPr>
        <rFont val="Arial"/>
        <color rgb="FF4A86E8"/>
      </rPr>
      <t>1</t>
    </r>
    <r>
      <rPr>
        <rFont val="Arial"/>
        <color theme="1"/>
      </rPr>
      <t xml:space="preserve"> charge. When the merge rank is reduced, he loses </t>
    </r>
    <r>
      <rPr>
        <rFont val="Arial"/>
        <color rgb="FF4A86E8"/>
      </rPr>
      <t>1</t>
    </r>
    <r>
      <rPr>
        <rFont val="Arial"/>
        <color theme="1"/>
      </rPr>
      <t xml:space="preserve"> charge. Every charge increases Tesla's attack.
If the number of charge is equal to the merge rank of the unit, the Tesla becomes </t>
    </r>
    <r>
      <rPr>
        <rFont val="Arial"/>
        <color rgb="FF4A86E8"/>
      </rPr>
      <t>charged</t>
    </r>
    <r>
      <rPr>
        <rFont val="Arial"/>
        <color theme="1"/>
      </rPr>
      <t xml:space="preserve">, attacking </t>
    </r>
    <r>
      <rPr>
        <rFont val="Arial"/>
        <color rgb="FF4A86E8"/>
      </rPr>
      <t>4</t>
    </r>
    <r>
      <rPr>
        <rFont val="Arial"/>
        <color theme="1"/>
      </rPr>
      <t xml:space="preserve"> additional targets and dealing half of his damage.
Depending on the selected talents, the Tesla may become </t>
    </r>
    <r>
      <rPr>
        <rFont val="Arial"/>
        <color rgb="FFFF9900"/>
      </rPr>
      <t>overcharged</t>
    </r>
    <r>
      <rPr>
        <rFont val="Arial"/>
        <color theme="1"/>
      </rPr>
      <t>, gaining even more power.</t>
    </r>
  </si>
  <si>
    <t>Energy Power-up</t>
  </si>
  <si>
    <r>
      <rPr>
        <rFont val="Arial"/>
        <color theme="1"/>
      </rPr>
      <t xml:space="preserve">When receiving a charge above the maximum or when a boss appears, a charged Tesla will become </t>
    </r>
    <r>
      <rPr>
        <rFont val="Arial"/>
        <color rgb="FFFF9900"/>
      </rPr>
      <t>overcharged</t>
    </r>
    <r>
      <rPr>
        <rFont val="Arial"/>
        <color theme="1"/>
      </rPr>
      <t xml:space="preserve"> and will receive a </t>
    </r>
    <r>
      <rPr>
        <rFont val="Arial"/>
        <color rgb="FF4A86E8"/>
      </rPr>
      <t>30%</t>
    </r>
    <r>
      <rPr>
        <rFont val="Arial"/>
        <color theme="1"/>
      </rPr>
      <t xml:space="preserve"> damage increase for </t>
    </r>
    <r>
      <rPr>
        <rFont val="Arial"/>
        <color rgb="FF4A86E8"/>
      </rPr>
      <t>10</t>
    </r>
    <r>
      <rPr>
        <rFont val="Arial"/>
        <color theme="1"/>
      </rPr>
      <t xml:space="preserve"> seconds.</t>
    </r>
  </si>
  <si>
    <t>Protective Field</t>
  </si>
  <si>
    <r>
      <rPr>
        <rFont val="Arial"/>
        <color theme="1"/>
      </rPr>
      <t xml:space="preserve">When your opponent merges units, the charged Tesla has a </t>
    </r>
    <r>
      <rPr>
        <rFont val="Arial"/>
        <color rgb="FF4A86E8"/>
      </rPr>
      <t>50%</t>
    </r>
    <r>
      <rPr>
        <rFont val="Arial"/>
        <color theme="1"/>
      </rPr>
      <t xml:space="preserve"> chance of becoming </t>
    </r>
    <r>
      <rPr>
        <rFont val="Arial"/>
        <color rgb="FFFF9900"/>
      </rPr>
      <t>overcharged</t>
    </r>
    <r>
      <rPr>
        <rFont val="Arial"/>
        <color theme="1"/>
      </rPr>
      <t xml:space="preserve"> and gaining a shield against negative effects for </t>
    </r>
    <r>
      <rPr>
        <rFont val="Arial"/>
        <color rgb="FF4A86E8"/>
      </rPr>
      <t>10</t>
    </r>
    <r>
      <rPr>
        <rFont val="Arial"/>
        <color theme="1"/>
      </rPr>
      <t xml:space="preserve"> seconds.</t>
    </r>
  </si>
  <si>
    <t>Spare Batteries</t>
  </si>
  <si>
    <r>
      <rPr>
        <rFont val="Arial"/>
        <color theme="1"/>
      </rPr>
      <t xml:space="preserve">Tesla has a </t>
    </r>
    <r>
      <rPr>
        <rFont val="Arial"/>
        <color rgb="FF4A86E8"/>
      </rPr>
      <t>35%</t>
    </r>
    <r>
      <rPr>
        <rFont val="Arial"/>
        <color theme="1"/>
      </rPr>
      <t xml:space="preserve"> chance to spawn fully charged. </t>
    </r>
  </si>
  <si>
    <t>Fast Recharge</t>
  </si>
  <si>
    <r>
      <rPr>
        <rFont val="Arial"/>
        <color theme="1"/>
      </rPr>
      <t xml:space="preserve">When a charge is received, there is a </t>
    </r>
    <r>
      <rPr>
        <rFont val="Arial"/>
        <color rgb="FF4A86E8"/>
      </rPr>
      <t>30%</t>
    </r>
    <r>
      <rPr>
        <rFont val="Arial"/>
        <color theme="1"/>
      </rPr>
      <t xml:space="preserve"> chance of the Tesla getting an extra charge.</t>
    </r>
  </si>
  <si>
    <t>High Voltage</t>
  </si>
  <si>
    <r>
      <rPr>
        <rFont val="Arial"/>
        <color theme="1"/>
      </rPr>
      <t xml:space="preserve">The chance of a critical attack from a </t>
    </r>
    <r>
      <rPr>
        <rFont val="Arial"/>
        <color rgb="FFFF9900"/>
      </rPr>
      <t>charged</t>
    </r>
    <r>
      <rPr>
        <rFont val="Arial"/>
        <color theme="1"/>
      </rPr>
      <t xml:space="preserve"> Tesla is increased by </t>
    </r>
    <r>
      <rPr>
        <rFont val="Arial"/>
        <color rgb="FF4A86E8"/>
      </rPr>
      <t>3%</t>
    </r>
    <r>
      <rPr>
        <rFont val="Arial"/>
        <color theme="1"/>
      </rPr>
      <t xml:space="preserve">, and by </t>
    </r>
    <r>
      <rPr>
        <rFont val="Arial"/>
        <color rgb="FF4A86E8"/>
      </rPr>
      <t>6%</t>
    </r>
    <r>
      <rPr>
        <rFont val="Arial"/>
        <color theme="1"/>
      </rPr>
      <t xml:space="preserve"> from an </t>
    </r>
    <r>
      <rPr>
        <rFont val="Arial"/>
        <color rgb="FFFF9900"/>
      </rPr>
      <t>overloaded</t>
    </r>
    <r>
      <rPr>
        <rFont val="Arial"/>
        <color theme="1"/>
      </rPr>
      <t xml:space="preserve"> </t>
    </r>
    <r>
      <rPr>
        <rFont val="Arial"/>
        <color rgb="FFFF9900"/>
      </rPr>
      <t>Tesla</t>
    </r>
    <r>
      <rPr>
        <rFont val="Arial"/>
        <color theme="1"/>
      </rPr>
      <t>.</t>
    </r>
  </si>
  <si>
    <t>Static Discharge</t>
  </si>
  <si>
    <r>
      <rPr>
        <rFont val="Arial"/>
        <color theme="1"/>
      </rPr>
      <t xml:space="preserve">When </t>
    </r>
    <r>
      <rPr>
        <rFont val="Arial"/>
        <color rgb="FFFF9900"/>
      </rPr>
      <t>Charged</t>
    </r>
    <r>
      <rPr>
        <rFont val="Arial"/>
        <color theme="1"/>
      </rPr>
      <t xml:space="preserve">, Tesla periodically inflicts damage equal to his attack to </t>
    </r>
    <r>
      <rPr>
        <rFont val="Arial"/>
        <color rgb="FF4A86E8"/>
      </rPr>
      <t>5</t>
    </r>
    <r>
      <rPr>
        <rFont val="Arial"/>
        <color theme="1"/>
      </rPr>
      <t xml:space="preserve"> random monsters, and when </t>
    </r>
    <r>
      <rPr>
        <rFont val="Arial"/>
        <color rgb="FFFF9900"/>
      </rPr>
      <t>Overcharged</t>
    </r>
    <r>
      <rPr>
        <rFont val="Arial"/>
        <color theme="1"/>
      </rPr>
      <t>, he also briefly paralyzes them.</t>
    </r>
  </si>
  <si>
    <t>Megawatt</t>
  </si>
  <si>
    <r>
      <rPr>
        <rFont val="Arial"/>
        <color theme="1"/>
      </rPr>
      <t xml:space="preserve">Charges above the limit are sent to a random </t>
    </r>
    <r>
      <rPr>
        <rFont val="Arial"/>
        <color rgb="FFFF9900"/>
      </rPr>
      <t>non-overcharged</t>
    </r>
    <r>
      <rPr>
        <rFont val="Arial"/>
        <color theme="1"/>
      </rPr>
      <t xml:space="preserve"> Tesla in the field. A charged Tesla has </t>
    </r>
    <r>
      <rPr>
        <rFont val="Arial"/>
        <color rgb="FF4A86E8"/>
      </rPr>
      <t>15%</t>
    </r>
    <r>
      <rPr>
        <rFont val="Arial"/>
        <color theme="1"/>
      </rPr>
      <t xml:space="preserve"> chance of dealing repeat damage to the first target. An overcharged one has a </t>
    </r>
    <r>
      <rPr>
        <rFont val="Arial"/>
        <color rgb="FF4A86E8"/>
      </rPr>
      <t>30%</t>
    </r>
    <r>
      <rPr>
        <rFont val="Arial"/>
        <color theme="1"/>
      </rPr>
      <t xml:space="preserve"> chance of doing this.</t>
    </r>
  </si>
  <si>
    <t>Trapper</t>
  </si>
  <si>
    <t>Max slowing</t>
  </si>
  <si>
    <t>Armor Destruction</t>
  </si>
  <si>
    <t>Max armor destruction</t>
  </si>
  <si>
    <t>Periodically throws two nets at random points on the field, slowing monsters down and making them take more damage.</t>
  </si>
  <si>
    <r>
      <rPr>
        <rFont val="Arial"/>
        <color theme="1"/>
      </rPr>
      <t xml:space="preserve">The Trapper attacks the </t>
    </r>
    <r>
      <rPr>
        <rFont val="Arial"/>
        <color rgb="FF4A86E8"/>
      </rPr>
      <t>first target</t>
    </r>
    <r>
      <rPr>
        <rFont val="Arial"/>
        <color theme="1"/>
      </rPr>
      <t xml:space="preserve"> on the path. Periodically throws two nets at random points on the path, slowing monsters down and causing them to take more damage. The slowdown and damage increase wll be cumulative when affected by more than one net. The time between net throws depends on the Trapper's </t>
    </r>
    <r>
      <rPr>
        <rFont val="Arial"/>
        <color rgb="FF4A86E8"/>
      </rPr>
      <t>merge rank and level</t>
    </r>
    <r>
      <rPr>
        <rFont val="Arial"/>
        <color theme="1"/>
      </rPr>
      <t xml:space="preserve">, and the duration of the net's effect depends on the </t>
    </r>
    <r>
      <rPr>
        <rFont val="Arial"/>
        <color rgb="FF4A86E8"/>
      </rPr>
      <t>Mana Power-up</t>
    </r>
    <r>
      <rPr>
        <rFont val="Arial"/>
        <color theme="1"/>
      </rPr>
      <t>.</t>
    </r>
  </si>
  <si>
    <t>Sea Dog</t>
  </si>
  <si>
    <t>Damage bonus for treasure</t>
  </si>
  <si>
    <t>Area damage for treasure</t>
  </si>
  <si>
    <t>Mana from summoning</t>
  </si>
  <si>
    <t>Chance of rare treasure</t>
  </si>
  <si>
    <t>Max treasure</t>
  </si>
  <si>
    <t>Merging a Sea Dog will create treasure on a tile. If a unit on such a tile is merged or their rank is increased, the treasure is collected. Collecting treasure will increase damage and area damage for the Sea Dogs and temporarily increase their attack speed. Rare treasure will give you additional bonuses. Mana ability moves treasure tiles around the battlefield.</t>
  </si>
  <si>
    <r>
      <rPr>
        <rFont val="Arial"/>
        <color theme="1"/>
      </rPr>
      <t xml:space="preserve">When merging the Sea Dog a </t>
    </r>
    <r>
      <rPr>
        <rFont val="Arial"/>
        <color rgb="FF4A86E8"/>
      </rPr>
      <t>treasure</t>
    </r>
    <r>
      <rPr>
        <rFont val="Arial"/>
        <color theme="1"/>
      </rPr>
      <t xml:space="preserve"> tile will appear on the battlefield. If any unit on the tile is merged or its rank is increased, you'll receive </t>
    </r>
    <r>
      <rPr>
        <rFont val="Arial"/>
        <color rgb="FF4A86E8"/>
      </rPr>
      <t>treasure</t>
    </r>
    <r>
      <rPr>
        <rFont val="Arial"/>
        <color theme="1"/>
      </rPr>
      <t xml:space="preserve">. A Mana Power-up will move these tiles randomly around the field.
Treasure can be either </t>
    </r>
    <r>
      <rPr>
        <rFont val="Arial"/>
        <color rgb="FF4A86E8"/>
      </rPr>
      <t>rare</t>
    </r>
    <r>
      <rPr>
        <rFont val="Arial"/>
        <color theme="1"/>
      </rPr>
      <t xml:space="preserve"> or </t>
    </r>
    <r>
      <rPr>
        <rFont val="Arial"/>
        <color rgb="FF4A86E8"/>
      </rPr>
      <t>regular</t>
    </r>
    <r>
      <rPr>
        <rFont val="Arial"/>
        <color theme="1"/>
      </rPr>
      <t xml:space="preserve">. The regular ones will temporarily increase the attack speed of all the Sea Dogs and add </t>
    </r>
    <r>
      <rPr>
        <rFont val="Arial"/>
        <color rgb="FF4A86E8"/>
      </rPr>
      <t>1</t>
    </r>
    <r>
      <rPr>
        <rFont val="Arial"/>
        <color theme="1"/>
      </rPr>
      <t xml:space="preserve"> to the collected treasure counter. There is a </t>
    </r>
    <r>
      <rPr>
        <rFont val="Arial"/>
        <color rgb="FF4A86E8"/>
      </rPr>
      <t>10%</t>
    </r>
    <r>
      <rPr>
        <rFont val="Arial"/>
        <color theme="1"/>
      </rPr>
      <t xml:space="preserve"> chance of rare ones being found, each counting as </t>
    </r>
    <r>
      <rPr>
        <rFont val="Arial"/>
        <color rgb="FF4A86E8"/>
      </rPr>
      <t>3</t>
    </r>
    <r>
      <rPr>
        <rFont val="Arial"/>
        <color theme="1"/>
      </rPr>
      <t xml:space="preserve"> collected treasures, and yielding mana equal to </t>
    </r>
    <r>
      <rPr>
        <rFont val="Arial"/>
        <color rgb="FF4A86E8"/>
      </rPr>
      <t>200%</t>
    </r>
    <r>
      <rPr>
        <rFont val="Arial"/>
        <color theme="1"/>
      </rPr>
      <t xml:space="preserve"> of the cost of summoning the unit.
Each time trasure is found, the Sea Dogs will increase their damage and area damage. Area damage is increased by a maximum of </t>
    </r>
    <r>
      <rPr>
        <rFont val="Arial"/>
        <color rgb="FF4A86E8"/>
      </rPr>
      <t>100%</t>
    </r>
    <r>
      <rPr>
        <rFont val="Arial"/>
        <color theme="1"/>
      </rPr>
      <t>. The maximum accumulated treasure will increase with each talent.</t>
    </r>
  </si>
  <si>
    <t>Cursed Treasure</t>
  </si>
  <si>
    <r>
      <rPr>
        <rFont val="Arial"/>
        <color theme="1"/>
      </rPr>
      <t xml:space="preserve">When you receive treasure, </t>
    </r>
    <r>
      <rPr>
        <rFont val="Arial"/>
        <color rgb="FFFF9900"/>
      </rPr>
      <t>ghosts</t>
    </r>
    <r>
      <rPr>
        <rFont val="Arial"/>
        <color theme="1"/>
      </rPr>
      <t xml:space="preserve"> will be sent out to </t>
    </r>
    <r>
      <rPr>
        <rFont val="Arial"/>
        <color rgb="FF4A86E8"/>
      </rPr>
      <t>2</t>
    </r>
    <r>
      <rPr>
        <rFont val="Arial"/>
        <color theme="1"/>
      </rPr>
      <t xml:space="preserve"> random enemy units, paralyzing the target for </t>
    </r>
    <r>
      <rPr>
        <rFont val="Arial"/>
        <color rgb="FF4A86E8"/>
      </rPr>
      <t>4s -&gt; 3.5s</t>
    </r>
    <r>
      <rPr>
        <rFont val="Arial"/>
        <color theme="1"/>
      </rPr>
      <t xml:space="preserve">. The paralysis is unaffected by sheilds and will not be removed by cleansing. After </t>
    </r>
    <r>
      <rPr>
        <rFont val="Arial"/>
        <color rgb="FF4A86E8"/>
      </rPr>
      <t>20</t>
    </r>
    <r>
      <rPr>
        <rFont val="Arial"/>
        <color theme="1"/>
      </rPr>
      <t xml:space="preserve"> treasure is accumulated, an additional target will be paralyzed. Doesn't work in Co-Op or single-player modes. Max. 💰🗃 </t>
    </r>
    <r>
      <rPr>
        <rFont val="Arial"/>
        <color rgb="FF4A86E8"/>
      </rPr>
      <t>+ 10</t>
    </r>
    <r>
      <rPr>
        <rFont val="Arial"/>
        <color theme="1"/>
      </rPr>
      <t>.</t>
    </r>
  </si>
  <si>
    <t>Pirate Captain</t>
  </si>
  <si>
    <r>
      <rPr>
        <rFont val="Arial"/>
        <color theme="1"/>
      </rPr>
      <t xml:space="preserve">There's a </t>
    </r>
    <r>
      <rPr>
        <rFont val="Arial"/>
        <color rgb="FF4A86E8"/>
      </rPr>
      <t>15%</t>
    </r>
    <r>
      <rPr>
        <rFont val="Arial"/>
        <color theme="1"/>
      </rPr>
      <t xml:space="preserve"> chance of the </t>
    </r>
    <r>
      <rPr>
        <rFont val="Arial"/>
        <color rgb="FFFF9900"/>
      </rPr>
      <t>Captain</t>
    </r>
    <r>
      <rPr>
        <rFont val="Arial"/>
        <color theme="1"/>
      </rPr>
      <t xml:space="preserve"> appearing on the battlefield instead of the Sea Dog. When the </t>
    </r>
    <r>
      <rPr>
        <rFont val="Arial"/>
        <color rgb="FFFF9900"/>
      </rPr>
      <t>Captain</t>
    </r>
    <r>
      <rPr>
        <rFont val="Arial"/>
        <color theme="1"/>
      </rPr>
      <t xml:space="preserve"> appears, one treasure is buried. Captain of merge rank </t>
    </r>
    <r>
      <rPr>
        <rFont val="Arial"/>
        <color rgb="FF4A86E8"/>
      </rPr>
      <t>4</t>
    </r>
    <r>
      <rPr>
        <rFont val="Arial"/>
        <color theme="1"/>
      </rPr>
      <t xml:space="preserve"> or higher get an additional </t>
    </r>
    <r>
      <rPr>
        <rFont val="Arial"/>
        <color rgb="FF4A86E8"/>
      </rPr>
      <t>30%</t>
    </r>
    <r>
      <rPr>
        <rFont val="Arial"/>
        <color theme="1"/>
      </rPr>
      <t xml:space="preserve"> damage. Max. 💰🗃 </t>
    </r>
    <r>
      <rPr>
        <rFont val="Arial"/>
        <color rgb="FF4A86E8"/>
      </rPr>
      <t>+ 10</t>
    </r>
    <r>
      <rPr>
        <rFont val="Arial"/>
        <color theme="1"/>
      </rPr>
      <t>.</t>
    </r>
  </si>
  <si>
    <t>Got a Shovel</t>
  </si>
  <si>
    <r>
      <rPr>
        <rFont val="Arial"/>
        <color theme="1"/>
      </rPr>
      <t xml:space="preserve">Sea Dogs of merge rank </t>
    </r>
    <r>
      <rPr>
        <rFont val="Arial"/>
        <color rgb="FF4A86E8"/>
      </rPr>
      <t>4</t>
    </r>
    <r>
      <rPr>
        <rFont val="Arial"/>
        <color theme="1"/>
      </rPr>
      <t xml:space="preserve"> or higher will dig up treasure on their tile when any other treasure is received. Treasure above the maximum will go to a random strongest Sea Dog, with </t>
    </r>
    <r>
      <rPr>
        <rFont val="Arial"/>
        <color rgb="FF4A86E8"/>
      </rPr>
      <t>3%</t>
    </r>
    <r>
      <rPr>
        <rFont val="Arial"/>
        <color theme="1"/>
      </rPr>
      <t xml:space="preserve"> damage for each one. Max. 💰🗃 </t>
    </r>
    <r>
      <rPr>
        <rFont val="Arial"/>
        <color rgb="FF4A86E8"/>
      </rPr>
      <t>+ 10</t>
    </r>
    <r>
      <rPr>
        <rFont val="Arial"/>
        <color theme="1"/>
      </rPr>
      <t>.</t>
    </r>
  </si>
  <si>
    <t>Deep Dwellers</t>
  </si>
  <si>
    <r>
      <rPr>
        <rFont val="Arial"/>
        <color theme="1"/>
      </rPr>
      <t xml:space="preserve">When you receive </t>
    </r>
    <r>
      <rPr>
        <rFont val="Arial"/>
        <color rgb="FFFF9900"/>
      </rPr>
      <t>regular treasure</t>
    </r>
    <r>
      <rPr>
        <rFont val="Arial"/>
        <color theme="1"/>
      </rPr>
      <t xml:space="preserve">, your opponent will be attacked by an </t>
    </r>
    <r>
      <rPr>
        <rFont val="Arial"/>
        <color rgb="FFFF9900"/>
      </rPr>
      <t>Angler</t>
    </r>
    <r>
      <rPr>
        <rFont val="Arial"/>
        <color theme="1"/>
      </rPr>
      <t xml:space="preserve">, which has </t>
    </r>
    <r>
      <rPr>
        <rFont val="Arial"/>
        <color rgb="FF4A86E8"/>
      </rPr>
      <t>200%</t>
    </r>
    <r>
      <rPr>
        <rFont val="Arial"/>
        <color theme="1"/>
      </rPr>
      <t xml:space="preserve"> of the health of a regular monster, giving </t>
    </r>
    <r>
      <rPr>
        <rFont val="Arial"/>
        <color rgb="FF4A86E8"/>
      </rPr>
      <t>200%</t>
    </r>
    <r>
      <rPr>
        <rFont val="Arial"/>
        <color theme="1"/>
      </rPr>
      <t xml:space="preserve"> mana to the player who summoned it. When you receive </t>
    </r>
    <r>
      <rPr>
        <rFont val="Arial"/>
        <color rgb="FFFF9900"/>
      </rPr>
      <t>rare treasure</t>
    </r>
    <r>
      <rPr>
        <rFont val="Arial"/>
        <color theme="1"/>
      </rPr>
      <t xml:space="preserve">, an </t>
    </r>
    <r>
      <rPr>
        <rFont val="Arial"/>
        <color rgb="FFFF9900"/>
      </rPr>
      <t>Angler</t>
    </r>
    <r>
      <rPr>
        <rFont val="Arial"/>
        <color theme="1"/>
      </rPr>
      <t xml:space="preserve"> mini boss will be summoned with the same bonuses. Doesn't work in Co-Op or single-player modes. Max. 💰🗃 </t>
    </r>
    <r>
      <rPr>
        <rFont val="Arial"/>
        <color rgb="FF4A86E8"/>
      </rPr>
      <t>+ 10</t>
    </r>
    <r>
      <rPr>
        <rFont val="Arial"/>
        <color theme="1"/>
      </rPr>
      <t>.</t>
    </r>
  </si>
  <si>
    <t>Explosive Surprise</t>
  </si>
  <si>
    <r>
      <rPr>
        <rFont val="Arial"/>
        <color theme="1"/>
      </rPr>
      <t xml:space="preserve">Whe you receive </t>
    </r>
    <r>
      <rPr>
        <rFont val="Arial"/>
        <color rgb="FFFF9900"/>
      </rPr>
      <t>rare treasure</t>
    </r>
    <r>
      <rPr>
        <rFont val="Arial"/>
        <color theme="1"/>
      </rPr>
      <t xml:space="preserve"> </t>
    </r>
    <r>
      <rPr>
        <rFont val="Arial"/>
        <color rgb="FF4A86E8"/>
      </rPr>
      <t>3</t>
    </r>
    <r>
      <rPr>
        <rFont val="Arial"/>
        <color theme="1"/>
      </rPr>
      <t xml:space="preserve">, </t>
    </r>
    <r>
      <rPr>
        <rFont val="Arial"/>
        <color rgb="FFFF9900"/>
      </rPr>
      <t>bombs</t>
    </r>
    <r>
      <rPr>
        <rFont val="Arial"/>
        <color theme="1"/>
      </rPr>
      <t xml:space="preserve"> will be buried on the opponent's battlefield. If a unit appears, merge or increase its rank on a tile with the </t>
    </r>
    <r>
      <rPr>
        <rFont val="Arial"/>
        <color rgb="FFFF9900"/>
      </rPr>
      <t>bomb</t>
    </r>
    <r>
      <rPr>
        <rFont val="Arial"/>
        <color theme="1"/>
      </rPr>
      <t xml:space="preserve">, an explosion occurs, reducing the merge rank of the unit on the tile. Doesn't work in Co-Op or single-player modes. Max. 💰🗃 </t>
    </r>
    <r>
      <rPr>
        <rFont val="Arial"/>
        <color rgb="FF4A86E8"/>
      </rPr>
      <t>+ 10</t>
    </r>
    <r>
      <rPr>
        <rFont val="Arial"/>
        <color theme="1"/>
      </rPr>
      <t>.</t>
    </r>
  </si>
  <si>
    <t>Powder Keg</t>
  </si>
  <si>
    <r>
      <rPr>
        <rFont val="Arial"/>
        <color theme="1"/>
      </rPr>
      <t xml:space="preserve">After finding </t>
    </r>
    <r>
      <rPr>
        <rFont val="Arial"/>
        <color rgb="FFFF9900"/>
      </rPr>
      <t>rare treasure</t>
    </r>
    <r>
      <rPr>
        <rFont val="Arial"/>
        <color theme="1"/>
      </rPr>
      <t xml:space="preserve"> bosses and mini bosses will appear with a </t>
    </r>
    <r>
      <rPr>
        <rFont val="Arial"/>
        <color rgb="FFFF9900"/>
      </rPr>
      <t>power keg</t>
    </r>
    <r>
      <rPr>
        <rFont val="Arial"/>
        <color theme="1"/>
      </rPr>
      <t xml:space="preserve">, which will explode after </t>
    </r>
    <r>
      <rPr>
        <rFont val="Arial"/>
        <color rgb="FF4A86E8"/>
      </rPr>
      <t>2 -&gt; 1 s</t>
    </r>
    <r>
      <rPr>
        <rFont val="Arial"/>
        <color theme="1"/>
      </rPr>
      <t xml:space="preserve"> and inflict damage equal to </t>
    </r>
    <r>
      <rPr>
        <rFont val="Arial"/>
        <color rgb="FF4A86E8"/>
      </rPr>
      <t>10%</t>
    </r>
    <r>
      <rPr>
        <rFont val="Arial"/>
        <color theme="1"/>
      </rPr>
      <t xml:space="preserve"> of their current health. Damage to bosses and mini bosses is reduced by </t>
    </r>
    <r>
      <rPr>
        <rFont val="Arial"/>
        <color rgb="FF4A86E8"/>
      </rPr>
      <t>2</t>
    </r>
    <r>
      <rPr>
        <rFont val="Arial"/>
        <color theme="1"/>
      </rPr>
      <t xml:space="preserve"> times. Receiving </t>
    </r>
    <r>
      <rPr>
        <rFont val="Arial"/>
        <color rgb="FFFF9900"/>
      </rPr>
      <t>rare treasure</t>
    </r>
    <r>
      <rPr>
        <rFont val="Arial"/>
        <color theme="1"/>
      </rPr>
      <t xml:space="preserve"> increases damage by </t>
    </r>
    <r>
      <rPr>
        <rFont val="Arial"/>
        <color rgb="FF4A86E8"/>
      </rPr>
      <t>10%</t>
    </r>
    <r>
      <rPr>
        <rFont val="Arial"/>
        <color theme="1"/>
      </rPr>
      <t xml:space="preserve">, up to </t>
    </r>
    <r>
      <rPr>
        <rFont val="Arial"/>
        <color rgb="FF4A86E8"/>
      </rPr>
      <t>40%</t>
    </r>
    <r>
      <rPr>
        <rFont val="Arial"/>
        <color theme="1"/>
      </rPr>
      <t xml:space="preserve">, Max. 💰🗃 </t>
    </r>
    <r>
      <rPr>
        <rFont val="Arial"/>
        <color rgb="FF4A86E8"/>
      </rPr>
      <t>+10</t>
    </r>
    <r>
      <rPr>
        <rFont val="Arial"/>
        <color theme="1"/>
      </rPr>
      <t>.</t>
    </r>
  </si>
  <si>
    <t>Cursed Amulet</t>
  </si>
  <si>
    <r>
      <rPr>
        <rFont val="Arial"/>
        <color theme="1"/>
      </rPr>
      <t xml:space="preserve">There's a </t>
    </r>
    <r>
      <rPr>
        <rFont val="Arial"/>
        <color rgb="FF4A86E8"/>
      </rPr>
      <t>10%</t>
    </r>
    <r>
      <rPr>
        <rFont val="Arial"/>
        <color theme="1"/>
      </rPr>
      <t xml:space="preserve"> chance of a </t>
    </r>
    <r>
      <rPr>
        <rFont val="Arial"/>
        <color rgb="FFFF9900"/>
      </rPr>
      <t>piece of amulet</t>
    </r>
    <r>
      <rPr>
        <rFont val="Arial"/>
        <color theme="1"/>
      </rPr>
      <t xml:space="preserve"> being buried. Each </t>
    </r>
    <r>
      <rPr>
        <rFont val="Arial"/>
        <color rgb="FFFF9900"/>
      </rPr>
      <t>piece</t>
    </r>
    <r>
      <rPr>
        <rFont val="Arial"/>
        <color theme="1"/>
      </rPr>
      <t xml:space="preserve"> received will increase the damage inflicted by all Sea Dog by </t>
    </r>
    <r>
      <rPr>
        <rFont val="Arial"/>
        <color rgb="FF4A86E8"/>
      </rPr>
      <t>5%</t>
    </r>
    <r>
      <rPr>
        <rFont val="Arial"/>
        <color theme="1"/>
      </rPr>
      <t xml:space="preserve">. When </t>
    </r>
    <r>
      <rPr>
        <rFont val="Arial"/>
        <color rgb="FF4A86E8"/>
      </rPr>
      <t>4</t>
    </r>
    <r>
      <rPr>
        <rFont val="Arial"/>
        <color theme="1"/>
      </rPr>
      <t xml:space="preserve"> </t>
    </r>
    <r>
      <rPr>
        <rFont val="Arial"/>
        <color rgb="FFFF9900"/>
      </rPr>
      <t>pieces</t>
    </r>
    <r>
      <rPr>
        <rFont val="Arial"/>
        <color theme="1"/>
      </rPr>
      <t xml:space="preserve"> are collected, every </t>
    </r>
    <r>
      <rPr>
        <rFont val="Arial"/>
        <color rgb="FF4A86E8"/>
      </rPr>
      <t>20 s</t>
    </r>
    <r>
      <rPr>
        <rFont val="Arial"/>
        <color theme="1"/>
      </rPr>
      <t xml:space="preserve"> the strongest Sea Dog will summon a </t>
    </r>
    <r>
      <rPr>
        <rFont val="Arial"/>
        <color rgb="FFFF9900"/>
      </rPr>
      <t>frigate</t>
    </r>
    <r>
      <rPr>
        <rFont val="Arial"/>
        <color theme="1"/>
      </rPr>
      <t xml:space="preserve">, to attack random monsters on the battlefield. Each cannonball's damage equals </t>
    </r>
    <r>
      <rPr>
        <rFont val="Arial"/>
        <color rgb="FF4A86E8"/>
      </rPr>
      <t>500%</t>
    </r>
    <r>
      <rPr>
        <rFont val="Arial"/>
        <color theme="1"/>
      </rPr>
      <t xml:space="preserve"> of the unit's damage. Max. 💰🗃 </t>
    </r>
    <r>
      <rPr>
        <rFont val="Arial"/>
        <color rgb="FF4A86E8"/>
      </rPr>
      <t>+10</t>
    </r>
    <r>
      <rPr>
        <rFont val="Arial"/>
        <color theme="1"/>
      </rPr>
      <t>.</t>
    </r>
  </si>
  <si>
    <t>Witch</t>
  </si>
  <si>
    <t>Activation chance</t>
  </si>
  <si>
    <t>Monster healing</t>
  </si>
  <si>
    <t>Magic Counsil</t>
  </si>
  <si>
    <t>When merging, the Witch curses an opponent's unit in PvP and charms an ally's unit in Co-Op. A cursed unit has a certain chance of healing monsters with its attacks, whereas an charmed unit will increase the damage it inflicts.</t>
  </si>
  <si>
    <r>
      <rPr>
        <rFont val="Arial"/>
        <color theme="1"/>
      </rPr>
      <t xml:space="preserve">When merging, the Witch </t>
    </r>
    <r>
      <rPr>
        <rFont val="Arial"/>
        <color rgb="FFFF9900"/>
      </rPr>
      <t>curses</t>
    </r>
    <r>
      <rPr>
        <rFont val="Arial"/>
        <color theme="1"/>
      </rPr>
      <t xml:space="preserve"> an opponent's unit in </t>
    </r>
    <r>
      <rPr>
        <rFont val="Arial"/>
        <color rgb="FF4A86E8"/>
      </rPr>
      <t>PvP</t>
    </r>
    <r>
      <rPr>
        <rFont val="Arial"/>
        <color theme="1"/>
      </rPr>
      <t xml:space="preserve">, or </t>
    </r>
    <r>
      <rPr>
        <rFont val="Arial"/>
        <color rgb="FFFF9900"/>
      </rPr>
      <t>charms</t>
    </r>
    <r>
      <rPr>
        <rFont val="Arial"/>
        <color theme="1"/>
      </rPr>
      <t xml:space="preserve"> an ally's unit in </t>
    </r>
    <r>
      <rPr>
        <rFont val="Arial"/>
        <color rgb="FF4A86E8"/>
      </rPr>
      <t>Co-Op</t>
    </r>
    <r>
      <rPr>
        <rFont val="Arial"/>
        <color theme="1"/>
      </rPr>
      <t xml:space="preserve">. 
The </t>
    </r>
    <r>
      <rPr>
        <rFont val="Arial"/>
        <color rgb="FFFF9900"/>
      </rPr>
      <t>cursed</t>
    </r>
    <r>
      <rPr>
        <rFont val="Arial"/>
        <color theme="1"/>
      </rPr>
      <t xml:space="preserve"> unit has </t>
    </r>
    <r>
      <rPr>
        <rFont val="Arial"/>
        <color rgb="FF4A86E8"/>
      </rPr>
      <t>50%</t>
    </r>
    <r>
      <rPr>
        <rFont val="Arial"/>
        <color theme="1"/>
      </rPr>
      <t xml:space="preserve"> chance to convert its damage into the healing of monsters, allowing their health to be increased above </t>
    </r>
    <r>
      <rPr>
        <rFont val="Arial"/>
        <color rgb="FF4A86E8"/>
      </rPr>
      <t>100%</t>
    </r>
    <r>
      <rPr>
        <rFont val="Arial"/>
        <color theme="1"/>
      </rPr>
      <t xml:space="preserve"> of the maximum value. 
The </t>
    </r>
    <r>
      <rPr>
        <rFont val="Arial"/>
        <color rgb="FFFF9900"/>
      </rPr>
      <t>cramed</t>
    </r>
    <r>
      <rPr>
        <rFont val="Arial"/>
        <color theme="1"/>
      </rPr>
      <t xml:space="preserve"> allied unit increases its damage in proportion to the Witch's attribute value, this bonus is applied to the unit once only, and there is no benefit with repeated use.</t>
    </r>
  </si>
  <si>
    <t>Cruel Joke</t>
  </si>
  <si>
    <r>
      <rPr>
        <rFont val="Arial"/>
        <color theme="1"/>
      </rPr>
      <t xml:space="preserve">The Witch releases 1 additional </t>
    </r>
    <r>
      <rPr>
        <rFont val="Arial"/>
        <color rgb="FFFF9900"/>
      </rPr>
      <t>curse</t>
    </r>
    <r>
      <rPr>
        <rFont val="Arial"/>
        <color theme="1"/>
      </rPr>
      <t>/</t>
    </r>
    <r>
      <rPr>
        <rFont val="Arial"/>
        <color rgb="FFFF9900"/>
      </rPr>
      <t>charm</t>
    </r>
    <r>
      <rPr>
        <rFont val="Arial"/>
        <color theme="1"/>
      </rPr>
      <t xml:space="preserve">. The additional </t>
    </r>
    <r>
      <rPr>
        <rFont val="Arial"/>
        <color rgb="FFFF9900"/>
      </rPr>
      <t>curse</t>
    </r>
    <r>
      <rPr>
        <rFont val="Arial"/>
        <color theme="1"/>
      </rPr>
      <t xml:space="preserve"> will disappear </t>
    </r>
    <r>
      <rPr>
        <rFont val="Arial"/>
        <color rgb="FF4A86E8"/>
      </rPr>
      <t>4</t>
    </r>
    <r>
      <rPr>
        <rFont val="Arial"/>
        <color theme="1"/>
      </rPr>
      <t xml:space="preserve"> seconds after impact.</t>
    </r>
  </si>
  <si>
    <t>Gift of the Raven</t>
  </si>
  <si>
    <r>
      <rPr>
        <rFont val="Arial"/>
        <color theme="1"/>
      </rPr>
      <t xml:space="preserve">The Witch stops </t>
    </r>
    <r>
      <rPr>
        <rFont val="Arial"/>
        <color rgb="FFFF9900"/>
      </rPr>
      <t>cursing</t>
    </r>
    <r>
      <rPr>
        <rFont val="Arial"/>
        <color theme="1"/>
      </rPr>
      <t>/</t>
    </r>
    <r>
      <rPr>
        <rFont val="Arial"/>
        <color rgb="FFFF9900"/>
      </rPr>
      <t>enchanting</t>
    </r>
    <r>
      <rPr>
        <rFont val="Arial"/>
        <color theme="1"/>
      </rPr>
      <t xml:space="preserve"> units. Instead, every merge buffs nearby units for </t>
    </r>
    <r>
      <rPr>
        <rFont val="Arial"/>
        <color rgb="FF4A86E8"/>
      </rPr>
      <t>15%</t>
    </r>
    <r>
      <rPr>
        <rFont val="Arial"/>
        <color theme="1"/>
      </rPr>
      <t xml:space="preserve"> of the </t>
    </r>
    <r>
      <rPr>
        <rFont val="Arial"/>
        <color rgb="FFFF9900"/>
      </rPr>
      <t>damage increase</t>
    </r>
    <r>
      <rPr>
        <rFont val="Arial"/>
        <color theme="1"/>
      </rPr>
      <t xml:space="preserve"> effect. The strength of the effect does not depend on the Witch's merge rank. The bonus stacks up to </t>
    </r>
    <r>
      <rPr>
        <rFont val="Arial"/>
        <color rgb="FF4A86E8"/>
      </rPr>
      <t>30</t>
    </r>
    <r>
      <rPr>
        <rFont val="Arial"/>
        <color theme="1"/>
      </rPr>
      <t xml:space="preserve"> times.</t>
    </r>
  </si>
  <si>
    <t>Polymorph</t>
  </si>
  <si>
    <r>
      <rPr>
        <rFont val="Arial"/>
        <color theme="1"/>
      </rPr>
      <t xml:space="preserve">A Witch with </t>
    </r>
    <r>
      <rPr>
        <rFont val="Arial"/>
        <color rgb="FF4A86E8"/>
      </rPr>
      <t>3</t>
    </r>
    <r>
      <rPr>
        <rFont val="Arial"/>
        <color theme="1"/>
      </rPr>
      <t xml:space="preserve"> merge rank and above will transform into a random unit every </t>
    </r>
    <r>
      <rPr>
        <rFont val="Arial"/>
        <color rgb="FF4A86E8"/>
      </rPr>
      <t>45</t>
    </r>
    <r>
      <rPr>
        <rFont val="Arial"/>
        <color theme="1"/>
      </rPr>
      <t xml:space="preserve"> seconds, activating her merge effect.</t>
    </r>
  </si>
  <si>
    <t>Unstable Magic</t>
  </si>
  <si>
    <r>
      <rPr>
        <rFont val="Arial"/>
        <color theme="1"/>
      </rPr>
      <t xml:space="preserve">Witches with </t>
    </r>
    <r>
      <rPr>
        <rFont val="Arial"/>
        <color rgb="FF4A86E8"/>
      </rPr>
      <t>3</t>
    </r>
    <r>
      <rPr>
        <rFont val="Arial"/>
        <color theme="1"/>
      </rPr>
      <t xml:space="preserve"> merge rank and above will attack </t>
    </r>
    <r>
      <rPr>
        <rFont val="Arial"/>
        <color rgb="FF4A86E8"/>
      </rPr>
      <t>2</t>
    </r>
    <r>
      <rPr>
        <rFont val="Arial"/>
        <color theme="1"/>
      </rPr>
      <t xml:space="preserve"> additional targets and receive a </t>
    </r>
    <r>
      <rPr>
        <rFont val="Arial"/>
        <color rgb="FF4A86E8"/>
      </rPr>
      <t>3%</t>
    </r>
    <r>
      <rPr>
        <rFont val="Arial"/>
        <color theme="1"/>
      </rPr>
      <t xml:space="preserve"> chance of </t>
    </r>
    <r>
      <rPr>
        <rFont val="Arial"/>
        <color rgb="FFFF9900"/>
      </rPr>
      <t>instantly killing</t>
    </r>
    <r>
      <rPr>
        <rFont val="Arial"/>
        <color theme="1"/>
      </rPr>
      <t xml:space="preserve"> common monsters.</t>
    </r>
  </si>
  <si>
    <t>Magic Circle</t>
  </si>
  <si>
    <r>
      <rPr>
        <rFont val="Arial"/>
        <color theme="1"/>
      </rPr>
      <t xml:space="preserve">At the start of the battle, the witch creates a magic circle tile on the player's field. Merging units within the circle will generate </t>
    </r>
    <r>
      <rPr>
        <rFont val="Arial"/>
        <color rgb="FF4A86E8"/>
      </rPr>
      <t>100</t>
    </r>
    <r>
      <rPr>
        <rFont val="Arial"/>
        <color theme="1"/>
      </rPr>
      <t xml:space="preserve"> mana and </t>
    </r>
    <r>
      <rPr>
        <rFont val="Arial"/>
        <color rgb="FF4A86E8"/>
      </rPr>
      <t>40%</t>
    </r>
    <r>
      <rPr>
        <rFont val="Arial"/>
        <color theme="1"/>
      </rPr>
      <t xml:space="preserve"> of the summoning cost, and then the circle will be transferred.</t>
    </r>
  </si>
  <si>
    <t>Circle of Curses</t>
  </si>
  <si>
    <r>
      <rPr>
        <rFont val="Arial"/>
        <color theme="1"/>
      </rPr>
      <t xml:space="preserve">At the start of the battle, the Witch creates a cursed circle on one tile of the opponent's field in PvP or the ally's field in Co-Op. The units located within the circle receive </t>
    </r>
    <r>
      <rPr>
        <rFont val="Arial"/>
        <color rgb="FF4A86E8"/>
      </rPr>
      <t>100%</t>
    </r>
    <r>
      <rPr>
        <rFont val="Arial"/>
        <color theme="1"/>
      </rPr>
      <t xml:space="preserve"> healing effect in PvP and </t>
    </r>
    <r>
      <rPr>
        <rFont val="Arial"/>
        <color rgb="FF4A86E8"/>
      </rPr>
      <t>50%</t>
    </r>
    <r>
      <rPr>
        <rFont val="Arial"/>
        <color theme="1"/>
      </rPr>
      <t xml:space="preserve"> damage increase in Co-Op mode or in the Plunder Challenges.</t>
    </r>
  </si>
  <si>
    <t>Witchfire</t>
  </si>
  <si>
    <r>
      <rPr>
        <rFont val="Arial"/>
        <color theme="1"/>
      </rPr>
      <t xml:space="preserve">The witches start to heal monsters on the opponent's path when merging in PvP and inflict damage as a percentage of current health in Co-Op mode or in the Plunder Challenges. Healing and damage equal </t>
    </r>
    <r>
      <rPr>
        <rFont val="Arial"/>
        <color rgb="FF4A86E8"/>
      </rPr>
      <t>10%</t>
    </r>
    <r>
      <rPr>
        <rFont val="Arial"/>
        <color theme="1"/>
      </rPr>
      <t xml:space="preserve"> and increase with merge rank by </t>
    </r>
    <r>
      <rPr>
        <rFont val="Arial"/>
        <color rgb="FF4A86E8"/>
      </rPr>
      <t>30%</t>
    </r>
    <r>
      <rPr>
        <rFont val="Arial"/>
        <color theme="1"/>
      </rPr>
      <t xml:space="preserve"> of the base value.</t>
    </r>
  </si>
  <si>
    <t>Shaman</t>
  </si>
  <si>
    <t>Double triggering</t>
  </si>
  <si>
    <t>When merged, it stuns a unit and applies an effect that will reduce the merge rank after a delay. In Co-Op mode, it increases the merge rank of an ally's unit. There is a chance of the effect being amplified and the merge rank being increased by two.</t>
  </si>
  <si>
    <t xml:space="preserve"> </t>
  </si>
  <si>
    <r>
      <rPr>
        <rFont val="Arial"/>
        <color theme="1"/>
      </rPr>
      <t xml:space="preserve">When merging in </t>
    </r>
    <r>
      <rPr>
        <rFont val="Arial"/>
        <color rgb="FF4A86E8"/>
      </rPr>
      <t>PvP mode</t>
    </r>
    <r>
      <rPr>
        <rFont val="Arial"/>
        <color theme="1"/>
      </rPr>
      <t xml:space="preserve"> the Shaman targets a random enemy unit to cast the ability on. When hit, the opponent's unit is stunned and receives an effect that will reduce the rank of the unit by one after a short period of time. If the opponent's unit is of the first merge rank, then when the rank is reduced the unit will disappear. There is a chance depending on the </t>
    </r>
    <r>
      <rPr>
        <rFont val="Arial"/>
        <color rgb="FF4A86E8"/>
      </rPr>
      <t>unit level</t>
    </r>
    <r>
      <rPr>
        <rFont val="Arial"/>
        <color theme="1"/>
      </rPr>
      <t xml:space="preserve">, that the ability may be enhanced and may reduce the unit rank by two units.
When merging in </t>
    </r>
    <r>
      <rPr>
        <rFont val="Arial"/>
        <color rgb="FF4A86E8"/>
      </rPr>
      <t>Co-Op</t>
    </r>
    <r>
      <rPr>
        <rFont val="Arial"/>
        <color theme="1"/>
      </rPr>
      <t xml:space="preserve"> mode, the Shaman targets a random allied unit with the ability. In this case, the ally's unit is upgraded by one merge rank.
When merging in </t>
    </r>
    <r>
      <rPr>
        <rFont val="Arial"/>
        <color rgb="FF4A86E8"/>
      </rPr>
      <t>Plunder</t>
    </r>
    <r>
      <rPr>
        <rFont val="Arial"/>
        <color theme="1"/>
      </rPr>
      <t xml:space="preserve"> Challenges, the Shaman targets a random allied unit with the ability. On hit, the ally's unit will increase its merge rank by one. There is a chance, depending on the </t>
    </r>
    <r>
      <rPr>
        <rFont val="Arial"/>
        <color rgb="FF4A86E8"/>
      </rPr>
      <t>unit rank</t>
    </r>
    <r>
      <rPr>
        <rFont val="Arial"/>
        <color theme="1"/>
      </rPr>
      <t>, that it can be increased by two.</t>
    </r>
  </si>
  <si>
    <t>Archer</t>
  </si>
  <si>
    <t>Common</t>
  </si>
  <si>
    <t>1,15</t>
  </si>
  <si>
    <t>Has high attack speed.</t>
  </si>
  <si>
    <r>
      <rPr>
        <rFont val="Arial"/>
        <color theme="1"/>
      </rPr>
      <t xml:space="preserve">The arecher attacks the very </t>
    </r>
    <r>
      <rPr>
        <rFont val="Arial"/>
        <color rgb="FF4A86E8"/>
      </rPr>
      <t>first target</t>
    </r>
    <r>
      <rPr>
        <rFont val="Arial"/>
        <color theme="1"/>
      </rPr>
      <t xml:space="preserve"> on the path. Increases its </t>
    </r>
    <r>
      <rPr>
        <rFont val="Arial"/>
        <color rgb="FF4A86E8"/>
      </rPr>
      <t>attack speed</t>
    </r>
    <r>
      <rPr>
        <rFont val="Arial"/>
        <color theme="1"/>
      </rPr>
      <t xml:space="preserve"> with each </t>
    </r>
    <r>
      <rPr>
        <rFont val="Arial"/>
        <color rgb="FF4A86E8"/>
      </rPr>
      <t>Mana Power-Up</t>
    </r>
    <r>
      <rPr>
        <rFont val="Arial"/>
        <color theme="1"/>
      </rPr>
      <t>.</t>
    </r>
  </si>
  <si>
    <t>Bombradier</t>
  </si>
  <si>
    <t>Stun chance</t>
  </si>
  <si>
    <t>Stun duration</t>
  </si>
  <si>
    <t>Has a chance to stun the target. Chance of subsequent stun is decreased.</t>
  </si>
  <si>
    <r>
      <rPr>
        <rFont val="Arial"/>
        <color theme="1"/>
      </rPr>
      <t xml:space="preserve">The Bombardier attacks the </t>
    </r>
    <r>
      <rPr>
        <rFont val="Arial"/>
        <color rgb="FF4A86E8"/>
      </rPr>
      <t>first</t>
    </r>
    <r>
      <rPr>
        <rFont val="Arial"/>
        <color theme="1"/>
      </rPr>
      <t xml:space="preserve"> non-stunned target on the path that can be stunned. Attacks have a chance of </t>
    </r>
    <r>
      <rPr>
        <rFont val="Arial"/>
        <color rgb="FF4A86E8"/>
      </rPr>
      <t>stunning</t>
    </r>
    <r>
      <rPr>
        <rFont val="Arial"/>
        <color theme="1"/>
      </rPr>
      <t xml:space="preserve"> the target. Monsters affected by this cannot move. You'll be much less likely to stun targets a second time.</t>
    </r>
  </si>
  <si>
    <t>Cold Mage</t>
  </si>
  <si>
    <t>Lowers target's movements speed on every hit.</t>
  </si>
  <si>
    <r>
      <rPr>
        <rFont val="Arial"/>
        <color theme="1"/>
      </rPr>
      <t xml:space="preserve">The Cold Mage attacks the very </t>
    </r>
    <r>
      <rPr>
        <rFont val="Arial"/>
        <color rgb="FF4A86E8"/>
      </rPr>
      <t>first target</t>
    </r>
    <r>
      <rPr>
        <rFont val="Arial"/>
        <color theme="1"/>
      </rPr>
      <t xml:space="preserve"> on the path. The Cold Mage's attacks have a </t>
    </r>
    <r>
      <rPr>
        <rFont val="Arial"/>
        <color rgb="FF4A86E8"/>
      </rPr>
      <t>slowing</t>
    </r>
    <r>
      <rPr>
        <rFont val="Arial"/>
        <color theme="1"/>
      </rPr>
      <t xml:space="preserve"> effect on monsters. The maximum slowing effect is 50%. Once the number is reached, the Cold Mage switches to the next target.</t>
    </r>
  </si>
  <si>
    <t>Deep Freeze</t>
  </si>
  <si>
    <r>
      <rPr>
        <rFont val="Arial"/>
        <color theme="1"/>
      </rPr>
      <t xml:space="preserve">Every </t>
    </r>
    <r>
      <rPr>
        <rFont val="Arial"/>
        <color rgb="FF4A86E8"/>
      </rPr>
      <t>15</t>
    </r>
    <r>
      <rPr>
        <rFont val="Arial"/>
        <color theme="1"/>
      </rPr>
      <t xml:space="preserve"> attacks, the Cold Mage freezes monsters for </t>
    </r>
    <r>
      <rPr>
        <rFont val="Arial"/>
        <color rgb="FF4A86E8"/>
      </rPr>
      <t>4s</t>
    </r>
    <r>
      <rPr>
        <rFont val="Arial"/>
        <color theme="1"/>
      </rPr>
      <t>. This effect activates once.</t>
    </r>
  </si>
  <si>
    <t>Fierce Cold</t>
  </si>
  <si>
    <r>
      <rPr>
        <rFont val="Arial"/>
        <color theme="1"/>
      </rPr>
      <t xml:space="preserve">Slows the target by an additional </t>
    </r>
    <r>
      <rPr>
        <rFont val="Arial"/>
        <color rgb="FF4A86E8"/>
      </rPr>
      <t>5%</t>
    </r>
    <r>
      <rPr>
        <rFont val="Arial"/>
        <color theme="1"/>
      </rPr>
      <t xml:space="preserve"> on top of the max amount.</t>
    </r>
  </si>
  <si>
    <t>Heat Leak</t>
  </si>
  <si>
    <r>
      <rPr>
        <rFont val="Arial"/>
        <color theme="1"/>
      </rPr>
      <t xml:space="preserve">When the Cold Mage merges, a random unit on the opponent's field freezes for </t>
    </r>
    <r>
      <rPr>
        <rFont val="Arial"/>
        <color rgb="FF4A86E8"/>
      </rPr>
      <t>6s</t>
    </r>
    <r>
      <rPr>
        <rFont val="Arial"/>
        <color theme="1"/>
      </rPr>
      <t>. Duration increases with the merge rank. Does not work in Co-Op mode and Plunder Challenges.</t>
    </r>
  </si>
  <si>
    <t>Flash of Frost</t>
  </si>
  <si>
    <r>
      <rPr>
        <rFont val="Arial"/>
        <color theme="1"/>
      </rPr>
      <t xml:space="preserve">When the Cold Mage merges, </t>
    </r>
    <r>
      <rPr>
        <rFont val="Arial"/>
        <color rgb="FF4A86E8"/>
      </rPr>
      <t>3</t>
    </r>
    <r>
      <rPr>
        <rFont val="Arial"/>
        <color theme="1"/>
      </rPr>
      <t xml:space="preserve"> monsters on the path are slowed by the max amount. The number of monsters increases based on the Cold Mage's merge rank.</t>
    </r>
  </si>
  <si>
    <t>Blizzard</t>
  </si>
  <si>
    <r>
      <rPr>
        <rFont val="Arial"/>
        <color theme="1"/>
      </rPr>
      <t xml:space="preserve">Has a </t>
    </r>
    <r>
      <rPr>
        <rFont val="Arial"/>
        <color rgb="FF4A86E8"/>
      </rPr>
      <t>7%</t>
    </r>
    <r>
      <rPr>
        <rFont val="Arial"/>
        <color theme="1"/>
      </rPr>
      <t xml:space="preserve"> chance on attack to affect the target with a blizzard, slowing monsters in the area.</t>
    </r>
  </si>
  <si>
    <t>Cracking Ice</t>
  </si>
  <si>
    <r>
      <rPr>
        <rFont val="Arial"/>
        <color theme="1"/>
      </rPr>
      <t xml:space="preserve">Frozen targets with health below </t>
    </r>
    <r>
      <rPr>
        <rFont val="Arial"/>
        <color rgb="FF4A86E8"/>
      </rPr>
      <t>30%</t>
    </r>
    <r>
      <rPr>
        <rFont val="Arial"/>
        <color theme="1"/>
      </rPr>
      <t xml:space="preserve"> take </t>
    </r>
    <r>
      <rPr>
        <rFont val="Arial"/>
        <color rgb="FF4A86E8"/>
      </rPr>
      <t>20%</t>
    </r>
    <r>
      <rPr>
        <rFont val="Arial"/>
        <color theme="1"/>
      </rPr>
      <t xml:space="preserve"> more damage.</t>
    </r>
  </si>
  <si>
    <t>Deadly Cold</t>
  </si>
  <si>
    <r>
      <rPr>
        <rFont val="Arial"/>
        <color theme="1"/>
      </rPr>
      <t xml:space="preserve">Frozen targets die if their health drops below </t>
    </r>
    <r>
      <rPr>
        <rFont val="Arial"/>
        <color rgb="FF4A86E8"/>
      </rPr>
      <t>5%</t>
    </r>
    <r>
      <rPr>
        <rFont val="Arial"/>
        <color theme="1"/>
      </rPr>
      <t>.</t>
    </r>
  </si>
  <si>
    <t>Fire Mage</t>
  </si>
  <si>
    <t>Deals damage in an area around the target.</t>
  </si>
  <si>
    <r>
      <rPr>
        <rFont val="Arial"/>
        <color theme="1"/>
      </rPr>
      <t xml:space="preserve">The Fire Mage atacks the very </t>
    </r>
    <r>
      <rPr>
        <rFont val="Arial"/>
        <color rgb="FF4A86E8"/>
      </rPr>
      <t>first target</t>
    </r>
    <r>
      <rPr>
        <rFont val="Arial"/>
        <color theme="1"/>
      </rPr>
      <t xml:space="preserve"> on the path. Each attack summons a fiery explosion that does damage to all the monsters around the target.</t>
    </r>
  </si>
  <si>
    <t>Hunter</t>
  </si>
  <si>
    <t>The first shot at a target deals increased damage. Damage also grows with merge rank.</t>
  </si>
  <si>
    <r>
      <rPr>
        <rFont val="Arial"/>
        <color theme="1"/>
      </rPr>
      <t xml:space="preserve">The Hunter attacks a </t>
    </r>
    <r>
      <rPr>
        <rFont val="Arial"/>
        <color rgb="FF4A86E8"/>
      </rPr>
      <t>random target</t>
    </r>
    <r>
      <rPr>
        <rFont val="Arial"/>
        <color theme="1"/>
      </rPr>
      <t xml:space="preserve">, dealing </t>
    </r>
    <r>
      <rPr>
        <rFont val="Arial"/>
        <color rgb="FF4A86E8"/>
      </rPr>
      <t>increased damage with its first shot</t>
    </r>
    <r>
      <rPr>
        <rFont val="Arial"/>
        <color theme="1"/>
      </rPr>
      <t xml:space="preserve">. Subsequent attacks deal base damage. 
After a target is destroyed, the Hunter randomly chooses a new target and inflicts increased damage on it with his first shot.
</t>
    </r>
    <r>
      <rPr>
        <rFont val="Arial"/>
        <color rgb="FF4A86E8"/>
      </rPr>
      <t>First shot damage will increase with merge rank.</t>
    </r>
  </si>
  <si>
    <t>Damage increase 15% each by Merge Rank</t>
  </si>
  <si>
    <t>Poaching</t>
  </si>
  <si>
    <r>
      <rPr>
        <rFont val="Arial"/>
        <color theme="1"/>
      </rPr>
      <t xml:space="preserve">Moves to the next target every </t>
    </r>
    <r>
      <rPr>
        <rFont val="Arial"/>
        <color rgb="FF4A86E8"/>
      </rPr>
      <t>15</t>
    </r>
    <r>
      <rPr>
        <rFont val="Arial"/>
        <color theme="1"/>
      </rPr>
      <t xml:space="preserve"> shots.</t>
    </r>
  </si>
  <si>
    <t>Suddon Shot</t>
  </si>
  <si>
    <r>
      <rPr>
        <rFont val="Arial"/>
        <color theme="1"/>
      </rPr>
      <t xml:space="preserve">Has a </t>
    </r>
    <r>
      <rPr>
        <rFont val="Arial"/>
        <color rgb="FF4A86E8"/>
      </rPr>
      <t>50%</t>
    </r>
    <r>
      <rPr>
        <rFont val="Arial"/>
        <color theme="1"/>
      </rPr>
      <t xml:space="preserve"> chance to also deal </t>
    </r>
    <r>
      <rPr>
        <rFont val="Arial"/>
        <color rgb="FF4A86E8"/>
      </rPr>
      <t>150%</t>
    </r>
    <r>
      <rPr>
        <rFont val="Arial"/>
        <color theme="1"/>
      </rPr>
      <t xml:space="preserve"> more damage with the first shot.</t>
    </r>
  </si>
  <si>
    <t>Hunting Season</t>
  </si>
  <si>
    <r>
      <rPr>
        <rFont val="Arial"/>
        <color theme="1"/>
      </rPr>
      <t xml:space="preserve">Killing a boss or mini boss with the Hunter's attack gives a trophy. When you have </t>
    </r>
    <r>
      <rPr>
        <rFont val="Arial"/>
        <color rgb="FF4A86E8"/>
      </rPr>
      <t>6</t>
    </r>
    <r>
      <rPr>
        <rFont val="Arial"/>
        <color theme="1"/>
      </rPr>
      <t xml:space="preserve"> trophies, </t>
    </r>
    <r>
      <rPr>
        <rFont val="Arial"/>
        <color rgb="FF4A86E8"/>
      </rPr>
      <t>2</t>
    </r>
    <r>
      <rPr>
        <rFont val="Arial"/>
        <color theme="1"/>
      </rPr>
      <t xml:space="preserve"> Hunters go up in merge rank, and your trophies reset to zero.</t>
    </r>
  </si>
  <si>
    <t>Large Prey</t>
  </si>
  <si>
    <r>
      <rPr>
        <rFont val="Arial"/>
        <color theme="1"/>
      </rPr>
      <t xml:space="preserve">Killing a boss or mini boss with the Hunter's attack gives a trophy, increasing that unit's damage by </t>
    </r>
    <r>
      <rPr>
        <rFont val="Arial"/>
        <color rgb="FF4A86E8"/>
      </rPr>
      <t>15</t>
    </r>
    <r>
      <rPr>
        <rFont val="Arial"/>
        <color theme="1"/>
      </rPr>
      <t xml:space="preserve">. The maximum number of trophies cannot exceed </t>
    </r>
    <r>
      <rPr>
        <rFont val="Arial"/>
        <color rgb="FF4A86E8"/>
      </rPr>
      <t>60</t>
    </r>
    <r>
      <rPr>
        <rFont val="Arial"/>
        <color theme="1"/>
      </rPr>
      <t>.</t>
    </r>
  </si>
  <si>
    <t>Buckshot</t>
  </si>
  <si>
    <r>
      <rPr>
        <rFont val="Arial"/>
        <color theme="1"/>
      </rPr>
      <t xml:space="preserve">Hunters at merge rank </t>
    </r>
    <r>
      <rPr>
        <rFont val="Arial"/>
        <color rgb="FF4A86E8"/>
      </rPr>
      <t>3</t>
    </r>
    <r>
      <rPr>
        <rFont val="Arial"/>
        <color theme="1"/>
      </rPr>
      <t xml:space="preserve"> or higher deal </t>
    </r>
    <r>
      <rPr>
        <rFont val="Arial"/>
        <color rgb="FF4A86E8"/>
      </rPr>
      <t>30%</t>
    </r>
    <r>
      <rPr>
        <rFont val="Arial"/>
        <color theme="1"/>
      </rPr>
      <t xml:space="preserve"> damage in a small radius around the target.</t>
    </r>
  </si>
  <si>
    <t>Keen Eye</t>
  </si>
  <si>
    <r>
      <rPr>
        <rFont val="Arial"/>
        <color theme="1"/>
      </rPr>
      <t xml:space="preserve">Hunters at merge rank </t>
    </r>
    <r>
      <rPr>
        <rFont val="Arial"/>
        <color rgb="FF4A86E8"/>
      </rPr>
      <t>3</t>
    </r>
    <r>
      <rPr>
        <rFont val="Arial"/>
        <color theme="1"/>
      </rPr>
      <t xml:space="preserve"> or higher get an additional </t>
    </r>
    <r>
      <rPr>
        <rFont val="Arial"/>
        <color rgb="FF4A86E8"/>
      </rPr>
      <t>12%</t>
    </r>
    <r>
      <rPr>
        <rFont val="Arial"/>
        <color theme="1"/>
      </rPr>
      <t xml:space="preserve"> critical damage chance.</t>
    </r>
  </si>
  <si>
    <t>Wild Hunt</t>
  </si>
  <si>
    <r>
      <rPr>
        <rFont val="Arial"/>
        <color theme="1"/>
      </rPr>
      <t xml:space="preserve">Has a </t>
    </r>
    <r>
      <rPr>
        <rFont val="Arial"/>
        <color rgb="FF4A86E8"/>
      </rPr>
      <t>30%</t>
    </r>
    <r>
      <rPr>
        <rFont val="Arial"/>
        <color theme="1"/>
      </rPr>
      <t xml:space="preserve"> chance of increase the number of trophies. When you kill a boss or a mini boss a swift boar will be summoned to your opponent's path. Theres also a </t>
    </r>
    <r>
      <rPr>
        <rFont val="Arial"/>
        <color rgb="FF4A86E8"/>
      </rPr>
      <t>8%</t>
    </r>
    <r>
      <rPr>
        <rFont val="Arial"/>
        <color theme="1"/>
      </rPr>
      <t xml:space="preserve"> chance of summoning a swift boar if the monster was killed by the Hunter. Doesn't work in Co-Op mode or in the Plunder Challenges.</t>
    </r>
  </si>
  <si>
    <t>Lightning Mage</t>
  </si>
  <si>
    <t>Lightning damage</t>
  </si>
  <si>
    <t>Extra targets</t>
  </si>
  <si>
    <t>Deals lightning damage to the first three targets (100%, 70%, 30% respectively)</t>
  </si>
  <si>
    <r>
      <rPr>
        <rFont val="Arial"/>
        <color theme="1"/>
      </rPr>
      <t xml:space="preserve">The Lightning Mage attacks the very </t>
    </r>
    <r>
      <rPr>
        <rFont val="Arial"/>
        <color rgb="FF4A86E8"/>
      </rPr>
      <t>first target</t>
    </r>
    <r>
      <rPr>
        <rFont val="Arial"/>
        <color theme="1"/>
      </rPr>
      <t xml:space="preserve"> on the path. Each attack summons chain lighting that does additional damage to the target and two monsters behind it.
The main target takes 100% of the lightning damage, the next one takes 70%, and the third takes 30%.</t>
    </r>
  </si>
  <si>
    <t>Poisoner</t>
  </si>
  <si>
    <t>Venom damage</t>
  </si>
  <si>
    <t>Poisons monsters with venom, periodically inflicting damage. Venom damage is increased with each merge rank.</t>
  </si>
  <si>
    <r>
      <rPr>
        <rFont val="Arial"/>
        <color theme="1"/>
      </rPr>
      <t xml:space="preserve">The Poisoner attacks the </t>
    </r>
    <r>
      <rPr>
        <rFont val="Arial"/>
        <color rgb="FF4A86E8"/>
      </rPr>
      <t>first target</t>
    </r>
    <r>
      <rPr>
        <rFont val="Arial"/>
        <color theme="1"/>
      </rPr>
      <t xml:space="preserve"> on the path </t>
    </r>
    <r>
      <rPr>
        <rFont val="Arial"/>
        <color rgb="FF4A86E8"/>
      </rPr>
      <t>that has not been afflicted with Venom</t>
    </r>
    <r>
      <rPr>
        <rFont val="Arial"/>
        <color theme="1"/>
      </rPr>
      <t xml:space="preserve">. If there are no available targets, he attacks the first target on the path.
The Poisoner applies the </t>
    </r>
    <r>
      <rPr>
        <rFont val="Arial"/>
        <color rgb="FF4A86E8"/>
      </rPr>
      <t>Venom</t>
    </r>
    <r>
      <rPr>
        <rFont val="Arial"/>
        <color theme="1"/>
      </rPr>
      <t xml:space="preserve"> effect to the target, which deals periodic damage. The effect does not expire over time, but it can be neutralized.
The damage dealt by Venom grows </t>
    </r>
    <r>
      <rPr>
        <rFont val="Arial"/>
        <color rgb="FF4A86E8"/>
      </rPr>
      <t>with merge rank</t>
    </r>
    <r>
      <rPr>
        <rFont val="Arial"/>
        <color theme="1"/>
      </rPr>
      <t xml:space="preserve">.
If </t>
    </r>
    <r>
      <rPr>
        <rFont val="Arial"/>
        <color rgb="FF4A86E8"/>
      </rPr>
      <t>several</t>
    </r>
    <r>
      <rPr>
        <rFont val="Arial"/>
        <color theme="1"/>
      </rPr>
      <t xml:space="preserve"> Poisoners attack the same target, it will take the effect of whichever one hits first.</t>
    </r>
  </si>
  <si>
    <t>Rogue</t>
  </si>
  <si>
    <t>Damage per strike increases by a random number between 1 and your critical damage value.</t>
  </si>
  <si>
    <r>
      <rPr>
        <rFont val="Arial"/>
        <color theme="1"/>
      </rPr>
      <t xml:space="preserve">The Rogue attacks the very </t>
    </r>
    <r>
      <rPr>
        <rFont val="Arial"/>
        <color rgb="FF4A86E8"/>
      </rPr>
      <t>first target</t>
    </r>
    <r>
      <rPr>
        <rFont val="Arial"/>
        <color theme="1"/>
      </rPr>
      <t xml:space="preserve"> on the path. The Rogue's attacks do additional damage to the target. The damage bonus is random and ranges from 1 to the </t>
    </r>
    <r>
      <rPr>
        <rFont val="Arial"/>
        <color rgb="FF4A86E8"/>
      </rPr>
      <t>critical damage</t>
    </r>
    <r>
      <rPr>
        <rFont val="Arial"/>
        <color theme="1"/>
      </rPr>
      <t xml:space="preserve"> value.</t>
    </r>
  </si>
  <si>
    <t>Smoke Bomb</t>
  </si>
  <si>
    <r>
      <rPr>
        <rFont val="Arial"/>
        <color theme="1"/>
      </rPr>
      <t xml:space="preserve">Has a </t>
    </r>
    <r>
      <rPr>
        <rFont val="Arial"/>
        <color rgb="FF4A86E8"/>
      </rPr>
      <t>50%</t>
    </r>
    <r>
      <rPr>
        <rFont val="Arial"/>
        <color theme="1"/>
      </rPr>
      <t xml:space="preserve"> chance of the Rogue using a </t>
    </r>
    <r>
      <rPr>
        <rFont val="Arial"/>
        <color rgb="FFFF9900"/>
      </rPr>
      <t>smoke bomb</t>
    </r>
    <r>
      <rPr>
        <rFont val="Arial"/>
        <color theme="1"/>
      </rPr>
      <t xml:space="preserve">. When merging or changing merge rank for </t>
    </r>
    <r>
      <rPr>
        <rFont val="Arial"/>
        <color rgb="FF4A86E8"/>
      </rPr>
      <t>5</t>
    </r>
    <r>
      <rPr>
        <rFont val="Arial"/>
        <color theme="1"/>
      </rPr>
      <t xml:space="preserve"> sec. neighboring Rogues are shrouded in smoke, protecting them from negative effects.</t>
    </r>
  </si>
  <si>
    <t>Vigor Bomb</t>
  </si>
  <si>
    <r>
      <rPr>
        <rFont val="Arial"/>
        <color theme="1"/>
      </rPr>
      <t xml:space="preserve">Has a </t>
    </r>
    <r>
      <rPr>
        <rFont val="Arial"/>
        <color rgb="FF4A86E8"/>
      </rPr>
      <t>50%</t>
    </r>
    <r>
      <rPr>
        <rFont val="Arial"/>
        <color theme="1"/>
      </rPr>
      <t xml:space="preserve"> chance of the Rogue using a </t>
    </r>
    <r>
      <rPr>
        <rFont val="Arial"/>
        <color rgb="FFFF9900"/>
      </rPr>
      <t>vigor bomb</t>
    </r>
    <r>
      <rPr>
        <rFont val="Arial"/>
        <color theme="1"/>
      </rPr>
      <t xml:space="preserve">. When merging or changing merge rank for </t>
    </r>
    <r>
      <rPr>
        <rFont val="Arial"/>
        <color rgb="FF4A86E8"/>
      </rPr>
      <t>5</t>
    </r>
    <r>
      <rPr>
        <rFont val="Arial"/>
        <color theme="1"/>
      </rPr>
      <t xml:space="preserve"> sec. neighboring Rogues are shrouded in smoke, increasing their attack speed by </t>
    </r>
    <r>
      <rPr>
        <rFont val="Arial"/>
        <color rgb="FF4A86E8"/>
      </rPr>
      <t>30%</t>
    </r>
    <r>
      <rPr>
        <rFont val="Arial"/>
        <color theme="1"/>
      </rPr>
      <t>.</t>
    </r>
  </si>
  <si>
    <t>Giant Spikes</t>
  </si>
  <si>
    <r>
      <rPr>
        <rFont val="Arial"/>
        <color theme="1"/>
      </rPr>
      <t xml:space="preserve">Has a </t>
    </r>
    <r>
      <rPr>
        <rFont val="Arial"/>
        <color rgb="FF4A86E8"/>
      </rPr>
      <t>50%</t>
    </r>
    <r>
      <rPr>
        <rFont val="Arial"/>
        <color theme="1"/>
      </rPr>
      <t xml:space="preserve"> chance of the Rogue using </t>
    </r>
    <r>
      <rPr>
        <rFont val="Arial"/>
        <color rgb="FFFF9900"/>
      </rPr>
      <t>spikes</t>
    </r>
    <r>
      <rPr>
        <rFont val="Arial"/>
        <color theme="1"/>
      </rPr>
      <t xml:space="preserve">. When merging or changing merge rank, throws them at the first target. The </t>
    </r>
    <r>
      <rPr>
        <rFont val="Arial"/>
        <color rgb="FFFF9900"/>
      </rPr>
      <t>spikes</t>
    </r>
    <r>
      <rPr>
        <rFont val="Arial"/>
        <color theme="1"/>
      </rPr>
      <t xml:space="preserve"> inflict damage and slow monsters down. Bosses and mini bosses within the range of the spikes receive </t>
    </r>
    <r>
      <rPr>
        <rFont val="Arial"/>
        <color rgb="FF4A86E8"/>
      </rPr>
      <t>50%</t>
    </r>
    <r>
      <rPr>
        <rFont val="Arial"/>
        <color theme="1"/>
      </rPr>
      <t xml:space="preserve"> more damage.</t>
    </r>
  </si>
  <si>
    <t>Slug Spikes</t>
  </si>
  <si>
    <r>
      <rPr>
        <rFont val="Arial"/>
        <color theme="1"/>
      </rPr>
      <t xml:space="preserve">Has a </t>
    </r>
    <r>
      <rPr>
        <rFont val="Arial"/>
        <color rgb="FF4A86E8"/>
      </rPr>
      <t>50%</t>
    </r>
    <r>
      <rPr>
        <rFont val="Arial"/>
        <color theme="1"/>
      </rPr>
      <t xml:space="preserve"> chance of the Rogue using </t>
    </r>
    <r>
      <rPr>
        <rFont val="Arial"/>
        <color rgb="FFFF9900"/>
      </rPr>
      <t>spikes</t>
    </r>
    <r>
      <rPr>
        <rFont val="Arial"/>
        <color theme="1"/>
      </rPr>
      <t xml:space="preserve">. When merging or changing merge rank, throws them at the first target. The </t>
    </r>
    <r>
      <rPr>
        <rFont val="Arial"/>
        <color rgb="FFFF9900"/>
      </rPr>
      <t>spikes</t>
    </r>
    <r>
      <rPr>
        <rFont val="Arial"/>
        <color theme="1"/>
      </rPr>
      <t xml:space="preserve"> inflict damage and slow monsters down. All monsters, except bosses and mini bosses within the range of the spikes receive </t>
    </r>
    <r>
      <rPr>
        <rFont val="Arial"/>
        <color rgb="FF4A86E8"/>
      </rPr>
      <t>30%</t>
    </r>
    <r>
      <rPr>
        <rFont val="Arial"/>
        <color theme="1"/>
      </rPr>
      <t xml:space="preserve"> more damage.</t>
    </r>
  </si>
  <si>
    <t>Fan Strike</t>
  </si>
  <si>
    <r>
      <rPr>
        <rFont val="Arial"/>
        <color theme="1"/>
      </rPr>
      <t xml:space="preserve">While in the smoke, the Rogue attacks the first </t>
    </r>
    <r>
      <rPr>
        <rFont val="Arial"/>
        <color rgb="FF4A86E8"/>
      </rPr>
      <t>3</t>
    </r>
    <r>
      <rPr>
        <rFont val="Arial"/>
        <color theme="1"/>
      </rPr>
      <t xml:space="preserve"> target(s).</t>
    </r>
  </si>
  <si>
    <t>Double Blow</t>
  </si>
  <si>
    <r>
      <rPr>
        <rFont val="Arial"/>
        <color theme="1"/>
      </rPr>
      <t xml:space="preserve">While in the smoke, the Rogue attacks the target </t>
    </r>
    <r>
      <rPr>
        <rFont val="Arial"/>
        <color rgb="FF4A86E8"/>
      </rPr>
      <t>twice</t>
    </r>
    <r>
      <rPr>
        <rFont val="Arial"/>
        <color theme="1"/>
      </rPr>
      <t>.</t>
    </r>
  </si>
  <si>
    <t>Shinobi</t>
  </si>
  <si>
    <r>
      <rPr>
        <rFont val="Arial"/>
        <color theme="1"/>
      </rPr>
      <t xml:space="preserve">Has a </t>
    </r>
    <r>
      <rPr>
        <rFont val="Arial"/>
        <color rgb="FF4A86E8"/>
      </rPr>
      <t>15%</t>
    </r>
    <r>
      <rPr>
        <rFont val="Arial"/>
        <color theme="1"/>
      </rPr>
      <t xml:space="preserve"> chance of a </t>
    </r>
    <r>
      <rPr>
        <rFont val="Arial"/>
        <color rgb="FFFF9900"/>
      </rPr>
      <t>Shinobi</t>
    </r>
    <r>
      <rPr>
        <rFont val="Arial"/>
        <color theme="1"/>
      </rPr>
      <t xml:space="preserve"> appearing in place of the Rogue, using both a bomb and spikes. His spread of extra damage does not start at 1, but at </t>
    </r>
    <r>
      <rPr>
        <rFont val="Arial"/>
        <color rgb="FF4A86E8"/>
      </rPr>
      <t>10%</t>
    </r>
    <r>
      <rPr>
        <rFont val="Arial"/>
        <color theme="1"/>
      </rPr>
      <t xml:space="preserve"> of your critical damage score. In addition, every </t>
    </r>
    <r>
      <rPr>
        <rFont val="Arial"/>
        <color rgb="FF4A86E8"/>
      </rPr>
      <t xml:space="preserve">20 </t>
    </r>
    <r>
      <rPr>
        <rFont val="Arial"/>
        <color theme="1"/>
      </rPr>
      <t>seconds it covers itself and neighboring Rogues in smoke and throws spikes at monsters.</t>
    </r>
  </si>
  <si>
    <t>Thrower</t>
  </si>
  <si>
    <t>Attacks a random target.</t>
  </si>
  <si>
    <r>
      <rPr>
        <rFont val="Arial"/>
        <color theme="1"/>
      </rPr>
      <t xml:space="preserve">The Thrower attacks a </t>
    </r>
    <r>
      <rPr>
        <rFont val="Arial"/>
        <color rgb="FF4A86E8"/>
      </rPr>
      <t>random target</t>
    </r>
    <r>
      <rPr>
        <rFont val="Arial"/>
        <color theme="1"/>
      </rPr>
      <t xml:space="preserve"> on the path. There is nothing special about this unit.</t>
    </r>
  </si>
  <si>
    <t>Alchemist</t>
  </si>
  <si>
    <t>Rare</t>
  </si>
  <si>
    <t>Trap Damage</t>
  </si>
  <si>
    <t>3,15</t>
  </si>
  <si>
    <t>Periodically creates an acid puddle that deals venom damage to monsters. Trap damage increases with each merge rank.</t>
  </si>
  <si>
    <r>
      <rPr>
        <rFont val="Arial"/>
        <color theme="1"/>
      </rPr>
      <t xml:space="preserve">The Alchemist doesn't attack monsters directly. Instead, he leaves acid puddles in random spots around the field of battle. The puddles last longer with a </t>
    </r>
    <r>
      <rPr>
        <rFont val="Arial"/>
        <color rgb="FF4A86E8"/>
      </rPr>
      <t>Mana Power-Up</t>
    </r>
    <r>
      <rPr>
        <rFont val="Arial"/>
        <color theme="1"/>
      </rPr>
      <t xml:space="preserve">. The damage puddles do depends on the </t>
    </r>
    <r>
      <rPr>
        <rFont val="Arial"/>
        <color rgb="FF4A86E8"/>
      </rPr>
      <t>unit merge rank</t>
    </r>
    <r>
      <rPr>
        <rFont val="Arial"/>
        <color theme="1"/>
      </rPr>
      <t xml:space="preserve"> and </t>
    </r>
    <r>
      <rPr>
        <rFont val="Arial"/>
        <color rgb="FF4A86E8"/>
      </rPr>
      <t>Mana Power-Up</t>
    </r>
    <r>
      <rPr>
        <rFont val="Arial"/>
        <color theme="1"/>
      </rPr>
      <t>.</t>
    </r>
  </si>
  <si>
    <t>Invigorating Elixir</t>
  </si>
  <si>
    <r>
      <rPr>
        <rFont val="Arial"/>
        <color theme="1"/>
      </rPr>
      <t xml:space="preserve">Upon spawning or increasing his merge rank the Alchemist brews an </t>
    </r>
    <r>
      <rPr>
        <rFont val="Arial"/>
        <color rgb="FFFF9900"/>
      </rPr>
      <t>elixir</t>
    </r>
    <r>
      <rPr>
        <rFont val="Arial"/>
        <color theme="1"/>
      </rPr>
      <t xml:space="preserve"> for </t>
    </r>
    <r>
      <rPr>
        <rFont val="Arial"/>
        <color rgb="FF4A86E8"/>
      </rPr>
      <t>30</t>
    </r>
    <r>
      <rPr>
        <rFont val="Arial"/>
        <color theme="1"/>
      </rPr>
      <t xml:space="preserve"> </t>
    </r>
    <r>
      <rPr>
        <rFont val="Arial"/>
        <color rgb="FF4A86E8"/>
      </rPr>
      <t>seconds</t>
    </r>
    <r>
      <rPr>
        <rFont val="Arial"/>
        <color theme="1"/>
      </rPr>
      <t xml:space="preserve">. He then throws it at </t>
    </r>
    <r>
      <rPr>
        <rFont val="Arial"/>
        <color rgb="FF4A86E8"/>
      </rPr>
      <t>2</t>
    </r>
    <r>
      <rPr>
        <rFont val="Arial"/>
        <color theme="1"/>
      </rPr>
      <t xml:space="preserve"> units, increasing their attack speed by </t>
    </r>
    <r>
      <rPr>
        <rFont val="Arial"/>
        <color rgb="FF4A86E8"/>
      </rPr>
      <t>20%</t>
    </r>
    <r>
      <rPr>
        <rFont val="Arial"/>
        <color theme="1"/>
      </rPr>
      <t xml:space="preserve"> for </t>
    </r>
    <r>
      <rPr>
        <rFont val="Arial"/>
        <color rgb="FF4A86E8"/>
      </rPr>
      <t>20</t>
    </r>
    <r>
      <rPr>
        <rFont val="Arial"/>
        <color theme="1"/>
      </rPr>
      <t xml:space="preserve"> </t>
    </r>
    <r>
      <rPr>
        <rFont val="Arial"/>
        <color rgb="FF4A86E8"/>
      </rPr>
      <t>seconds</t>
    </r>
    <r>
      <rPr>
        <rFont val="Arial"/>
        <color theme="1"/>
      </rPr>
      <t xml:space="preserve">. Each </t>
    </r>
    <r>
      <rPr>
        <rFont val="Arial"/>
        <color rgb="FFFF9900"/>
      </rPr>
      <t>elixir</t>
    </r>
    <r>
      <rPr>
        <rFont val="Arial"/>
        <color theme="1"/>
      </rPr>
      <t xml:space="preserve"> increases Alchemists' attack speed by </t>
    </r>
    <r>
      <rPr>
        <rFont val="Arial"/>
        <color rgb="FF4A86E8"/>
      </rPr>
      <t>0.25%</t>
    </r>
    <r>
      <rPr>
        <rFont val="Arial"/>
        <color theme="1"/>
      </rPr>
      <t xml:space="preserve">, and after </t>
    </r>
    <r>
      <rPr>
        <rFont val="Arial"/>
        <color rgb="FF4A86E8"/>
      </rPr>
      <t>50</t>
    </r>
    <r>
      <rPr>
        <rFont val="Arial"/>
        <color theme="1"/>
      </rPr>
      <t xml:space="preserve"> </t>
    </r>
    <r>
      <rPr>
        <rFont val="Arial"/>
        <color rgb="FFFF9900"/>
      </rPr>
      <t>elixirs</t>
    </r>
    <r>
      <rPr>
        <rFont val="Arial"/>
        <color theme="1"/>
      </rPr>
      <t xml:space="preserve"> they get a single buff of </t>
    </r>
    <r>
      <rPr>
        <rFont val="Arial"/>
        <color rgb="FF4A86E8"/>
      </rPr>
      <t>25%</t>
    </r>
    <r>
      <rPr>
        <rFont val="Arial"/>
        <color theme="1"/>
      </rPr>
      <t>.</t>
    </r>
  </si>
  <si>
    <t>Battle Elixir</t>
  </si>
  <si>
    <r>
      <rPr>
        <rFont val="Arial"/>
        <color theme="1"/>
      </rPr>
      <t xml:space="preserve">Upon spawning or increasing his merge rank the Alchemist brews an </t>
    </r>
    <r>
      <rPr>
        <rFont val="Arial"/>
        <color rgb="FFFF9900"/>
      </rPr>
      <t>elixir</t>
    </r>
    <r>
      <rPr>
        <rFont val="Arial"/>
        <color theme="1"/>
      </rPr>
      <t xml:space="preserve"> for </t>
    </r>
    <r>
      <rPr>
        <rFont val="Arial"/>
        <color rgb="FF4A86E8"/>
      </rPr>
      <t>30</t>
    </r>
    <r>
      <rPr>
        <rFont val="Arial"/>
        <color theme="1"/>
      </rPr>
      <t xml:space="preserve"> seconds. He then throws it at an enemy unit, stunning them for </t>
    </r>
    <r>
      <rPr>
        <rFont val="Arial"/>
        <color rgb="FF4A86E8"/>
      </rPr>
      <t>6 seconds</t>
    </r>
    <r>
      <rPr>
        <rFont val="Arial"/>
        <color theme="1"/>
      </rPr>
      <t xml:space="preserve"> (</t>
    </r>
    <r>
      <rPr>
        <rFont val="Arial"/>
        <color rgb="FF4A86E8"/>
      </rPr>
      <t>PvP</t>
    </r>
    <r>
      <rPr>
        <rFont val="Arial"/>
        <color theme="1"/>
      </rPr>
      <t xml:space="preserve">). Every </t>
    </r>
    <r>
      <rPr>
        <rFont val="Arial"/>
        <color rgb="FFFF9900"/>
      </rPr>
      <t>elixir</t>
    </r>
    <r>
      <rPr>
        <rFont val="Arial"/>
        <color theme="1"/>
      </rPr>
      <t xml:space="preserve"> brewed increases the damage done by all Alchemists by </t>
    </r>
    <r>
      <rPr>
        <rFont val="Arial"/>
        <color rgb="FF4A86E8"/>
      </rPr>
      <t>0.3%</t>
    </r>
    <r>
      <rPr>
        <rFont val="Arial"/>
        <color theme="1"/>
      </rPr>
      <t xml:space="preserve">, and after </t>
    </r>
    <r>
      <rPr>
        <rFont val="Arial"/>
        <color rgb="FF4A86E8"/>
      </rPr>
      <t>50</t>
    </r>
    <r>
      <rPr>
        <rFont val="Arial"/>
        <color theme="1"/>
      </rPr>
      <t xml:space="preserve"> </t>
    </r>
    <r>
      <rPr>
        <rFont val="Arial"/>
        <color rgb="FFFF9900"/>
      </rPr>
      <t>elixirs</t>
    </r>
    <r>
      <rPr>
        <rFont val="Arial"/>
        <color theme="1"/>
      </rPr>
      <t xml:space="preserve"> they get a single buff of </t>
    </r>
    <r>
      <rPr>
        <rFont val="Arial"/>
        <color rgb="FF4A86E8"/>
      </rPr>
      <t>35%</t>
    </r>
    <r>
      <rPr>
        <rFont val="Arial"/>
        <color theme="1"/>
      </rPr>
      <t>.</t>
    </r>
  </si>
  <si>
    <t>Thermonuclear Reaction</t>
  </si>
  <si>
    <r>
      <rPr>
        <rFont val="Arial"/>
        <color theme="1"/>
      </rPr>
      <t xml:space="preserve">When they merge or boost their merge rank, Alchemists instantly brew and throw an </t>
    </r>
    <r>
      <rPr>
        <rFont val="Arial"/>
        <color rgb="FFFF9900"/>
      </rPr>
      <t>elixir</t>
    </r>
    <r>
      <rPr>
        <rFont val="Arial"/>
        <color theme="1"/>
      </rPr>
      <t>.</t>
    </r>
  </si>
  <si>
    <t>Successful Experiment</t>
  </si>
  <si>
    <r>
      <rPr>
        <rFont val="Arial"/>
        <color theme="1"/>
      </rPr>
      <t xml:space="preserve">The Alchemist has a </t>
    </r>
    <r>
      <rPr>
        <rFont val="Arial"/>
        <color rgb="FF4A86E8"/>
      </rPr>
      <t>30%</t>
    </r>
    <r>
      <rPr>
        <rFont val="Arial"/>
        <color theme="1"/>
      </rPr>
      <t xml:space="preserve"> chance of using </t>
    </r>
    <r>
      <rPr>
        <rFont val="Arial"/>
        <color rgb="FF4A86E8"/>
      </rPr>
      <t>2</t>
    </r>
    <r>
      <rPr>
        <rFont val="Arial"/>
        <color theme="1"/>
      </rPr>
      <t xml:space="preserve"> </t>
    </r>
    <r>
      <rPr>
        <rFont val="Arial"/>
        <color rgb="FFFF9900"/>
      </rPr>
      <t>elixirs</t>
    </r>
    <r>
      <rPr>
        <rFont val="Arial"/>
        <color theme="1"/>
      </rPr>
      <t>.</t>
    </r>
  </si>
  <si>
    <t>Homunculus</t>
  </si>
  <si>
    <r>
      <rPr>
        <rFont val="Arial"/>
        <color theme="1"/>
      </rPr>
      <t xml:space="preserve">If the Alchemist's trap failed to do any damage by the time it disappears, there's a </t>
    </r>
    <r>
      <rPr>
        <rFont val="Arial"/>
        <color rgb="FF4A86E8"/>
      </rPr>
      <t>25%</t>
    </r>
    <r>
      <rPr>
        <rFont val="Arial"/>
        <color theme="1"/>
      </rPr>
      <t xml:space="preserve"> chance that it will generate an </t>
    </r>
    <r>
      <rPr>
        <rFont val="Arial"/>
        <color rgb="FFFF9900"/>
      </rPr>
      <t>Explosive Slug</t>
    </r>
    <r>
      <rPr>
        <rFont val="Arial"/>
        <color theme="1"/>
      </rPr>
      <t xml:space="preserve"> that detonates upon contact with its first target to do </t>
    </r>
    <r>
      <rPr>
        <rFont val="Arial"/>
        <color rgb="FF4A86E8"/>
      </rPr>
      <t>300%</t>
    </r>
    <r>
      <rPr>
        <rFont val="Arial"/>
        <color theme="1"/>
      </rPr>
      <t xml:space="preserve"> of the trap's damage to the area.</t>
    </r>
  </si>
  <si>
    <t>Golem</t>
  </si>
  <si>
    <r>
      <rPr>
        <rFont val="Arial"/>
        <color theme="1"/>
      </rPr>
      <t xml:space="preserve">When merged or his merge rank is increased, the Alchemist summons a </t>
    </r>
    <r>
      <rPr>
        <rFont val="Arial"/>
        <color rgb="FFFF9900"/>
      </rPr>
      <t>Golem</t>
    </r>
    <r>
      <rPr>
        <rFont val="Arial"/>
        <color theme="1"/>
      </rPr>
      <t xml:space="preserve"> that blocks the monsters' path and does periodic damage amounting to </t>
    </r>
    <r>
      <rPr>
        <rFont val="Arial"/>
        <color rgb="FF4A86E8"/>
      </rPr>
      <t>500%</t>
    </r>
    <r>
      <rPr>
        <rFont val="Arial"/>
        <color theme="1"/>
      </rPr>
      <t xml:space="preserve"> of trap damage for </t>
    </r>
    <r>
      <rPr>
        <rFont val="Arial"/>
        <color rgb="FF4A86E8"/>
      </rPr>
      <t>3.5 seconds</t>
    </r>
    <r>
      <rPr>
        <rFont val="Arial"/>
        <color theme="1"/>
      </rPr>
      <t xml:space="preserve">. Damage done is increased by </t>
    </r>
    <r>
      <rPr>
        <rFont val="Arial"/>
        <color rgb="FF4A86E8"/>
      </rPr>
      <t>25%</t>
    </r>
    <r>
      <rPr>
        <rFont val="Arial"/>
        <color theme="1"/>
      </rPr>
      <t xml:space="preserve"> for every Alchemist trap on the road. After defending the player, the </t>
    </r>
    <r>
      <rPr>
        <rFont val="Arial"/>
        <color rgb="FFFF9900"/>
      </rPr>
      <t>Golem</t>
    </r>
    <r>
      <rPr>
        <rFont val="Arial"/>
        <color theme="1"/>
      </rPr>
      <t xml:space="preserve"> becomes a monster on the opponent's path (</t>
    </r>
    <r>
      <rPr>
        <rFont val="Arial"/>
        <color rgb="FF4A86E8"/>
      </rPr>
      <t>PvP</t>
    </r>
    <r>
      <rPr>
        <rFont val="Arial"/>
        <color theme="1"/>
      </rPr>
      <t>)</t>
    </r>
  </si>
  <si>
    <t>Magisterium</t>
  </si>
  <si>
    <r>
      <rPr>
        <rFont val="Arial"/>
        <color theme="1"/>
      </rPr>
      <t xml:space="preserve">The Alchemist has a </t>
    </r>
    <r>
      <rPr>
        <rFont val="Arial"/>
        <color rgb="FF4A86E8"/>
      </rPr>
      <t>20%</t>
    </r>
    <r>
      <rPr>
        <rFont val="Arial"/>
        <color theme="1"/>
      </rPr>
      <t xml:space="preserve"> chance of appearing with a </t>
    </r>
    <r>
      <rPr>
        <rFont val="Arial"/>
        <color rgb="FFFF9900"/>
      </rPr>
      <t>Philosopher's Stone</t>
    </r>
    <r>
      <rPr>
        <rFont val="Arial"/>
        <color theme="1"/>
      </rPr>
      <t xml:space="preserve"> that increases his crit chance by </t>
    </r>
    <r>
      <rPr>
        <rFont val="Arial"/>
        <color rgb="FF4A86E8"/>
      </rPr>
      <t>5%</t>
    </r>
    <r>
      <rPr>
        <rFont val="Arial"/>
        <color theme="1"/>
      </rPr>
      <t xml:space="preserve">. After merging or increasing merge rank, </t>
    </r>
    <r>
      <rPr>
        <rFont val="Arial"/>
        <color rgb="FF4A86E8"/>
      </rPr>
      <t>3</t>
    </r>
    <r>
      <rPr>
        <rFont val="Arial"/>
        <color theme="1"/>
      </rPr>
      <t xml:space="preserve"> other Alchemists start brewing </t>
    </r>
    <r>
      <rPr>
        <rFont val="Arial"/>
        <color rgb="FFFF9900"/>
      </rPr>
      <t>elixirs</t>
    </r>
    <r>
      <rPr>
        <rFont val="Arial"/>
        <color theme="1"/>
      </rPr>
      <t xml:space="preserve">. The Alchemist himself also starts brewing a new </t>
    </r>
    <r>
      <rPr>
        <rFont val="Arial"/>
        <color rgb="FF4A86E8"/>
      </rPr>
      <t>elixir</t>
    </r>
    <r>
      <rPr>
        <rFont val="Arial"/>
        <color theme="1"/>
      </rPr>
      <t xml:space="preserve"> immediately after creating the previous one.</t>
    </r>
  </si>
  <si>
    <t>Banner</t>
  </si>
  <si>
    <t>Increase attack speed for four neighboring units based on merge rank.</t>
  </si>
  <si>
    <r>
      <rPr>
        <rFont val="Arial"/>
        <color theme="1"/>
      </rPr>
      <t xml:space="preserve">The Banner increases the </t>
    </r>
    <r>
      <rPr>
        <rFont val="Arial"/>
        <color rgb="FF4A86E8"/>
      </rPr>
      <t>attack speed</t>
    </r>
    <r>
      <rPr>
        <rFont val="Arial"/>
        <color theme="1"/>
      </rPr>
      <t xml:space="preserve"> of units located on the four tiles directly bordering the Banner tile.
The increased attack speed effect goes up with </t>
    </r>
    <r>
      <rPr>
        <rFont val="Arial"/>
        <color rgb="FF4A86E8"/>
      </rPr>
      <t>merge rank</t>
    </r>
    <r>
      <rPr>
        <rFont val="Arial"/>
        <color theme="1"/>
      </rPr>
      <t xml:space="preserve">.
If a unit has </t>
    </r>
    <r>
      <rPr>
        <rFont val="Arial"/>
        <color rgb="FF4A86E8"/>
      </rPr>
      <t>multiple</t>
    </r>
    <r>
      <rPr>
        <rFont val="Arial"/>
        <color theme="1"/>
      </rPr>
      <t xml:space="preserve"> Banners, the effect of the Banner with the highest merge rank will be applied.</t>
    </r>
  </si>
  <si>
    <t>Speed multiplied by merge rank</t>
  </si>
  <si>
    <t>Magic Cauldron</t>
  </si>
  <si>
    <t>Produces mana every several seconds. The amount of mana produced increases in proportion to the merging rank.</t>
  </si>
  <si>
    <r>
      <rPr>
        <rFont val="Arial"/>
        <color theme="1"/>
      </rPr>
      <t xml:space="preserve">The Magic Cauldron doesn't attack monsters. Generate Mana at a set interval that depends on the </t>
    </r>
    <r>
      <rPr>
        <rFont val="Arial"/>
        <color rgb="FF4A86E8"/>
      </rPr>
      <t>unit's level</t>
    </r>
    <r>
      <rPr>
        <rFont val="Arial"/>
        <color theme="1"/>
      </rPr>
      <t xml:space="preserve"> and its </t>
    </r>
    <r>
      <rPr>
        <rFont val="Arial"/>
        <color rgb="FF4A86E8"/>
      </rPr>
      <t>merge rank</t>
    </r>
    <r>
      <rPr>
        <rFont val="Arial"/>
        <color theme="1"/>
      </rPr>
      <t xml:space="preserve">. The amount of Mana generated depends on the </t>
    </r>
    <r>
      <rPr>
        <rFont val="Arial"/>
        <color rgb="FF4A86E8"/>
      </rPr>
      <t>merge rank</t>
    </r>
    <r>
      <rPr>
        <rFont val="Arial"/>
        <color theme="1"/>
      </rPr>
      <t xml:space="preserve"> and </t>
    </r>
    <r>
      <rPr>
        <rFont val="Arial"/>
        <color rgb="FF4A86E8"/>
      </rPr>
      <t>Mana Power-Up</t>
    </r>
    <r>
      <rPr>
        <rFont val="Arial"/>
        <color theme="1"/>
      </rPr>
      <t>.</t>
    </r>
  </si>
  <si>
    <t>Mana Elixir</t>
  </si>
  <si>
    <r>
      <rPr>
        <rFont val="Arial"/>
        <color theme="1"/>
      </rPr>
      <t xml:space="preserve">As the Cauldron appears, it produces an elixir that gives </t>
    </r>
    <r>
      <rPr>
        <rFont val="Arial"/>
        <color rgb="FF4A86E8"/>
      </rPr>
      <t>20</t>
    </r>
    <r>
      <rPr>
        <rFont val="Arial"/>
        <color theme="1"/>
      </rPr>
      <t xml:space="preserve"> mana to a random unit on the field. If you get </t>
    </r>
    <r>
      <rPr>
        <rFont val="Arial"/>
        <color rgb="FF4A86E8"/>
      </rPr>
      <t>3</t>
    </r>
    <r>
      <rPr>
        <rFont val="Arial"/>
        <color theme="1"/>
      </rPr>
      <t xml:space="preserve"> elixirs into the Cauldron, it will start generating mana at a faster rate for </t>
    </r>
    <r>
      <rPr>
        <rFont val="Arial"/>
        <color rgb="FF4A86E8"/>
      </rPr>
      <t>10</t>
    </r>
    <r>
      <rPr>
        <rFont val="Arial"/>
        <color theme="1"/>
      </rPr>
      <t xml:space="preserve"> secs.</t>
    </r>
  </si>
  <si>
    <t>Rage Elixir</t>
  </si>
  <si>
    <r>
      <rPr>
        <rFont val="Arial"/>
        <color theme="1"/>
      </rPr>
      <t xml:space="preserve">As the Cauldron appears, it produces an elixir that increases a unit's damage by </t>
    </r>
    <r>
      <rPr>
        <rFont val="Arial"/>
        <color rgb="FF4A86E8"/>
      </rPr>
      <t>25%</t>
    </r>
    <r>
      <rPr>
        <rFont val="Arial"/>
        <color theme="1"/>
      </rPr>
      <t xml:space="preserve"> for </t>
    </r>
    <r>
      <rPr>
        <rFont val="Arial"/>
        <color rgb="FF4A86E8"/>
      </rPr>
      <t>15</t>
    </r>
    <r>
      <rPr>
        <rFont val="Arial"/>
        <color theme="1"/>
      </rPr>
      <t xml:space="preserve"> sec. If you get </t>
    </r>
    <r>
      <rPr>
        <rFont val="Arial"/>
        <color rgb="FF4A86E8"/>
      </rPr>
      <t>3</t>
    </r>
    <r>
      <rPr>
        <rFont val="Arial"/>
        <color theme="1"/>
      </rPr>
      <t xml:space="preserve"> elixirs into the Cauldron, it gives a double bonus to neighboring units for </t>
    </r>
    <r>
      <rPr>
        <rFont val="Arial"/>
        <color rgb="FF4A86E8"/>
      </rPr>
      <t>30</t>
    </r>
    <r>
      <rPr>
        <rFont val="Arial"/>
        <color theme="1"/>
      </rPr>
      <t xml:space="preserve"> secs.</t>
    </r>
  </si>
  <si>
    <t>Cooling Potion</t>
  </si>
  <si>
    <r>
      <rPr>
        <rFont val="Arial"/>
        <color theme="1"/>
      </rPr>
      <t xml:space="preserve">If the Cauldron is placed on the field, and the elixir gets into it, a cooling potion is released that inflicts </t>
    </r>
    <r>
      <rPr>
        <rFont val="Arial"/>
        <color rgb="FF4A86E8"/>
      </rPr>
      <t>600</t>
    </r>
    <r>
      <rPr>
        <rFont val="Arial"/>
        <color theme="1"/>
      </rPr>
      <t xml:space="preserve"> damage (depending on merge rank) and slows monsters down by </t>
    </r>
    <r>
      <rPr>
        <rFont val="Arial"/>
        <color rgb="FF4A86E8"/>
      </rPr>
      <t>25%</t>
    </r>
    <r>
      <rPr>
        <rFont val="Arial"/>
        <color theme="1"/>
      </rPr>
      <t>.</t>
    </r>
  </si>
  <si>
    <t>Magic Potion</t>
  </si>
  <si>
    <r>
      <rPr>
        <rFont val="Arial"/>
        <color theme="1"/>
      </rPr>
      <t xml:space="preserve">If the Cauldron is placed on the field, and the elixir gets into it, a magic potion is produced that inflicts </t>
    </r>
    <r>
      <rPr>
        <rFont val="Arial"/>
        <color rgb="FF4A86E8"/>
      </rPr>
      <t>600</t>
    </r>
    <r>
      <rPr>
        <rFont val="Arial"/>
        <color theme="1"/>
      </rPr>
      <t xml:space="preserve"> damage (depending on merge rank) and increases mana for killing monsters by </t>
    </r>
    <r>
      <rPr>
        <rFont val="Arial"/>
        <color rgb="FF4A86E8"/>
      </rPr>
      <t>6</t>
    </r>
    <r>
      <rPr>
        <rFont val="Arial"/>
        <color theme="1"/>
      </rPr>
      <t>.</t>
    </r>
  </si>
  <si>
    <t>Ricochet</t>
  </si>
  <si>
    <r>
      <rPr>
        <rFont val="Arial"/>
        <color theme="1"/>
      </rPr>
      <t xml:space="preserve">Elixir getting into the cauldron with a </t>
    </r>
    <r>
      <rPr>
        <rFont val="Arial"/>
        <color rgb="FF4A86E8"/>
      </rPr>
      <t>30%</t>
    </r>
    <r>
      <rPr>
        <rFont val="Arial"/>
        <color theme="1"/>
      </rPr>
      <t xml:space="preserve"> chance releases another elixir to a random unit on the field.</t>
    </r>
  </si>
  <si>
    <t>Overflow</t>
  </si>
  <si>
    <r>
      <rPr>
        <rFont val="Arial"/>
        <color theme="1"/>
      </rPr>
      <t xml:space="preserve">When generating mana, the Cauldron has a </t>
    </r>
    <r>
      <rPr>
        <rFont val="Arial"/>
        <color rgb="FF4A86E8"/>
      </rPr>
      <t>5%</t>
    </r>
    <r>
      <rPr>
        <rFont val="Arial"/>
        <color theme="1"/>
      </rPr>
      <t xml:space="preserve"> chance of creating an elixir.</t>
    </r>
  </si>
  <si>
    <t>Growth Potion</t>
  </si>
  <si>
    <r>
      <rPr>
        <rFont val="Arial"/>
        <color theme="1"/>
      </rPr>
      <t xml:space="preserve">With a </t>
    </r>
    <r>
      <rPr>
        <rFont val="Arial"/>
        <color rgb="FF4A86E8"/>
      </rPr>
      <t>5%</t>
    </r>
    <r>
      <rPr>
        <rFont val="Arial"/>
        <color theme="1"/>
      </rPr>
      <t xml:space="preserve"> chance, the elixir created by the Cauldron will increase the merge rank of the unit by one. Besides, merging Cauldrons produces elixirs.</t>
    </r>
  </si>
  <si>
    <t>Chemist</t>
  </si>
  <si>
    <t>Increases damage taken by the target. The damage buff grows with each merge rank.</t>
  </si>
  <si>
    <r>
      <rPr>
        <rFont val="Arial"/>
        <color theme="1"/>
      </rPr>
      <t xml:space="preserve">The Chemist attacks the </t>
    </r>
    <r>
      <rPr>
        <rFont val="Arial"/>
        <color rgb="FF4285F4"/>
      </rPr>
      <t>first target</t>
    </r>
    <r>
      <rPr>
        <rFont val="Arial"/>
        <color theme="1"/>
      </rPr>
      <t xml:space="preserve"> on the path </t>
    </r>
    <r>
      <rPr>
        <rFont val="Arial"/>
        <color rgb="FF4A86E8"/>
      </rPr>
      <t>that does not already have the Armor Destruction effect</t>
    </r>
    <r>
      <rPr>
        <rFont val="Arial"/>
        <color theme="1"/>
      </rPr>
      <t xml:space="preserve">. If there are no available targets, he attacks the first target on the path.
The Chemist applies the </t>
    </r>
    <r>
      <rPr>
        <rFont val="Arial"/>
        <color rgb="FF4A86E8"/>
      </rPr>
      <t>Armor Destruction</t>
    </r>
    <r>
      <rPr>
        <rFont val="Arial"/>
        <color theme="1"/>
      </rPr>
      <t xml:space="preserve"> effect, which increases damage taken by the target. The effect does not expire over time, but it can be neutralized.
The damage dealt by Armor Destruction grows </t>
    </r>
    <r>
      <rPr>
        <rFont val="Arial"/>
        <color rgb="FF4A86E8"/>
      </rPr>
      <t>with merge rank</t>
    </r>
    <r>
      <rPr>
        <rFont val="Arial"/>
        <color theme="1"/>
      </rPr>
      <t xml:space="preserve">.
If </t>
    </r>
    <r>
      <rPr>
        <rFont val="Arial"/>
        <color rgb="FF4A86E8"/>
      </rPr>
      <t>several</t>
    </r>
    <r>
      <rPr>
        <rFont val="Arial"/>
        <color theme="1"/>
      </rPr>
      <t xml:space="preserve"> Chemist attack the same target, it will take the effect of whichever one hits first.</t>
    </r>
  </si>
  <si>
    <t>Grindstone</t>
  </si>
  <si>
    <t>Damage (single target)</t>
  </si>
  <si>
    <t>Damage (multiple target)</t>
  </si>
  <si>
    <t>Allows adjacent units to inflict additional damage against monsters. When damage is inflicted to multiple targets, the effect will be far weaker.</t>
  </si>
  <si>
    <t>The Grindstone allows units located in four tiles directly adjacent to the Grindstone's tile to inflict additional damage against monsters. The additional damage caused by attacking multiple targets is significantly reduced. Works best for units with high attack speed attacking a single target.
As merge rank goes up, the damage inflicted is increased.
If the unit is affected by multiple Grindstones, the effect of the Grindstone with the highest merge rank is applied. Additional damage will depend on the unit's own parameters and may be enhanced, for example, by Knight Statue, if it si positioned next to a Grindstone.</t>
  </si>
  <si>
    <t>Damage Single</t>
  </si>
  <si>
    <t>Searing Sparks</t>
  </si>
  <si>
    <r>
      <rPr>
        <rFont val="Arial"/>
        <color theme="1"/>
      </rPr>
      <t xml:space="preserve">When a neighboring unit is attacking, there is a </t>
    </r>
    <r>
      <rPr>
        <rFont val="Arial"/>
        <color rgb="FF4A86E8"/>
      </rPr>
      <t>4%</t>
    </r>
    <r>
      <rPr>
        <rFont val="Arial"/>
        <color theme="1"/>
      </rPr>
      <t xml:space="preserve"> chance that the Grindstone will spawn </t>
    </r>
    <r>
      <rPr>
        <rFont val="Arial"/>
        <color rgb="FFFF9900"/>
      </rPr>
      <t>sparks</t>
    </r>
    <r>
      <rPr>
        <rFont val="Arial"/>
        <color theme="1"/>
      </rPr>
      <t xml:space="preserve"> that hit a randam monster and do area damage. The damage is </t>
    </r>
    <r>
      <rPr>
        <rFont val="Arial"/>
        <color rgb="FF4A86E8"/>
      </rPr>
      <t>250%</t>
    </r>
    <r>
      <rPr>
        <rFont val="Arial"/>
        <color theme="1"/>
      </rPr>
      <t xml:space="preserve"> of the Grindstone's damage.</t>
    </r>
  </si>
  <si>
    <t>Fiery Sparks</t>
  </si>
  <si>
    <r>
      <rPr>
        <rFont val="Arial"/>
        <color theme="1"/>
      </rPr>
      <t xml:space="preserve">Every time a unit next to the Grindstone attacks, the Grindstone spawns a </t>
    </r>
    <r>
      <rPr>
        <rFont val="Arial"/>
        <color rgb="FFFF9900"/>
      </rPr>
      <t>spark</t>
    </r>
    <r>
      <rPr>
        <rFont val="Arial"/>
        <color theme="1"/>
      </rPr>
      <t xml:space="preserve"> that does </t>
    </r>
    <r>
      <rPr>
        <rFont val="Arial"/>
        <color rgb="FF4A86E8"/>
      </rPr>
      <t>10%</t>
    </r>
    <r>
      <rPr>
        <rFont val="Arial"/>
        <color theme="1"/>
      </rPr>
      <t xml:space="preserve"> of its damage to a single target. When units next to the Grindstone merge or increase their merge rank, the damage done by the Grindstone's </t>
    </r>
    <r>
      <rPr>
        <rFont val="Arial"/>
        <color rgb="FFFF9900"/>
      </rPr>
      <t>sparks</t>
    </r>
    <r>
      <rPr>
        <rFont val="Arial"/>
        <color theme="1"/>
      </rPr>
      <t xml:space="preserve"> increases by </t>
    </r>
    <r>
      <rPr>
        <rFont val="Arial"/>
        <color rgb="FF4A86E8"/>
      </rPr>
      <t>25%</t>
    </r>
    <r>
      <rPr>
        <rFont val="Arial"/>
        <color theme="1"/>
      </rPr>
      <t>.</t>
    </r>
  </si>
  <si>
    <t>Hellgrinder</t>
  </si>
  <si>
    <r>
      <rPr>
        <rFont val="Arial"/>
        <color theme="1"/>
      </rPr>
      <t xml:space="preserve">There is a </t>
    </r>
    <r>
      <rPr>
        <rFont val="Arial"/>
        <color rgb="FF4A86E8"/>
      </rPr>
      <t>50%</t>
    </r>
    <r>
      <rPr>
        <rFont val="Arial"/>
        <color theme="1"/>
      </rPr>
      <t xml:space="preserve"> chance that spawning </t>
    </r>
    <r>
      <rPr>
        <rFont val="Arial"/>
        <color rgb="FFFF9900"/>
      </rPr>
      <t>sparks</t>
    </r>
    <r>
      <rPr>
        <rFont val="Arial"/>
        <color theme="1"/>
      </rPr>
      <t xml:space="preserve"> will generate one more </t>
    </r>
    <r>
      <rPr>
        <rFont val="Arial"/>
        <color rgb="FFFF9900"/>
      </rPr>
      <t>spark</t>
    </r>
    <r>
      <rPr>
        <rFont val="Arial"/>
        <color theme="1"/>
      </rPr>
      <t>.</t>
    </r>
  </si>
  <si>
    <t>Multigrinder</t>
  </si>
  <si>
    <r>
      <rPr>
        <rFont val="Arial"/>
        <color theme="1"/>
      </rPr>
      <t xml:space="preserve">The damage dealt by the Grindstones to multiple targets is no longer reduced, leaving it at </t>
    </r>
    <r>
      <rPr>
        <rFont val="Arial"/>
        <color rgb="FF4A86E8"/>
      </rPr>
      <t>100%</t>
    </r>
    <r>
      <rPr>
        <rFont val="Arial"/>
        <color theme="1"/>
      </rPr>
      <t xml:space="preserve"> of the damage it deals to single targets.</t>
    </r>
  </si>
  <si>
    <t>Unsable Overheat</t>
  </si>
  <si>
    <r>
      <rPr>
        <rFont val="Arial"/>
        <color theme="1"/>
      </rPr>
      <t xml:space="preserve">When a Grindstone is merged or increase its merge rank, all Grindstones </t>
    </r>
    <r>
      <rPr>
        <rFont val="Arial"/>
        <color rgb="FFFF9900"/>
      </rPr>
      <t>overheat</t>
    </r>
    <r>
      <rPr>
        <rFont val="Arial"/>
        <color theme="1"/>
      </rPr>
      <t xml:space="preserve"> to increase their damage by </t>
    </r>
    <r>
      <rPr>
        <rFont val="Arial"/>
        <color rgb="FF4A86E8"/>
      </rPr>
      <t>10%</t>
    </r>
    <r>
      <rPr>
        <rFont val="Arial"/>
        <color theme="1"/>
      </rPr>
      <t xml:space="preserve"> for </t>
    </r>
    <r>
      <rPr>
        <rFont val="Arial"/>
        <color rgb="FF4A86E8"/>
      </rPr>
      <t>10 seconds</t>
    </r>
    <r>
      <rPr>
        <rFont val="Arial"/>
        <color theme="1"/>
      </rPr>
      <t xml:space="preserve">. With each transition into the overheated state, the effect duration increases by </t>
    </r>
    <r>
      <rPr>
        <rFont val="Arial"/>
        <color rgb="FF4A86E8"/>
      </rPr>
      <t>2 seconds</t>
    </r>
    <r>
      <rPr>
        <rFont val="Arial"/>
        <color theme="1"/>
      </rPr>
      <t xml:space="preserve">, while the damage bonus increases by </t>
    </r>
    <r>
      <rPr>
        <rFont val="Arial"/>
        <color rgb="FF4A86E8"/>
      </rPr>
      <t>1.5%</t>
    </r>
    <r>
      <rPr>
        <rFont val="Arial"/>
        <color theme="1"/>
      </rPr>
      <t>.</t>
    </r>
  </si>
  <si>
    <t>Triple Overheat</t>
  </si>
  <si>
    <r>
      <rPr>
        <rFont val="Arial"/>
        <color theme="1"/>
      </rPr>
      <t xml:space="preserve">When </t>
    </r>
    <r>
      <rPr>
        <rFont val="Arial"/>
        <color rgb="FF4A86E8"/>
      </rPr>
      <t>3</t>
    </r>
    <r>
      <rPr>
        <rFont val="Arial"/>
        <color theme="1"/>
      </rPr>
      <t xml:space="preserve"> Grindstons are next to each other, they </t>
    </r>
    <r>
      <rPr>
        <rFont val="Arial"/>
        <color rgb="FFFF9900"/>
      </rPr>
      <t>overheat</t>
    </r>
    <r>
      <rPr>
        <rFont val="Arial"/>
        <color theme="1"/>
      </rPr>
      <t xml:space="preserve"> and increase the damage they deal by </t>
    </r>
    <r>
      <rPr>
        <rFont val="Arial"/>
        <color rgb="FF4A86E8"/>
      </rPr>
      <t>30%</t>
    </r>
    <r>
      <rPr>
        <rFont val="Arial"/>
        <color theme="1"/>
      </rPr>
      <t>.</t>
    </r>
  </si>
  <si>
    <t>Tempered Steel</t>
  </si>
  <si>
    <r>
      <rPr>
        <rFont val="Arial"/>
        <color theme="1"/>
      </rPr>
      <t xml:space="preserve">The Grindstone's critical chance is increased by </t>
    </r>
    <r>
      <rPr>
        <rFont val="Arial"/>
        <color rgb="FF4A86E8"/>
      </rPr>
      <t>1%</t>
    </r>
    <r>
      <rPr>
        <rFont val="Arial"/>
        <color theme="1"/>
      </rPr>
      <t xml:space="preserve"> for every merge rank.</t>
    </r>
  </si>
  <si>
    <t>Damage multiple</t>
  </si>
  <si>
    <t>Priestess</t>
  </si>
  <si>
    <t>Gives mana when merged or killed.</t>
  </si>
  <si>
    <r>
      <rPr>
        <rFont val="Arial"/>
        <color theme="1"/>
      </rPr>
      <t xml:space="preserve">The priestess attacks the very </t>
    </r>
    <r>
      <rPr>
        <rFont val="Arial"/>
        <color rgb="FF4A86E8"/>
      </rPr>
      <t>first target</t>
    </r>
    <r>
      <rPr>
        <rFont val="Arial"/>
        <color theme="1"/>
      </rPr>
      <t xml:space="preserve"> on the path. Generates mana when merging, destroying, or reducing te Merge Rank of this unit. The amount of Mana generated depends on the unit's </t>
    </r>
    <r>
      <rPr>
        <rFont val="Arial"/>
        <color rgb="FF4A86E8"/>
      </rPr>
      <t>merge rank.</t>
    </r>
  </si>
  <si>
    <t>Prayer for Two</t>
  </si>
  <si>
    <r>
      <rPr>
        <rFont val="Arial"/>
        <color theme="1"/>
      </rPr>
      <t xml:space="preserve">The death or merging of a Priestess has a </t>
    </r>
    <r>
      <rPr>
        <rFont val="Arial"/>
        <color rgb="FF4A86E8"/>
      </rPr>
      <t>15%</t>
    </r>
    <r>
      <rPr>
        <rFont val="Arial"/>
        <color theme="1"/>
      </rPr>
      <t xml:space="preserve"> chance to give mana twice.</t>
    </r>
  </si>
  <si>
    <t>Morning Prayer</t>
  </si>
  <si>
    <r>
      <rPr>
        <rFont val="Arial"/>
        <color theme="1"/>
      </rPr>
      <t xml:space="preserve">Gives </t>
    </r>
    <r>
      <rPr>
        <rFont val="Arial"/>
        <color rgb="FF4A86E8"/>
      </rPr>
      <t>30</t>
    </r>
    <r>
      <rPr>
        <rFont val="Arial"/>
        <color theme="1"/>
      </rPr>
      <t xml:space="preserve"> mana when placed on the field.</t>
    </r>
  </si>
  <si>
    <t>Gift of the Heavens</t>
  </si>
  <si>
    <r>
      <rPr>
        <rFont val="Arial"/>
        <color theme="1"/>
      </rPr>
      <t xml:space="preserve">After merging, the Priestess has a </t>
    </r>
    <r>
      <rPr>
        <rFont val="Arial"/>
        <color rgb="FF4A86E8"/>
      </rPr>
      <t>25%</t>
    </r>
    <r>
      <rPr>
        <rFont val="Arial"/>
        <color theme="1"/>
      </rPr>
      <t xml:space="preserve"> chance to create a special tile on the field. Merging inside the tile gives </t>
    </r>
    <r>
      <rPr>
        <rFont val="Arial"/>
        <color rgb="FF4A86E8"/>
      </rPr>
      <t>250</t>
    </r>
    <r>
      <rPr>
        <rFont val="Arial"/>
        <color theme="1"/>
      </rPr>
      <t xml:space="preserve"> mana.</t>
    </r>
  </si>
  <si>
    <t>Protection from Curses</t>
  </si>
  <si>
    <r>
      <rPr>
        <rFont val="Arial"/>
        <color theme="1"/>
      </rPr>
      <t xml:space="preserve">When a negative effect is used on the Priestess, she gives mana from her main ability and increases the damage of your units by </t>
    </r>
    <r>
      <rPr>
        <rFont val="Arial"/>
        <color rgb="FF4A86E8"/>
      </rPr>
      <t>30%</t>
    </r>
    <r>
      <rPr>
        <rFont val="Arial"/>
        <color theme="1"/>
      </rPr>
      <t xml:space="preserve"> for </t>
    </r>
    <r>
      <rPr>
        <rFont val="Arial"/>
        <color rgb="FF4A86E8"/>
      </rPr>
      <t>6s</t>
    </r>
    <r>
      <rPr>
        <rFont val="Arial"/>
        <color theme="1"/>
      </rPr>
      <t>. This effect cannot activate twice for one Priestess.</t>
    </r>
  </si>
  <si>
    <t>Sisters in Faith</t>
  </si>
  <si>
    <r>
      <rPr>
        <rFont val="Arial"/>
        <color theme="1"/>
      </rPr>
      <t xml:space="preserve">Receiving mana from </t>
    </r>
    <r>
      <rPr>
        <rFont val="Arial"/>
        <color rgb="FF4A86E8"/>
      </rPr>
      <t>the Priestess' main ability</t>
    </r>
    <r>
      <rPr>
        <rFont val="Arial"/>
        <color theme="1"/>
      </rPr>
      <t xml:space="preserve"> also summons candles that increase damage by </t>
    </r>
    <r>
      <rPr>
        <rFont val="Arial"/>
        <color rgb="FF4A86E8"/>
      </rPr>
      <t>40</t>
    </r>
    <r>
      <rPr>
        <rFont val="Arial"/>
        <color theme="1"/>
      </rPr>
      <t xml:space="preserve"> per candle. The maximum number of candles cannot exceed </t>
    </r>
    <r>
      <rPr>
        <rFont val="Arial"/>
        <color rgb="FF4A86E8"/>
      </rPr>
      <t>80</t>
    </r>
    <r>
      <rPr>
        <rFont val="Arial"/>
        <color theme="1"/>
      </rPr>
      <t>.</t>
    </r>
  </si>
  <si>
    <t>Power of Light</t>
  </si>
  <si>
    <r>
      <rPr>
        <rFont val="Arial"/>
        <color theme="1"/>
      </rPr>
      <t xml:space="preserve">After receiving </t>
    </r>
    <r>
      <rPr>
        <rFont val="Arial"/>
        <color rgb="FF4A86E8"/>
      </rPr>
      <t>any mana from a Priestess</t>
    </r>
    <r>
      <rPr>
        <rFont val="Arial"/>
        <color theme="1"/>
      </rPr>
      <t xml:space="preserve">, all Priestesses on the field receive a buff for </t>
    </r>
    <r>
      <rPr>
        <rFont val="Arial"/>
        <color rgb="FF4A86E8"/>
      </rPr>
      <t xml:space="preserve">6 </t>
    </r>
    <r>
      <rPr>
        <rFont val="Arial"/>
        <color theme="1"/>
      </rPr>
      <t xml:space="preserve">s, increasing their damage by </t>
    </r>
    <r>
      <rPr>
        <rFont val="Arial"/>
        <color rgb="FF4A86E8"/>
      </rPr>
      <t>400%</t>
    </r>
    <r>
      <rPr>
        <rFont val="Arial"/>
        <color theme="1"/>
      </rPr>
      <t xml:space="preserve"> and giving them a </t>
    </r>
    <r>
      <rPr>
        <rFont val="Arial"/>
        <color rgb="FF4A86E8"/>
      </rPr>
      <t>50%</t>
    </r>
    <r>
      <rPr>
        <rFont val="Arial"/>
        <color theme="1"/>
      </rPr>
      <t xml:space="preserve"> AoE attack.</t>
    </r>
  </si>
  <si>
    <t>Bolstered Faith</t>
  </si>
  <si>
    <r>
      <rPr>
        <rFont val="Arial"/>
        <color theme="1"/>
      </rPr>
      <t xml:space="preserve">Receiving mana from the Priestess increases the attack speed of units on the field by </t>
    </r>
    <r>
      <rPr>
        <rFont val="Arial"/>
        <color rgb="FF4A86E8"/>
      </rPr>
      <t>15%</t>
    </r>
    <r>
      <rPr>
        <rFont val="Arial"/>
        <color theme="1"/>
      </rPr>
      <t xml:space="preserve"> by </t>
    </r>
    <r>
      <rPr>
        <rFont val="Arial"/>
        <color rgb="FF4A86E8"/>
      </rPr>
      <t>5s</t>
    </r>
    <r>
      <rPr>
        <rFont val="Arial"/>
        <color theme="1"/>
      </rPr>
      <t xml:space="preserve">. The Priestess also speeds up by </t>
    </r>
    <r>
      <rPr>
        <rFont val="Arial"/>
        <color rgb="FF4A86E8"/>
      </rPr>
      <t>30%</t>
    </r>
    <r>
      <rPr>
        <rFont val="Arial"/>
        <color theme="1"/>
      </rPr>
      <t>.</t>
    </r>
  </si>
  <si>
    <t>Sentry</t>
  </si>
  <si>
    <t>Gradually increases damage dealt in 10% increments. As the merging rank becomes higher the time required for the next damage gain decreases.</t>
  </si>
  <si>
    <r>
      <rPr>
        <rFont val="Arial"/>
        <color theme="1"/>
      </rPr>
      <t xml:space="preserve">The Sentry attacks the very </t>
    </r>
    <r>
      <rPr>
        <rFont val="Arial"/>
        <color rgb="FF4A86E8"/>
      </rPr>
      <t>first target</t>
    </r>
    <r>
      <rPr>
        <rFont val="Arial"/>
        <color theme="1"/>
      </rPr>
      <t xml:space="preserve"> on the path. The Sentry's attack strength increases by 10% at regular intervals that depend on the </t>
    </r>
    <r>
      <rPr>
        <rFont val="Arial"/>
        <color rgb="FF4A86E8"/>
      </rPr>
      <t>unit's level</t>
    </r>
    <r>
      <rPr>
        <rFont val="Arial"/>
        <color theme="1"/>
      </rPr>
      <t xml:space="preserve"> as well as its </t>
    </r>
    <r>
      <rPr>
        <rFont val="Arial"/>
        <color rgb="FF4A86E8"/>
      </rPr>
      <t>merge rank</t>
    </r>
    <r>
      <rPr>
        <rFont val="Arial"/>
        <color theme="1"/>
      </rPr>
      <t xml:space="preserve">.
The maximum value can be increased with the unit's </t>
    </r>
    <r>
      <rPr>
        <rFont val="Arial"/>
        <color rgb="FF4A86E8"/>
      </rPr>
      <t>Mana Power-Up</t>
    </r>
    <r>
      <rPr>
        <rFont val="Arial"/>
        <color theme="1"/>
      </rPr>
      <t>.</t>
    </r>
  </si>
  <si>
    <t>The death of merging of a priestess has a 15% chance to give mana twice.</t>
  </si>
  <si>
    <t>Gives 30 mana when placed on the field.</t>
  </si>
  <si>
    <t>After merging, the Priestess has a 25% chance to create a special tile on the field. Merging inside the tile gives 250 mana.</t>
  </si>
  <si>
    <t>When a negative effect is used on the Priestess, she gives mana from her main ability and increases the damage of your units by 30% for 6s. This effect cannot activate twice for one Priestess.</t>
  </si>
  <si>
    <t>Receiving mana from the Priestess' main ability also summons candles that increase damage by 40 per candle. The maximum number of candles cannot exceed 80.</t>
  </si>
  <si>
    <t>After receiving any mana from a Priestess, all Priestesses on the field receive a buff for 6s, increasing their damage by 400% and giving them a 50% AoE attack.</t>
  </si>
  <si>
    <t>Receiving mana from the Priestess increases the attack speed of units on the field by 15% by 5s. The Priestess also speeds up by 30%.</t>
  </si>
  <si>
    <t>Sharpshooter</t>
  </si>
  <si>
    <t>Hunter mode</t>
  </si>
  <si>
    <t>Max Health</t>
  </si>
  <si>
    <t>Deals additional damage to bosses and mini bosses. During the boss waves, Crazy Shooting is triggered, increasing damage and attack rate.</t>
  </si>
  <si>
    <r>
      <rPr>
        <rFont val="Arial"/>
        <color theme="1"/>
      </rPr>
      <t xml:space="preserve">The Sharpshooter attacks the target with </t>
    </r>
    <r>
      <rPr>
        <rFont val="Arial"/>
        <color rgb="FF4A86E8"/>
      </rPr>
      <t>the most health</t>
    </r>
    <r>
      <rPr>
        <rFont val="Arial"/>
        <color theme="1"/>
      </rPr>
      <t xml:space="preserve"> on the path. When a boss appears, he goes into crazy shooting mode, increasing his attack speed and damage. The bonuses increase with the </t>
    </r>
    <r>
      <rPr>
        <rFont val="Arial"/>
        <color rgb="FF4A86E8"/>
      </rPr>
      <t>unit's level</t>
    </r>
    <r>
      <rPr>
        <rFont val="Arial"/>
        <color theme="1"/>
      </rPr>
      <t xml:space="preserve"> and </t>
    </r>
    <r>
      <rPr>
        <rFont val="Arial"/>
        <color rgb="FF4A86E8"/>
      </rPr>
      <t>Mana Power-Up</t>
    </r>
    <r>
      <rPr>
        <rFont val="Arial"/>
        <color theme="1"/>
      </rPr>
      <t>.</t>
    </r>
  </si>
  <si>
    <t>Rifled Barrel</t>
  </si>
  <si>
    <r>
      <rPr>
        <rFont val="Arial"/>
        <color theme="1"/>
      </rPr>
      <t xml:space="preserve">Deals </t>
    </r>
    <r>
      <rPr>
        <rFont val="Arial"/>
        <color rgb="FF4A86E8"/>
      </rPr>
      <t>105%</t>
    </r>
    <r>
      <rPr>
        <rFont val="Arial"/>
        <color theme="1"/>
      </rPr>
      <t xml:space="preserve"> more damage to bosses</t>
    </r>
  </si>
  <si>
    <t>Explosive Rounds</t>
  </si>
  <si>
    <r>
      <rPr>
        <rFont val="Arial"/>
        <color theme="1"/>
      </rPr>
      <t xml:space="preserve">Deals </t>
    </r>
    <r>
      <rPr>
        <rFont val="Arial"/>
        <color rgb="FF4A86E8"/>
      </rPr>
      <t>50%</t>
    </r>
    <r>
      <rPr>
        <rFont val="Arial"/>
        <color theme="1"/>
      </rPr>
      <t xml:space="preserve"> more damage to mini bosses and gives </t>
    </r>
    <r>
      <rPr>
        <rFont val="Arial"/>
        <color rgb="FF4A86E8"/>
      </rPr>
      <t>50%</t>
    </r>
    <r>
      <rPr>
        <rFont val="Arial"/>
        <color theme="1"/>
      </rPr>
      <t xml:space="preserve"> area damage</t>
    </r>
  </si>
  <si>
    <t>Stunning Shot</t>
  </si>
  <si>
    <r>
      <rPr>
        <rFont val="Arial"/>
        <color theme="1"/>
      </rPr>
      <t xml:space="preserve">The Sharpshooter shoots a stunning round at a random opponent unit, stunning it for </t>
    </r>
    <r>
      <rPr>
        <rFont val="Arial"/>
        <color rgb="FF4A86E8"/>
      </rPr>
      <t xml:space="preserve">6 -&gt; 4 </t>
    </r>
    <r>
      <rPr>
        <rFont val="Arial"/>
        <color theme="1"/>
      </rPr>
      <t xml:space="preserve">s after a boss is killed and for </t>
    </r>
    <r>
      <rPr>
        <rFont val="Arial"/>
        <color rgb="FF4A86E8"/>
      </rPr>
      <t>1</t>
    </r>
    <r>
      <rPr>
        <rFont val="Arial"/>
        <color theme="1"/>
      </rPr>
      <t>s after a mini boss is killed. The number of targets depends on the Sharpshooter's merge rank. Does not work in Co-Op mode or Plunder Challenges.</t>
    </r>
  </si>
  <si>
    <t>Sharpnel</t>
  </si>
  <si>
    <r>
      <rPr>
        <rFont val="Arial"/>
        <color theme="1"/>
      </rPr>
      <t xml:space="preserve">When merging, summons sharpnel to stun monsters and inflict </t>
    </r>
    <r>
      <rPr>
        <rFont val="Arial"/>
        <color rgb="FF4A86E8"/>
      </rPr>
      <t>500</t>
    </r>
    <r>
      <rPr>
        <rFont val="Arial"/>
        <color theme="1"/>
      </rPr>
      <t xml:space="preserve"> periodic damage for </t>
    </r>
    <r>
      <rPr>
        <rFont val="Arial"/>
        <color rgb="FF4A86E8"/>
      </rPr>
      <t>4</t>
    </r>
    <r>
      <rPr>
        <rFont val="Arial"/>
        <color theme="1"/>
      </rPr>
      <t xml:space="preserve"> seconds, with the damage increasing with the merge rank. Monsters within range of the sharpnel effect suffer </t>
    </r>
    <r>
      <rPr>
        <rFont val="Arial"/>
        <color rgb="FF4A86E8"/>
      </rPr>
      <t>30%</t>
    </r>
    <r>
      <rPr>
        <rFont val="Arial"/>
        <color theme="1"/>
      </rPr>
      <t xml:space="preserve"> armor reduction.</t>
    </r>
  </si>
  <si>
    <t>New Foe</t>
  </si>
  <si>
    <r>
      <rPr>
        <rFont val="Arial"/>
        <color theme="1"/>
      </rPr>
      <t xml:space="preserve">Crazy Shooting phase is activated at mini bosses for </t>
    </r>
    <r>
      <rPr>
        <rFont val="Arial"/>
        <color rgb="FF4A86E8"/>
      </rPr>
      <t>4</t>
    </r>
    <r>
      <rPr>
        <rFont val="Arial"/>
        <color theme="1"/>
      </rPr>
      <t xml:space="preserve"> seconds.</t>
    </r>
  </si>
  <si>
    <t>Aimed Shots</t>
  </si>
  <si>
    <r>
      <rPr>
        <rFont val="Arial"/>
        <color theme="1"/>
      </rPr>
      <t xml:space="preserve">The first Sharpshooter's attack increases critical damage inflicted by any unit on the boss by </t>
    </r>
    <r>
      <rPr>
        <rFont val="Arial"/>
        <color rgb="FF4A86E8"/>
      </rPr>
      <t>30%</t>
    </r>
    <r>
      <rPr>
        <rFont val="Arial"/>
        <color theme="1"/>
      </rPr>
      <t>.</t>
    </r>
  </si>
  <si>
    <t>Headshot</t>
  </si>
  <si>
    <r>
      <rPr>
        <rFont val="Arial"/>
        <color theme="1"/>
      </rPr>
      <t xml:space="preserve">Has a </t>
    </r>
    <r>
      <rPr>
        <rFont val="Arial"/>
        <color rgb="FF4A86E8"/>
      </rPr>
      <t>7%</t>
    </r>
    <r>
      <rPr>
        <rFont val="Arial"/>
        <color theme="1"/>
      </rPr>
      <t xml:space="preserve"> chance to deal an additional </t>
    </r>
    <r>
      <rPr>
        <rFont val="Arial"/>
        <color rgb="FF4A86E8"/>
      </rPr>
      <t>500%</t>
    </r>
    <r>
      <rPr>
        <rFont val="Arial"/>
        <color theme="1"/>
      </rPr>
      <t xml:space="preserve"> damage.</t>
    </r>
  </si>
  <si>
    <t>Zealot</t>
  </si>
  <si>
    <t>Increases his damage according to the amount of unused mana.</t>
  </si>
  <si>
    <r>
      <rPr>
        <rFont val="Arial"/>
        <color theme="1"/>
      </rPr>
      <t xml:space="preserve">The Zealot attacks the </t>
    </r>
    <r>
      <rPr>
        <rFont val="Arial"/>
        <color rgb="FF4A86E8"/>
      </rPr>
      <t>first target</t>
    </r>
    <r>
      <rPr>
        <rFont val="Arial"/>
        <color theme="1"/>
      </rPr>
      <t xml:space="preserve"> on the path. The more mana the player has accumulated, the more damage the Zealot does. Spending mana reduces his damage accordingly. His damage increases without limit, but the greater your mana stores, the slower the damage buff grows.
Accumulating roughly </t>
    </r>
    <r>
      <rPr>
        <rFont val="Arial"/>
        <color rgb="FF4A86E8"/>
      </rPr>
      <t>1,000 mana</t>
    </r>
    <r>
      <rPr>
        <rFont val="Arial"/>
        <color theme="1"/>
      </rPr>
      <t xml:space="preserve"> achieves </t>
    </r>
    <r>
      <rPr>
        <rFont val="Arial"/>
        <color rgb="FF4A86E8"/>
      </rPr>
      <t>double damage</t>
    </r>
    <r>
      <rPr>
        <rFont val="Arial"/>
        <color theme="1"/>
      </rPr>
      <t>, 10,000 mana-damage x2.5, and 60,000 mana-damage x3.</t>
    </r>
  </si>
  <si>
    <t>Pillar of Frost</t>
  </si>
  <si>
    <r>
      <rPr>
        <rFont val="Arial"/>
        <color theme="1"/>
      </rPr>
      <t xml:space="preserve">When the Zealot receives mana on a neighboring tile he has a </t>
    </r>
    <r>
      <rPr>
        <rFont val="Arial"/>
        <color rgb="FF4A86E8"/>
      </rPr>
      <t>30%</t>
    </r>
    <r>
      <rPr>
        <rFont val="Arial"/>
        <color theme="1"/>
      </rPr>
      <t xml:space="preserve"> chance of summoning a </t>
    </r>
    <r>
      <rPr>
        <rFont val="Arial"/>
        <color rgb="FFFF9900"/>
      </rPr>
      <t>force of light</t>
    </r>
    <r>
      <rPr>
        <rFont val="Arial"/>
        <color theme="1"/>
      </rPr>
      <t xml:space="preserve">, dealing area damage equal to its attack and </t>
    </r>
    <r>
      <rPr>
        <rFont val="Arial"/>
        <color rgb="FF4A86E8"/>
      </rPr>
      <t>30%</t>
    </r>
    <r>
      <rPr>
        <rFont val="Arial"/>
        <color theme="1"/>
      </rPr>
      <t xml:space="preserve"> of its current mana(maximum </t>
    </r>
    <r>
      <rPr>
        <rFont val="Arial"/>
        <color rgb="FF4A86E8"/>
      </rPr>
      <t>10000</t>
    </r>
    <r>
      <rPr>
        <rFont val="Arial"/>
        <color theme="1"/>
      </rPr>
      <t xml:space="preserve">). </t>
    </r>
    <r>
      <rPr>
        <rFont val="Arial"/>
        <color rgb="FFFF9900"/>
      </rPr>
      <t>Force of light</t>
    </r>
    <r>
      <rPr>
        <rFont val="Arial"/>
        <color theme="1"/>
      </rPr>
      <t xml:space="preserve"> slows monsters by </t>
    </r>
    <r>
      <rPr>
        <rFont val="Arial"/>
        <color rgb="FF4A86E8"/>
      </rPr>
      <t>25%</t>
    </r>
    <r>
      <rPr>
        <rFont val="Arial"/>
        <color theme="1"/>
      </rPr>
      <t>.</t>
    </r>
  </si>
  <si>
    <t>Pillar of Mana</t>
  </si>
  <si>
    <r>
      <rPr>
        <rFont val="Arial"/>
        <color theme="1"/>
      </rPr>
      <t xml:space="preserve">When the Zealot receives mana on a neighboring tile he has a </t>
    </r>
    <r>
      <rPr>
        <rFont val="Arial"/>
        <color rgb="FF4A86E8"/>
      </rPr>
      <t>30%</t>
    </r>
    <r>
      <rPr>
        <rFont val="Arial"/>
        <color theme="1"/>
      </rPr>
      <t xml:space="preserve"> chance of summoning a </t>
    </r>
    <r>
      <rPr>
        <rFont val="Arial"/>
        <color rgb="FFFF9900"/>
      </rPr>
      <t>force of light</t>
    </r>
    <r>
      <rPr>
        <rFont val="Arial"/>
        <color theme="1"/>
      </rPr>
      <t xml:space="preserve">, dealing area damage equal to its attack and </t>
    </r>
    <r>
      <rPr>
        <rFont val="Arial"/>
        <color rgb="FF4A86E8"/>
      </rPr>
      <t>30%</t>
    </r>
    <r>
      <rPr>
        <rFont val="Arial"/>
        <color theme="1"/>
      </rPr>
      <t xml:space="preserve"> of its current mana(maximum </t>
    </r>
    <r>
      <rPr>
        <rFont val="Arial"/>
        <color rgb="FF4A86E8"/>
      </rPr>
      <t>10000</t>
    </r>
    <r>
      <rPr>
        <rFont val="Arial"/>
        <color theme="1"/>
      </rPr>
      <t xml:space="preserve">). </t>
    </r>
    <r>
      <rPr>
        <rFont val="Arial"/>
        <color rgb="FFFF9900"/>
      </rPr>
      <t>Force of light</t>
    </r>
    <r>
      <rPr>
        <rFont val="Arial"/>
        <color theme="1"/>
      </rPr>
      <t xml:space="preserve"> increases mana from monsters by </t>
    </r>
    <r>
      <rPr>
        <rFont val="Arial"/>
        <color rgb="FF4A86E8"/>
      </rPr>
      <t>10%</t>
    </r>
    <r>
      <rPr>
        <rFont val="Arial"/>
        <color theme="1"/>
      </rPr>
      <t>.</t>
    </r>
  </si>
  <si>
    <t>Asceticism</t>
  </si>
  <si>
    <r>
      <rPr>
        <rFont val="Arial"/>
        <color theme="1"/>
      </rPr>
      <t xml:space="preserve">Increases damage when there is </t>
    </r>
    <r>
      <rPr>
        <rFont val="Arial"/>
        <color rgb="FF4A86E8"/>
      </rPr>
      <t>3000</t>
    </r>
    <r>
      <rPr>
        <rFont val="Arial"/>
        <color theme="1"/>
      </rPr>
      <t xml:space="preserve"> mana available by </t>
    </r>
    <r>
      <rPr>
        <rFont val="Arial"/>
        <color rgb="FF4A86E8"/>
      </rPr>
      <t>20%</t>
    </r>
    <r>
      <rPr>
        <rFont val="Arial"/>
        <color theme="1"/>
      </rPr>
      <t>.</t>
    </r>
  </si>
  <si>
    <t>Penance</t>
  </si>
  <si>
    <r>
      <rPr>
        <rFont val="Arial"/>
        <color theme="1"/>
      </rPr>
      <t xml:space="preserve">Increases damage when there is </t>
    </r>
    <r>
      <rPr>
        <rFont val="Arial"/>
        <color rgb="FF4A86E8"/>
      </rPr>
      <t>10000</t>
    </r>
    <r>
      <rPr>
        <rFont val="Arial"/>
        <color theme="1"/>
      </rPr>
      <t xml:space="preserve"> mana available by </t>
    </r>
    <r>
      <rPr>
        <rFont val="Arial"/>
        <color rgb="FF4A86E8"/>
      </rPr>
      <t>30%</t>
    </r>
    <r>
      <rPr>
        <rFont val="Arial"/>
        <color theme="1"/>
      </rPr>
      <t>.</t>
    </r>
  </si>
  <si>
    <t>Surge of Faith</t>
  </si>
  <si>
    <r>
      <rPr>
        <rFont val="Arial"/>
        <color theme="1"/>
      </rPr>
      <t xml:space="preserve">When the Zealot receives mana on a neighboring tile he has a </t>
    </r>
    <r>
      <rPr>
        <rFont val="Arial"/>
        <color rgb="FF4A86E8"/>
      </rPr>
      <t>35%</t>
    </r>
    <r>
      <rPr>
        <rFont val="Arial"/>
        <color theme="1"/>
      </rPr>
      <t xml:space="preserve"> probability of increasing his attack speed by </t>
    </r>
    <r>
      <rPr>
        <rFont val="Arial"/>
        <color rgb="FF4A86E8"/>
      </rPr>
      <t>40%</t>
    </r>
    <r>
      <rPr>
        <rFont val="Arial"/>
        <color theme="1"/>
      </rPr>
      <t xml:space="preserve"> for </t>
    </r>
    <r>
      <rPr>
        <rFont val="Arial"/>
        <color rgb="FF4A86E8"/>
      </rPr>
      <t>5</t>
    </r>
    <r>
      <rPr>
        <rFont val="Arial"/>
        <color theme="1"/>
      </rPr>
      <t xml:space="preserve"> seconds.</t>
    </r>
  </si>
  <si>
    <t>Piety</t>
  </si>
  <si>
    <r>
      <rPr>
        <rFont val="Arial"/>
        <color theme="1"/>
      </rPr>
      <t xml:space="preserve">When the Zealot receives mana on a neighboring tile he has a </t>
    </r>
    <r>
      <rPr>
        <rFont val="Arial"/>
        <color rgb="FF4A86E8"/>
      </rPr>
      <t>35%</t>
    </r>
    <r>
      <rPr>
        <rFont val="Arial"/>
        <color theme="1"/>
      </rPr>
      <t xml:space="preserve"> probability of receiving a relic of righteousness, which increases his damage by </t>
    </r>
    <r>
      <rPr>
        <rFont val="Arial"/>
        <color rgb="FF4A86E8"/>
      </rPr>
      <t>3 point(s)</t>
    </r>
    <r>
      <rPr>
        <rFont val="Arial"/>
        <color theme="1"/>
      </rPr>
      <t xml:space="preserve"> for each relic. The number of relics must not be more than </t>
    </r>
    <r>
      <rPr>
        <rFont val="Arial"/>
        <color rgb="FF4A86E8"/>
      </rPr>
      <t>100</t>
    </r>
    <r>
      <rPr>
        <rFont val="Arial"/>
        <color theme="1"/>
      </rPr>
      <t>.</t>
    </r>
  </si>
  <si>
    <t>Fanaticism</t>
  </si>
  <si>
    <r>
      <rPr>
        <rFont val="Arial"/>
        <color theme="1"/>
      </rPr>
      <t xml:space="preserve">When surrounded by other Zealots </t>
    </r>
    <r>
      <rPr>
        <rFont val="Arial"/>
        <color rgb="FF4A86E8"/>
      </rPr>
      <t>diagonally</t>
    </r>
    <r>
      <rPr>
        <rFont val="Arial"/>
        <color theme="1"/>
      </rPr>
      <t xml:space="preserve">, takes the form of an </t>
    </r>
    <r>
      <rPr>
        <rFont val="Arial"/>
        <color rgb="FFFF9900"/>
      </rPr>
      <t>Archon</t>
    </r>
    <r>
      <rPr>
        <rFont val="Arial"/>
        <color theme="1"/>
      </rPr>
      <t xml:space="preserve">. In this form his attacks summon a </t>
    </r>
    <r>
      <rPr>
        <rFont val="Arial"/>
        <color rgb="FFFF9900"/>
      </rPr>
      <t>force of light</t>
    </r>
    <r>
      <rPr>
        <rFont val="Arial"/>
        <color theme="1"/>
      </rPr>
      <t xml:space="preserve"> with a </t>
    </r>
    <r>
      <rPr>
        <rFont val="Arial"/>
        <color rgb="FF4A86E8"/>
      </rPr>
      <t>4%</t>
    </r>
    <r>
      <rPr>
        <rFont val="Arial"/>
        <color theme="1"/>
      </rPr>
      <t xml:space="preserve"> chance. Getting mana in a neighbouring tile has a </t>
    </r>
    <r>
      <rPr>
        <rFont val="Arial"/>
        <color rgb="FF4A86E8"/>
      </rPr>
      <t>35%</t>
    </r>
    <r>
      <rPr>
        <rFont val="Arial"/>
        <color theme="1"/>
      </rPr>
      <t xml:space="preserve"> chance to increase the Zealots' critical chance for </t>
    </r>
    <r>
      <rPr>
        <rFont val="Arial"/>
        <color rgb="FF4A86E8"/>
      </rPr>
      <t>4%</t>
    </r>
    <r>
      <rPr>
        <rFont val="Arial"/>
        <color theme="1"/>
      </rPr>
      <t xml:space="preserve"> (+50% per merge rank), lasting </t>
    </r>
    <r>
      <rPr>
        <rFont val="Arial"/>
        <color rgb="FF4A86E8"/>
      </rPr>
      <t>4 seconds</t>
    </r>
    <r>
      <rPr>
        <rFont val="Arial"/>
        <color theme="1"/>
      </rPr>
      <t>.</t>
    </r>
  </si>
  <si>
    <t>Catapult</t>
  </si>
  <si>
    <t>Epic</t>
  </si>
  <si>
    <t>5,15</t>
  </si>
  <si>
    <t>Hurls a projectile that stuns monsters in the area of effect.</t>
  </si>
  <si>
    <r>
      <rPr>
        <rFont val="Arial"/>
        <color theme="1"/>
      </rPr>
      <t xml:space="preserve">The Catapult fires at the </t>
    </r>
    <r>
      <rPr>
        <rFont val="Arial"/>
        <color rgb="FF4A86E8"/>
      </rPr>
      <t>first target</t>
    </r>
    <r>
      <rPr>
        <rFont val="Arial"/>
        <color theme="1"/>
      </rPr>
      <t xml:space="preserve"> on the path, stunning it and dealing area damage. The target will be stunned again in 9 seconds.
The Catapult's damage is increased with </t>
    </r>
    <r>
      <rPr>
        <rFont val="Arial"/>
        <color rgb="FF4A86E8"/>
      </rPr>
      <t>merge rank</t>
    </r>
    <r>
      <rPr>
        <rFont val="Arial"/>
        <color theme="1"/>
      </rPr>
      <t>, but its attack speed remains the same.</t>
    </r>
  </si>
  <si>
    <t>Crystalmancer</t>
  </si>
  <si>
    <t>Damage increase limit</t>
  </si>
  <si>
    <t>With each attack against the target, the damage dealt to it by every Crystalmancer increases. The damage increase is individual for each target.</t>
  </si>
  <si>
    <r>
      <rPr>
        <rFont val="Arial"/>
        <color theme="1"/>
      </rPr>
      <t xml:space="preserve">The Crystalmance attacks the </t>
    </r>
    <r>
      <rPr>
        <rFont val="Arial"/>
        <color rgb="FF4A86E8"/>
      </rPr>
      <t>first target</t>
    </r>
    <r>
      <rPr>
        <rFont val="Arial"/>
        <color theme="1"/>
      </rPr>
      <t xml:space="preserve"> on the way. Damage dealt by every Crystalmancer increases with each hit against the same target. The damage increase is individual for each target and doesn't reset on target change.
</t>
    </r>
    <r>
      <rPr>
        <rFont val="Arial"/>
        <color rgb="FF4A86E8"/>
      </rPr>
      <t>Triple damage is attained after approx. 30 hits</t>
    </r>
    <r>
      <rPr>
        <rFont val="Arial"/>
        <color theme="1"/>
      </rPr>
      <t>, fivefold damage after 90 hits.</t>
    </r>
  </si>
  <si>
    <t>Crystal Arcanist</t>
  </si>
  <si>
    <r>
      <rPr>
        <rFont val="Arial"/>
        <color theme="1"/>
      </rPr>
      <t xml:space="preserve">A mage has a </t>
    </r>
    <r>
      <rPr>
        <rFont val="Arial"/>
        <color rgb="FF4A86E8"/>
      </rPr>
      <t>35%</t>
    </r>
    <r>
      <rPr>
        <rFont val="Arial"/>
        <color theme="1"/>
      </rPr>
      <t xml:space="preserve"> chance to appear with a </t>
    </r>
    <r>
      <rPr>
        <rFont val="Arial"/>
        <color rgb="FFFF9900"/>
      </rPr>
      <t>crystal</t>
    </r>
    <r>
      <rPr>
        <rFont val="Arial"/>
        <color theme="1"/>
      </rPr>
      <t xml:space="preserve">, and merging that mage summons an </t>
    </r>
    <r>
      <rPr>
        <rFont val="Arial"/>
        <color rgb="FFFF9900"/>
      </rPr>
      <t>Arcanist</t>
    </r>
    <r>
      <rPr>
        <rFont val="Arial"/>
        <color theme="1"/>
      </rPr>
      <t xml:space="preserve">, reducing armor by </t>
    </r>
    <r>
      <rPr>
        <rFont val="Arial"/>
        <color rgb="FF4A86E8"/>
      </rPr>
      <t>0.5%</t>
    </r>
    <r>
      <rPr>
        <rFont val="Arial"/>
        <color theme="1"/>
      </rPr>
      <t xml:space="preserve"> with its attack, up to </t>
    </r>
    <r>
      <rPr>
        <rFont val="Arial"/>
        <color rgb="FF4A86E8"/>
      </rPr>
      <t>100%</t>
    </r>
    <r>
      <rPr>
        <rFont val="Arial"/>
        <color theme="1"/>
      </rPr>
      <t xml:space="preserve">. If an </t>
    </r>
    <r>
      <rPr>
        <rFont val="Arial"/>
        <color rgb="FFFF9900"/>
      </rPr>
      <t>Arcanist</t>
    </r>
    <r>
      <rPr>
        <rFont val="Arial"/>
        <color theme="1"/>
      </rPr>
      <t xml:space="preserve"> is in corner or has </t>
    </r>
    <r>
      <rPr>
        <rFont val="Arial"/>
        <color rgb="FF4A86E8"/>
      </rPr>
      <t>2</t>
    </r>
    <r>
      <rPr>
        <rFont val="Arial"/>
        <color theme="1"/>
      </rPr>
      <t xml:space="preserve"> neighbors, it gains a </t>
    </r>
    <r>
      <rPr>
        <rFont val="Arial"/>
        <color rgb="FF4A86E8"/>
      </rPr>
      <t>40%</t>
    </r>
    <r>
      <rPr>
        <rFont val="Arial"/>
        <color theme="1"/>
      </rPr>
      <t xml:space="preserve"> chain attack. The number of targets depends on its merge rank. Maximum </t>
    </r>
    <r>
      <rPr>
        <rFont val="Arial"/>
        <color rgb="FF4A86E8"/>
      </rPr>
      <t>4</t>
    </r>
    <r>
      <rPr>
        <rFont val="Arial"/>
        <color theme="1"/>
      </rPr>
      <t xml:space="preserve"> </t>
    </r>
    <r>
      <rPr>
        <rFont val="Arial"/>
        <color rgb="FFFF9900"/>
      </rPr>
      <t>Arcanists</t>
    </r>
    <r>
      <rPr>
        <rFont val="Arial"/>
        <color theme="1"/>
      </rPr>
      <t>.</t>
    </r>
  </si>
  <si>
    <t>High Arcanist</t>
  </si>
  <si>
    <r>
      <rPr>
        <rFont val="Arial"/>
        <color theme="1"/>
      </rPr>
      <t xml:space="preserve">One mage on the battlefield is always an </t>
    </r>
    <r>
      <rPr>
        <rFont val="Arial"/>
        <color rgb="FFFF9900"/>
      </rPr>
      <t>Arcanist</t>
    </r>
    <r>
      <rPr>
        <rFont val="Arial"/>
        <color theme="1"/>
      </rPr>
      <t xml:space="preserve">. A mage has a </t>
    </r>
    <r>
      <rPr>
        <rFont val="Arial"/>
        <color rgb="FF4A86E8"/>
      </rPr>
      <t>45%</t>
    </r>
    <r>
      <rPr>
        <rFont val="Arial"/>
        <color theme="1"/>
      </rPr>
      <t xml:space="preserve"> chance to appear with a </t>
    </r>
    <r>
      <rPr>
        <rFont val="Arial"/>
        <color rgb="FFFF9900"/>
      </rPr>
      <t>crystal</t>
    </r>
    <r>
      <rPr>
        <rFont val="Arial"/>
        <color theme="1"/>
      </rPr>
      <t xml:space="preserve">, which, instead of attacking mosters, give the </t>
    </r>
    <r>
      <rPr>
        <rFont val="Arial"/>
        <color rgb="FFFF9900"/>
      </rPr>
      <t>Arcanist</t>
    </r>
    <r>
      <rPr>
        <rFont val="Arial"/>
        <color theme="1"/>
      </rPr>
      <t xml:space="preserve"> </t>
    </r>
    <r>
      <rPr>
        <rFont val="Arial"/>
        <color rgb="FF4A86E8"/>
      </rPr>
      <t>2.5</t>
    </r>
    <r>
      <rPr>
        <rFont val="Arial"/>
        <color theme="1"/>
      </rPr>
      <t xml:space="preserve"> charge. </t>
    </r>
    <r>
      <rPr>
        <rFont val="Arial"/>
        <color rgb="FFFF9900"/>
      </rPr>
      <t>Arcanist</t>
    </r>
    <r>
      <rPr>
        <rFont val="Arial"/>
        <color theme="1"/>
      </rPr>
      <t xml:space="preserve"> has </t>
    </r>
    <r>
      <rPr>
        <rFont val="Arial"/>
        <color rgb="FF4A86E8"/>
      </rPr>
      <t>1000%</t>
    </r>
    <r>
      <rPr>
        <rFont val="Arial"/>
        <color theme="1"/>
      </rPr>
      <t xml:space="preserve"> area damage and attacks only every </t>
    </r>
    <r>
      <rPr>
        <rFont val="Arial"/>
        <color rgb="FF4A86E8"/>
      </rPr>
      <t>3s</t>
    </r>
    <r>
      <rPr>
        <rFont val="Arial"/>
        <color theme="1"/>
      </rPr>
      <t xml:space="preserve">, spending </t>
    </r>
    <r>
      <rPr>
        <rFont val="Arial"/>
        <color rgb="FF4A86E8"/>
      </rPr>
      <t>3</t>
    </r>
    <r>
      <rPr>
        <rFont val="Arial"/>
        <color theme="1"/>
      </rPr>
      <t xml:space="preserve"> charges per attack. After </t>
    </r>
    <r>
      <rPr>
        <rFont val="Arial"/>
        <color rgb="FF4A86E8"/>
      </rPr>
      <t>500</t>
    </r>
    <r>
      <rPr>
        <rFont val="Arial"/>
        <color theme="1"/>
      </rPr>
      <t xml:space="preserve"> charges, its damage increases by </t>
    </r>
    <r>
      <rPr>
        <rFont val="Arial"/>
        <color rgb="FF4A86E8"/>
      </rPr>
      <t>0.25%</t>
    </r>
    <r>
      <rPr>
        <rFont val="Arial"/>
        <color theme="1"/>
      </rPr>
      <t xml:space="preserve">. </t>
    </r>
    <r>
      <rPr>
        <rFont val="Arial"/>
        <color rgb="FFFF9900"/>
      </rPr>
      <t>Arcanist's</t>
    </r>
    <r>
      <rPr>
        <rFont val="Arial"/>
        <color theme="1"/>
      </rPr>
      <t xml:space="preserve"> critical damage is reduced </t>
    </r>
    <r>
      <rPr>
        <rFont val="Arial"/>
        <color rgb="FF4A86E8"/>
      </rPr>
      <t>3</t>
    </r>
    <r>
      <rPr>
        <rFont val="Arial"/>
        <color theme="1"/>
      </rPr>
      <t xml:space="preserve"> time.</t>
    </r>
  </si>
  <si>
    <t>Crystal Connection</t>
  </si>
  <si>
    <r>
      <rPr>
        <rFont val="Arial"/>
        <color theme="1"/>
      </rPr>
      <t xml:space="preserve">The chance for mage to appear with </t>
    </r>
    <r>
      <rPr>
        <rFont val="Arial"/>
        <color rgb="FFFF9900"/>
      </rPr>
      <t>crystal</t>
    </r>
    <r>
      <rPr>
        <rFont val="Arial"/>
        <color theme="1"/>
      </rPr>
      <t xml:space="preserve"> goes up by </t>
    </r>
    <r>
      <rPr>
        <rFont val="Arial"/>
        <color rgb="FF4A86E8"/>
      </rPr>
      <t>35%</t>
    </r>
    <r>
      <rPr>
        <rFont val="Arial"/>
        <color theme="1"/>
      </rPr>
      <t xml:space="preserve">. </t>
    </r>
    <r>
      <rPr>
        <rFont val="Arial"/>
        <color rgb="FFFF9900"/>
      </rPr>
      <t>Arcanist's</t>
    </r>
    <r>
      <rPr>
        <rFont val="Arial"/>
        <color theme="1"/>
      </rPr>
      <t xml:space="preserve"> damage increases by </t>
    </r>
    <r>
      <rPr>
        <rFont val="Arial"/>
        <color rgb="FF4A86E8"/>
      </rPr>
      <t>3%</t>
    </r>
    <r>
      <rPr>
        <rFont val="Arial"/>
        <color theme="1"/>
      </rPr>
      <t xml:space="preserve"> for every mage with a </t>
    </r>
    <r>
      <rPr>
        <rFont val="Arial"/>
        <color rgb="FFFF9900"/>
      </rPr>
      <t>crystal</t>
    </r>
    <r>
      <rPr>
        <rFont val="Arial"/>
        <color theme="1"/>
      </rPr>
      <t xml:space="preserve"> on the battlefield.</t>
    </r>
  </si>
  <si>
    <t>Crystallization</t>
  </si>
  <si>
    <r>
      <rPr>
        <rFont val="Arial"/>
        <color theme="1"/>
      </rPr>
      <t xml:space="preserve">Increasing rank and merging a mage spawns </t>
    </r>
    <r>
      <rPr>
        <rFont val="Arial"/>
        <color rgb="FF4A86E8"/>
      </rPr>
      <t>2</t>
    </r>
    <r>
      <rPr>
        <rFont val="Arial"/>
        <color theme="1"/>
      </rPr>
      <t xml:space="preserve"> crystals, which attack the first target and have the same stats as that mage with extra attack bonuses from </t>
    </r>
    <r>
      <rPr>
        <rFont val="Arial"/>
        <color rgb="FFFF9900"/>
      </rPr>
      <t>Arcanist</t>
    </r>
    <r>
      <rPr>
        <rFont val="Arial"/>
        <color theme="1"/>
      </rPr>
      <t xml:space="preserve">. The crystals appear for </t>
    </r>
    <r>
      <rPr>
        <rFont val="Arial"/>
        <color rgb="FF4A86E8"/>
      </rPr>
      <t>15s</t>
    </r>
    <r>
      <rPr>
        <rFont val="Arial"/>
        <color theme="1"/>
      </rPr>
      <t xml:space="preserve"> and explode when a monster touches them dealing </t>
    </r>
    <r>
      <rPr>
        <rFont val="Arial"/>
        <color rgb="FF4A86E8"/>
      </rPr>
      <t>1000%</t>
    </r>
    <r>
      <rPr>
        <rFont val="Arial"/>
        <color theme="1"/>
      </rPr>
      <t xml:space="preserve"> of the mage's damage value.</t>
    </r>
  </si>
  <si>
    <t>Lightning Rod</t>
  </si>
  <si>
    <r>
      <rPr>
        <rFont val="Arial"/>
        <color theme="1"/>
      </rPr>
      <t xml:space="preserve">Every </t>
    </r>
    <r>
      <rPr>
        <rFont val="Arial"/>
        <color rgb="FF4A86E8"/>
      </rPr>
      <t>10s</t>
    </r>
    <r>
      <rPr>
        <rFont val="Arial"/>
        <color theme="1"/>
      </rPr>
      <t xml:space="preserve">, each </t>
    </r>
    <r>
      <rPr>
        <rFont val="Arial"/>
        <color rgb="FFFF9900"/>
      </rPr>
      <t>Arcanist</t>
    </r>
    <r>
      <rPr>
        <rFont val="Arial"/>
        <color theme="1"/>
      </rPr>
      <t xml:space="preserve"> on the battlefield charges its attack with electricity, increasing its critical chance by </t>
    </r>
    <r>
      <rPr>
        <rFont val="Arial"/>
        <color rgb="FF4A86E8"/>
      </rPr>
      <t>100%</t>
    </r>
    <r>
      <rPr>
        <rFont val="Arial"/>
        <color theme="1"/>
      </rPr>
      <t xml:space="preserve">. This attack leaves behind ball lightning, dealing </t>
    </r>
    <r>
      <rPr>
        <rFont val="Arial"/>
        <color rgb="FF4A86E8"/>
      </rPr>
      <t>20%</t>
    </r>
    <r>
      <rPr>
        <rFont val="Arial"/>
        <color theme="1"/>
      </rPr>
      <t xml:space="preserve"> of </t>
    </r>
    <r>
      <rPr>
        <rFont val="Arial"/>
        <color rgb="FFFF9900"/>
      </rPr>
      <t>Arcanist's</t>
    </r>
    <r>
      <rPr>
        <rFont val="Arial"/>
        <color theme="1"/>
      </rPr>
      <t xml:space="preserve"> damage value every </t>
    </r>
    <r>
      <rPr>
        <rFont val="Arial"/>
        <color rgb="FF4A86E8"/>
      </rPr>
      <t>0.5s</t>
    </r>
    <r>
      <rPr>
        <rFont val="Arial"/>
        <color theme="1"/>
      </rPr>
      <t>.</t>
    </r>
  </si>
  <si>
    <t>Magma Flow</t>
  </si>
  <si>
    <r>
      <rPr>
        <rFont val="Arial"/>
        <color theme="1"/>
      </rPr>
      <t xml:space="preserve">When attacking, </t>
    </r>
    <r>
      <rPr>
        <rFont val="Arial"/>
        <color rgb="FFFF9900"/>
      </rPr>
      <t>Arcanist</t>
    </r>
    <r>
      <rPr>
        <rFont val="Arial"/>
        <color theme="1"/>
      </rPr>
      <t xml:space="preserve"> has a </t>
    </r>
    <r>
      <rPr>
        <rFont val="Arial"/>
        <color rgb="FF4A86E8"/>
      </rPr>
      <t>10%</t>
    </r>
    <r>
      <rPr>
        <rFont val="Arial"/>
        <color theme="1"/>
      </rPr>
      <t xml:space="preserve"> chance to unleash sprays of magma that set fire to a monster and its neighbors. Afflicted monsters take </t>
    </r>
    <r>
      <rPr>
        <rFont val="Arial"/>
        <color rgb="FF4A86E8"/>
      </rPr>
      <t>135%</t>
    </r>
    <r>
      <rPr>
        <rFont val="Arial"/>
        <color theme="1"/>
      </rPr>
      <t xml:space="preserve"> of the mage's damage value in periodic damage and </t>
    </r>
    <r>
      <rPr>
        <rFont val="Arial"/>
        <color rgb="FF4A86E8"/>
      </rPr>
      <t>20%</t>
    </r>
    <r>
      <rPr>
        <rFont val="Arial"/>
        <color theme="1"/>
      </rPr>
      <t xml:space="preserve"> increased critical damage from any source. The periodic damage stacks up to </t>
    </r>
    <r>
      <rPr>
        <rFont val="Arial"/>
        <color rgb="FF4A86E8"/>
      </rPr>
      <t>5</t>
    </r>
    <r>
      <rPr>
        <rFont val="Arial"/>
        <color theme="1"/>
      </rPr>
      <t xml:space="preserve"> times.</t>
    </r>
  </si>
  <si>
    <t>Absorb Energy</t>
  </si>
  <si>
    <r>
      <rPr>
        <rFont val="Arial"/>
        <color theme="1"/>
      </rPr>
      <t xml:space="preserve">After killing a boss, a low rank </t>
    </r>
    <r>
      <rPr>
        <rFont val="Arial"/>
        <color rgb="FFFF9900"/>
      </rPr>
      <t>Arcanist</t>
    </r>
    <r>
      <rPr>
        <rFont val="Arial"/>
        <color theme="1"/>
      </rPr>
      <t xml:space="preserve"> has </t>
    </r>
    <r>
      <rPr>
        <rFont val="Arial"/>
        <color rgb="FF4A86E8"/>
      </rPr>
      <t>65%</t>
    </r>
    <r>
      <rPr>
        <rFont val="Arial"/>
        <color theme="1"/>
      </rPr>
      <t xml:space="preserve"> chance to absorb its enery and go up in merge rank. If there are no </t>
    </r>
    <r>
      <rPr>
        <rFont val="Arial"/>
        <color rgb="FFFF9900"/>
      </rPr>
      <t>Arcanists</t>
    </r>
    <r>
      <rPr>
        <rFont val="Arial"/>
        <color theme="1"/>
      </rPr>
      <t xml:space="preserve"> on the battlefield that can go up in merge rank, a random mage will rank up.</t>
    </r>
  </si>
  <si>
    <t>Earth Elemental</t>
  </si>
  <si>
    <t>Venom Damage Increase</t>
  </si>
  <si>
    <t>Special throw chance</t>
  </si>
  <si>
    <t>Periodically throws projectiles at monsters, inflicting venom damage and increasing any venom damage in proportion to the number of hits. Earth Elemental attacks will also increase their damage every time a projectile hits the monsters.</t>
  </si>
  <si>
    <r>
      <rPr>
        <rFont val="Arial"/>
        <color rgb="FF4A86E8"/>
      </rPr>
      <t>Earch Elemental</t>
    </r>
    <r>
      <rPr>
        <rFont val="Arial"/>
        <color theme="1"/>
      </rPr>
      <t xml:space="preserve"> is a weakener unit which increases venom attack damage against monsters. For example, </t>
    </r>
    <r>
      <rPr>
        <rFont val="Arial"/>
        <color rgb="FF4A86E8"/>
      </rPr>
      <t>Poisoner</t>
    </r>
    <r>
      <rPr>
        <rFont val="Arial"/>
        <color theme="1"/>
      </rPr>
      <t xml:space="preserve"> and </t>
    </r>
    <r>
      <rPr>
        <rFont val="Arial"/>
        <color rgb="FF4A86E8"/>
      </rPr>
      <t>Ivy</t>
    </r>
    <r>
      <rPr>
        <rFont val="Arial"/>
        <color theme="1"/>
      </rPr>
      <t xml:space="preserve"> have this type of damage.
The abilities of the </t>
    </r>
    <r>
      <rPr>
        <rFont val="Arial"/>
        <color rgb="FF4A86E8"/>
      </rPr>
      <t>Earch Elemental</t>
    </r>
    <r>
      <rPr>
        <rFont val="Arial"/>
        <color theme="1"/>
      </rPr>
      <t xml:space="preserve"> give him a chance, when attacking, of throwing a special projectile at monsters at specified intervals. The number of targets for these projectiles also increases with merge rank. Each projectile inflits instant venom damage and infects the monster, causing further increase in the venom damage taken for each infection charge. The number of infection charges on a monster is not limited. In addition, the </t>
    </r>
    <r>
      <rPr>
        <rFont val="Arial"/>
        <color rgb="FF4A86E8"/>
      </rPr>
      <t>Earth Elemental</t>
    </r>
    <r>
      <rPr>
        <rFont val="Arial"/>
        <color theme="1"/>
      </rPr>
      <t xml:space="preserve"> attacks also inflict increased damage for every infection charge on the monster.
To maximize the unit's potential, try to find balance between the poisoning units and the </t>
    </r>
    <r>
      <rPr>
        <rFont val="Arial"/>
        <color rgb="FF4A86E8"/>
      </rPr>
      <t>Earth Elementals</t>
    </r>
    <r>
      <rPr>
        <rFont val="Arial"/>
        <color theme="1"/>
      </rPr>
      <t xml:space="preserve"> on the battlefield. Units that can inflict venom damage are marked with a special venom icon in that stats.</t>
    </r>
  </si>
  <si>
    <t>Cold Elemental</t>
  </si>
  <si>
    <t>Damage bonus against controlled targets</t>
  </si>
  <si>
    <t>Crystal damage</t>
  </si>
  <si>
    <t>Crystal damage bonus</t>
  </si>
  <si>
    <t>Chance of throwing a crystal</t>
  </si>
  <si>
    <t>Paralysis duraion</t>
  </si>
  <si>
    <t>Has AoE attacks and inflicts additional damage against monsters under control effects. When attacking, has a certain chance of throwing a crystal that will inflict damage and paralyze the monster for a short time every five hits, but the delay cannot be shorter than the cooldown time. Damage to the monster increases with every crystal hit.</t>
  </si>
  <si>
    <r>
      <rPr>
        <rFont val="Arial"/>
        <color rgb="FF4A86E8"/>
      </rPr>
      <t>Cold Elemental</t>
    </r>
    <r>
      <rPr>
        <rFont val="Arial"/>
        <color theme="1"/>
      </rPr>
      <t xml:space="preserve"> is an attack unit - it attacks a random target, has an AoE attack and inflicts increased damage against monsters under control effects. Control effects include slowdown, stunning and paralysis of any kind. </t>
    </r>
    <r>
      <rPr>
        <rFont val="Arial"/>
        <color rgb="FF4A86E8"/>
      </rPr>
      <t>Cold Elemental</t>
    </r>
    <r>
      <rPr>
        <rFont val="Arial"/>
        <color theme="1"/>
      </rPr>
      <t xml:space="preserve"> works well with units such as </t>
    </r>
    <r>
      <rPr>
        <rFont val="Arial"/>
        <color rgb="FF4A86E8"/>
      </rPr>
      <t>Frost</t>
    </r>
    <r>
      <rPr>
        <rFont val="Arial"/>
        <color theme="1"/>
      </rPr>
      <t xml:space="preserve">, </t>
    </r>
    <r>
      <rPr>
        <rFont val="Arial"/>
        <color rgb="FF4A86E8"/>
      </rPr>
      <t>Cold Mage</t>
    </r>
    <r>
      <rPr>
        <rFont val="Arial"/>
        <color theme="1"/>
      </rPr>
      <t xml:space="preserve"> or </t>
    </r>
    <r>
      <rPr>
        <rFont val="Arial"/>
        <color rgb="FF4A86E8"/>
      </rPr>
      <t>Bombardier</t>
    </r>
    <r>
      <rPr>
        <rFont val="Arial"/>
        <color theme="1"/>
      </rPr>
      <t xml:space="preserve">.
The ability of the </t>
    </r>
    <r>
      <rPr>
        <rFont val="Arial"/>
        <color rgb="FF4A86E8"/>
      </rPr>
      <t>Cold Elemental</t>
    </r>
    <r>
      <rPr>
        <rFont val="Arial"/>
        <color theme="1"/>
      </rPr>
      <t xml:space="preserve"> gives it a certain chance of throwing an ice crystal at a random monster when attacking, inflicting AoE damage and paralysis on monsters with every </t>
    </r>
    <r>
      <rPr>
        <rFont val="Arial"/>
        <color rgb="FF4A86E8"/>
      </rPr>
      <t>5</t>
    </r>
    <r>
      <rPr>
        <rFont val="Arial"/>
        <color theme="1"/>
      </rPr>
      <t xml:space="preserve"> hits, but not more frequently than the paralysis cooldown allows. In addition, every subsequent crystal hit will deal an increasing amout of damage.
To maximize the unit's potential, try to get as many high-ranking </t>
    </r>
    <r>
      <rPr>
        <rFont val="Arial"/>
        <color rgb="FF4A86E8"/>
      </rPr>
      <t>Cold Elementals</t>
    </r>
    <r>
      <rPr>
        <rFont val="Arial"/>
        <color theme="1"/>
      </rPr>
      <t xml:space="preserve"> on the battlefield as possible, and don't forget units that activate the monster control effect.</t>
    </r>
  </si>
  <si>
    <t>Engineer</t>
  </si>
  <si>
    <t>Damage increased for every Engineer connected to this one.</t>
  </si>
  <si>
    <r>
      <rPr>
        <rFont val="Arial"/>
        <color theme="1"/>
      </rPr>
      <t xml:space="preserve">The Engineer attacks the </t>
    </r>
    <r>
      <rPr>
        <rFont val="Arial"/>
        <color rgb="FF4A86E8"/>
      </rPr>
      <t>first target</t>
    </r>
    <r>
      <rPr>
        <rFont val="Arial"/>
        <color theme="1"/>
      </rPr>
      <t xml:space="preserve"> on the path.
If there is another Engineed in an </t>
    </r>
    <r>
      <rPr>
        <rFont val="Arial"/>
        <color rgb="FF4A86E8"/>
      </rPr>
      <t>adjacent cell</t>
    </r>
    <r>
      <rPr>
        <rFont val="Arial"/>
        <color theme="1"/>
      </rPr>
      <t xml:space="preserve">, they are considered merged, and the gears on their guns start rotating. If yet another Engineer merges with one of the two, the whole group is considered merged. </t>
    </r>
    <r>
      <rPr>
        <rFont val="Arial"/>
        <color rgb="FF4A86E8"/>
      </rPr>
      <t>For each</t>
    </r>
    <r>
      <rPr>
        <rFont val="Arial"/>
        <color theme="1"/>
      </rPr>
      <t xml:space="preserve"> merged Engineer, the damage they all deal </t>
    </r>
    <r>
      <rPr>
        <rFont val="Arial"/>
        <color rgb="FF4A86E8"/>
      </rPr>
      <t>increases</t>
    </r>
    <r>
      <rPr>
        <rFont val="Arial"/>
        <color theme="1"/>
      </rPr>
      <t>. Thus, in a group of 15 Engineers, each of them will receive a bonus for the other 14.</t>
    </r>
  </si>
  <si>
    <t>Defensive Matrix</t>
  </si>
  <si>
    <t>When the Engineer appears, he drops a part that will protect a random engineer from one negative effect.</t>
  </si>
  <si>
    <t>Fast Recharging</t>
  </si>
  <si>
    <r>
      <rPr>
        <rFont val="Arial"/>
        <color theme="1"/>
      </rPr>
      <t xml:space="preserve">When the Engineer appears, he drops a part that increases the attack speed of a random engineer and his neighboring engineers by </t>
    </r>
    <r>
      <rPr>
        <rFont val="Arial"/>
        <color rgb="FF4A86E8"/>
      </rPr>
      <t>30%</t>
    </r>
    <r>
      <rPr>
        <rFont val="Arial"/>
        <color theme="1"/>
      </rPr>
      <t xml:space="preserve"> for </t>
    </r>
    <r>
      <rPr>
        <rFont val="Arial"/>
        <color rgb="FF4A86E8"/>
      </rPr>
      <t>15</t>
    </r>
    <r>
      <rPr>
        <rFont val="Arial"/>
        <color theme="1"/>
      </rPr>
      <t xml:space="preserve"> secs.</t>
    </r>
  </si>
  <si>
    <t>Conveyor</t>
  </si>
  <si>
    <r>
      <rPr>
        <rFont val="Arial"/>
        <color theme="1"/>
      </rPr>
      <t xml:space="preserve">After hitting a part, another part will drop with a </t>
    </r>
    <r>
      <rPr>
        <rFont val="Arial"/>
        <color rgb="FF4A86E8"/>
      </rPr>
      <t>35%</t>
    </r>
    <r>
      <rPr>
        <rFont val="Arial"/>
        <color theme="1"/>
      </rPr>
      <t xml:space="preserve"> chance.</t>
    </r>
  </si>
  <si>
    <t>Overtime</t>
  </si>
  <si>
    <r>
      <rPr>
        <rFont val="Arial"/>
        <color theme="1"/>
      </rPr>
      <t xml:space="preserve">After the boss appears, there is a </t>
    </r>
    <r>
      <rPr>
        <rFont val="Arial"/>
        <color rgb="FF4A86E8"/>
      </rPr>
      <t>35%</t>
    </r>
    <r>
      <rPr>
        <rFont val="Arial"/>
        <color theme="1"/>
      </rPr>
      <t xml:space="preserve"> chance that the engineer will drop a part.</t>
    </r>
  </si>
  <si>
    <t>Optimization</t>
  </si>
  <si>
    <r>
      <rPr>
        <rFont val="Arial"/>
        <color theme="1"/>
      </rPr>
      <t xml:space="preserve">The maximum bonus from connections is achieved with </t>
    </r>
    <r>
      <rPr>
        <rFont val="Arial"/>
        <color rgb="FF4A86E8"/>
      </rPr>
      <t>10</t>
    </r>
    <r>
      <rPr>
        <rFont val="Arial"/>
        <color theme="1"/>
      </rPr>
      <t xml:space="preserve"> engineers in the chain.</t>
    </r>
  </si>
  <si>
    <t>Phalanx</t>
  </si>
  <si>
    <r>
      <rPr>
        <rFont val="Arial"/>
        <color theme="1"/>
      </rPr>
      <t xml:space="preserve">If there are </t>
    </r>
    <r>
      <rPr>
        <rFont val="Arial"/>
        <color rgb="FF4A86E8"/>
      </rPr>
      <t>13</t>
    </r>
    <r>
      <rPr>
        <rFont val="Arial"/>
        <color theme="1"/>
      </rPr>
      <t xml:space="preserve"> or more engineers in the chain, the bonus from connections is increased by </t>
    </r>
    <r>
      <rPr>
        <rFont val="Arial"/>
        <color rgb="FF4A86E8"/>
      </rPr>
      <t>30%</t>
    </r>
    <r>
      <rPr>
        <rFont val="Arial"/>
        <color theme="1"/>
      </rPr>
      <t xml:space="preserve">, and gives an extra </t>
    </r>
    <r>
      <rPr>
        <rFont val="Arial"/>
        <color rgb="FF4A86E8"/>
      </rPr>
      <t>5%</t>
    </r>
    <r>
      <rPr>
        <rFont val="Arial"/>
        <color theme="1"/>
      </rPr>
      <t xml:space="preserve"> chance of critial damage.</t>
    </r>
  </si>
  <si>
    <t>Progress</t>
  </si>
  <si>
    <r>
      <rPr>
        <rFont val="Arial"/>
        <color theme="1"/>
      </rPr>
      <t xml:space="preserve">Now merging also summons a part. The part has a </t>
    </r>
    <r>
      <rPr>
        <rFont val="Arial"/>
        <color rgb="FF4A86E8"/>
      </rPr>
      <t>10%</t>
    </r>
    <r>
      <rPr>
        <rFont val="Arial"/>
        <color theme="1"/>
      </rPr>
      <t xml:space="preserve"> chance to increase the merge rank of the Engineer.</t>
    </r>
  </si>
  <si>
    <t>Gargoyle</t>
  </si>
  <si>
    <t>Stone From chance</t>
  </si>
  <si>
    <t>The Gargoyle appears on the field either in stoney form or as in awakened form. A stone gargoyle will not attack opponents, but it grants an area attack to neighboring awakened gargoyles.</t>
  </si>
  <si>
    <r>
      <rPr>
        <rFont val="Arial"/>
        <color theme="1"/>
      </rPr>
      <t xml:space="preserve">The Gargoyle attacks the </t>
    </r>
    <r>
      <rPr>
        <rFont val="Arial"/>
        <color rgb="FF4A86E8"/>
      </rPr>
      <t>first target</t>
    </r>
    <r>
      <rPr>
        <rFont val="Arial"/>
        <color theme="1"/>
      </rPr>
      <t xml:space="preserve"> on the path. There's some probability that it can appear in stoney form, reinforcing neighboring gargoyles and granting them additional area attacks. The damage inflicted by the attack will depend on the stone Gargoyle's </t>
    </r>
    <r>
      <rPr>
        <rFont val="Arial"/>
        <color rgb="FF4A86E8"/>
      </rPr>
      <t>merge rank</t>
    </r>
    <r>
      <rPr>
        <rFont val="Arial"/>
        <color theme="1"/>
      </rPr>
      <t>. In its stoney form, the Gargoyle is invulnerable to negative effects.</t>
    </r>
  </si>
  <si>
    <t>Executioner</t>
  </si>
  <si>
    <t>Health level for finishing off</t>
  </si>
  <si>
    <t>Health level for finishing off bosses</t>
  </si>
  <si>
    <t>Finishes off a monster below a certain amount of health. Less effective against bosses.</t>
  </si>
  <si>
    <r>
      <rPr>
        <rFont val="Arial"/>
        <color theme="1"/>
      </rPr>
      <t xml:space="preserve">The Executioner attacks the very </t>
    </r>
    <r>
      <rPr>
        <rFont val="Arial"/>
        <color rgb="FF4A86E8"/>
      </rPr>
      <t>first target</t>
    </r>
    <r>
      <rPr>
        <rFont val="Arial"/>
        <color theme="1"/>
      </rPr>
      <t xml:space="preserve"> on the path. If the target's health drops below a certain percentage of their maximum health, the Executioner's attack instantly kills them.
Bosses and mini bosses aren't as susceptible to this effect, and the health required for an instant kill is different from the requirement for regular monsters.</t>
    </r>
  </si>
  <si>
    <t>Mime</t>
  </si>
  <si>
    <t>Can be merged with any other unit of the same merging rank.</t>
  </si>
  <si>
    <r>
      <rPr>
        <rFont val="Arial"/>
        <color theme="1"/>
      </rPr>
      <t xml:space="preserve">The Mime attacks the very </t>
    </r>
    <r>
      <rPr>
        <rFont val="Arial"/>
        <color rgb="FF4A86E8"/>
      </rPr>
      <t>first target</t>
    </r>
    <r>
      <rPr>
        <rFont val="Arial"/>
        <color theme="1"/>
      </rPr>
      <t xml:space="preserve"> on the path. Can merge with any unit of the same merge rank as if he was a copy of that unit. When that happens, all unit merging effects work in the same way as usual.</t>
    </r>
  </si>
  <si>
    <t>Plague Doctor</t>
  </si>
  <si>
    <t>Infects monsters, causing them to leave behind a cloud of venom on death. The cloud will inflict damage to all monsters passing through it. Their trap's damage is increased with each merge rank.</t>
  </si>
  <si>
    <r>
      <rPr>
        <rFont val="Arial"/>
        <color theme="1"/>
      </rPr>
      <t xml:space="preserve">The Plague Doctor attacks the </t>
    </r>
    <r>
      <rPr>
        <rFont val="Arial"/>
        <color rgb="FF4A86E8"/>
      </rPr>
      <t>first target</t>
    </r>
    <r>
      <rPr>
        <rFont val="Arial"/>
        <color theme="1"/>
      </rPr>
      <t xml:space="preserve"> on the path </t>
    </r>
    <r>
      <rPr>
        <rFont val="Arial"/>
        <color rgb="FF4A86E8"/>
      </rPr>
      <t>that does not already have the Plague effect</t>
    </r>
    <r>
      <rPr>
        <rFont val="Arial"/>
        <color theme="1"/>
      </rPr>
      <t xml:space="preserve">. If there are no available targets, she attacks the first target on the path.
The Plague Doctor applies the </t>
    </r>
    <r>
      <rPr>
        <rFont val="Arial"/>
        <color rgb="FF4A86E8"/>
      </rPr>
      <t>Plague</t>
    </r>
    <r>
      <rPr>
        <rFont val="Arial"/>
        <color theme="1"/>
      </rPr>
      <t xml:space="preserve"> effect to the target, which leaves a </t>
    </r>
    <r>
      <rPr>
        <rFont val="Arial"/>
        <color rgb="FF4A86E8"/>
      </rPr>
      <t>Plague Cloud</t>
    </r>
    <r>
      <rPr>
        <rFont val="Arial"/>
        <color theme="1"/>
      </rPr>
      <t xml:space="preserve"> on the path after it dies. Monsters insides the cloud take periodic damage.
The damage dealt by the Plague Cloud grows </t>
    </r>
    <r>
      <rPr>
        <rFont val="Arial"/>
        <color rgb="FF4A86E8"/>
      </rPr>
      <t>with merge rank</t>
    </r>
    <r>
      <rPr>
        <rFont val="Arial"/>
        <color theme="1"/>
      </rPr>
      <t xml:space="preserve">.
If </t>
    </r>
    <r>
      <rPr>
        <rFont val="Arial"/>
        <color rgb="FF4A86E8"/>
      </rPr>
      <t>several</t>
    </r>
    <r>
      <rPr>
        <rFont val="Arial"/>
        <color theme="1"/>
      </rPr>
      <t xml:space="preserve"> Plague Doctors attacks the same target, it will take the effect of whichever one hits first.</t>
    </r>
  </si>
  <si>
    <t>Ivy</t>
  </si>
  <si>
    <t>Max number of seeds</t>
  </si>
  <si>
    <t>Max health</t>
  </si>
  <si>
    <t>Yes by explosion</t>
  </si>
  <si>
    <t>Scatters seeds, which will periodically inflict damage on monsters. When it dies, the infected monster will explode, inflicting damage to the area and poisoning nearby monsters.</t>
  </si>
  <si>
    <r>
      <rPr>
        <rFont val="Arial"/>
        <color theme="1"/>
      </rPr>
      <t xml:space="preserve">Ivy attacks the target with </t>
    </r>
    <r>
      <rPr>
        <rFont val="Arial"/>
        <color rgb="FF4A86E8"/>
      </rPr>
      <t>the most health</t>
    </r>
    <r>
      <rPr>
        <rFont val="Arial"/>
        <color theme="1"/>
      </rPr>
      <t xml:space="preserve">. If the target already is infected with </t>
    </r>
    <r>
      <rPr>
        <rFont val="Arial"/>
        <color rgb="FF4A86E8"/>
      </rPr>
      <t>40 seeds</t>
    </r>
    <r>
      <rPr>
        <rFont val="Arial"/>
        <color theme="1"/>
      </rPr>
      <t xml:space="preserve">, Ivy changes targets.
Ivy uses her noxious seeds to infec the target with the </t>
    </r>
    <r>
      <rPr>
        <rFont val="Arial"/>
        <color rgb="FF4A86E8"/>
      </rPr>
      <t>Toxin</t>
    </r>
    <r>
      <rPr>
        <rFont val="Arial"/>
        <color theme="1"/>
      </rPr>
      <t xml:space="preserve"> effect, which deals periodic damage. Its damage grows with each seed on a monster. The max number of seeds is </t>
    </r>
    <r>
      <rPr>
        <rFont val="Arial"/>
        <color rgb="FF4A86E8"/>
      </rPr>
      <t>40</t>
    </r>
    <r>
      <rPr>
        <rFont val="Arial"/>
        <color theme="1"/>
      </rPr>
      <t xml:space="preserve">. The </t>
    </r>
    <r>
      <rPr>
        <rFont val="Arial"/>
        <color rgb="FF4A86E8"/>
      </rPr>
      <t>Toxin</t>
    </r>
    <r>
      <rPr>
        <rFont val="Arial"/>
        <color theme="1"/>
      </rPr>
      <t xml:space="preserve"> effect does not expire over time, but it can be neutralized.
Besides infecting monsters with her toxin, Ivy also makes them explode when they die. The blast damage grows with the number of seeds on a monster.</t>
    </r>
  </si>
  <si>
    <t>Portal Keeper</t>
  </si>
  <si>
    <t>Swaps places with any unit of the same merge rank, and then becomes temporarily inactive. Both units are cleansed of negative effects, and the Portal Keeper receives a temporary shield that protects against negative effects.</t>
  </si>
  <si>
    <r>
      <rPr>
        <rFont val="Arial"/>
        <color theme="1"/>
      </rPr>
      <t xml:space="preserve">The Portal Keeper attacks the </t>
    </r>
    <r>
      <rPr>
        <rFont val="Arial"/>
        <color rgb="FF4A86E8"/>
      </rPr>
      <t>first target</t>
    </r>
    <r>
      <rPr>
        <rFont val="Arial"/>
        <color theme="1"/>
      </rPr>
      <t xml:space="preserve"> on the path. Can swap with any unit of the </t>
    </r>
    <r>
      <rPr>
        <rFont val="Arial"/>
        <color rgb="FF4A86E8"/>
      </rPr>
      <t>same merge rank</t>
    </r>
    <r>
      <rPr>
        <rFont val="Arial"/>
        <color theme="1"/>
      </rPr>
      <t>, cleansing it of negative effects.
The Portal Keeper falls asleep for a little while after moving, while protected from any negative effects, and cannot move, merge with other units or attack.</t>
    </r>
  </si>
  <si>
    <t>Pyrotechnic</t>
  </si>
  <si>
    <t>Techonogenic Society</t>
  </si>
  <si>
    <t>Yes at Odd number</t>
  </si>
  <si>
    <t>With an odd number, attack speed is reduced, he attacks a random target, and deals area damage. With an even number, damage is reduced, and he attacks the first target.</t>
  </si>
  <si>
    <r>
      <rPr>
        <rFont val="Arial"/>
        <color theme="1"/>
      </rPr>
      <t xml:space="preserve">With an </t>
    </r>
    <r>
      <rPr>
        <rFont val="Arial"/>
        <color rgb="FF4A86E8"/>
      </rPr>
      <t>odd</t>
    </r>
    <r>
      <rPr>
        <rFont val="Arial"/>
        <color theme="1"/>
      </rPr>
      <t xml:space="preserve"> number of Pyrotechnics on the field, their attack speed is reduced by 50%, they attack a </t>
    </r>
    <r>
      <rPr>
        <rFont val="Arial"/>
        <color rgb="FF4A86E8"/>
      </rPr>
      <t>random target</t>
    </r>
    <r>
      <rPr>
        <rFont val="Arial"/>
        <color theme="1"/>
      </rPr>
      <t xml:space="preserve"> on the path and deal area damage.
With an </t>
    </r>
    <r>
      <rPr>
        <rFont val="Arial"/>
        <color rgb="FF4A86E8"/>
      </rPr>
      <t>even</t>
    </r>
    <r>
      <rPr>
        <rFont val="Arial"/>
        <color theme="1"/>
      </rPr>
      <t xml:space="preserve"> number of Pyrotechnics on the feld, their damage is decreased and they attack the </t>
    </r>
    <r>
      <rPr>
        <rFont val="Arial"/>
        <color rgb="FF4A86E8"/>
      </rPr>
      <t>first target</t>
    </r>
    <r>
      <rPr>
        <rFont val="Arial"/>
        <color theme="1"/>
      </rPr>
      <t xml:space="preserve"> on the path.</t>
    </r>
  </si>
  <si>
    <t>Portal Mage</t>
  </si>
  <si>
    <t>Attack interval</t>
  </si>
  <si>
    <t>Chance to teleport</t>
  </si>
  <si>
    <t>Chance of second teleport</t>
  </si>
  <si>
    <t>Chance of subsequent teleport</t>
  </si>
  <si>
    <t>Number of monsters</t>
  </si>
  <si>
    <t>When attacking, has a chance of transferring common monsters within a small radius to the portal. When merging, transfers bosses (at most once) and mini^bosses along with a few of the monsters in the front. After transfer, all monster deal area damage within a small radius. Any monsters summoned by players are not transferred.</t>
  </si>
  <si>
    <r>
      <rPr>
        <rFont val="Arial"/>
        <color theme="1"/>
      </rPr>
      <t xml:space="preserve">The Portal Mage attacks a </t>
    </r>
    <r>
      <rPr>
        <rFont val="Arial"/>
        <color rgb="FF4A86E8"/>
      </rPr>
      <t>random target</t>
    </r>
    <r>
      <rPr>
        <rFont val="Arial"/>
        <color theme="1"/>
      </rPr>
      <t xml:space="preserve"> on the path. When attacking, has a chance to send the target and several monsters within small radius back to the beginning of the path. The chance of repeated transfers is significantly lower. The chance to transfer increases with the </t>
    </r>
    <r>
      <rPr>
        <rFont val="Arial"/>
        <color rgb="FF4A86E8"/>
      </rPr>
      <t>Mana Power-Up</t>
    </r>
    <r>
      <rPr>
        <rFont val="Arial"/>
        <color theme="1"/>
      </rPr>
      <t xml:space="preserve">. When merging, transfers bosses and mini-bosses along with a few of the monsters in the front. A boss cannot be transferred more than once. The Portal Mage also does not transfer any monsters summoned by players. After transfer, all monsters deal area </t>
    </r>
    <r>
      <rPr>
        <rFont val="Arial"/>
        <color rgb="FF4A86E8"/>
      </rPr>
      <t>damage</t>
    </r>
    <r>
      <rPr>
        <rFont val="Arial"/>
        <color theme="1"/>
      </rPr>
      <t xml:space="preserve"> within a small radius.</t>
    </r>
  </si>
  <si>
    <t>Portal Warp</t>
  </si>
  <si>
    <r>
      <rPr>
        <rFont val="Arial"/>
        <color theme="1"/>
      </rPr>
      <t xml:space="preserve">Has a </t>
    </r>
    <r>
      <rPr>
        <rFont val="Arial"/>
        <color rgb="FF4A86E8"/>
      </rPr>
      <t>5%</t>
    </r>
    <r>
      <rPr>
        <rFont val="Arial"/>
        <color theme="1"/>
      </rPr>
      <t xml:space="preserve"> chance when teleported of </t>
    </r>
    <r>
      <rPr>
        <rFont val="Arial"/>
        <color rgb="FFFF9900"/>
      </rPr>
      <t>warping</t>
    </r>
    <r>
      <rPr>
        <rFont val="Arial"/>
        <color theme="1"/>
      </rPr>
      <t xml:space="preserve"> a monster and sending it to the opponent's path. The player receives mana for killing the monster, but the opponent does not. Does not work on bosses or mini bosses. Lowers the defence of the teleported monster by </t>
    </r>
    <r>
      <rPr>
        <rFont val="Arial"/>
        <color rgb="FF4A86E8"/>
      </rPr>
      <t>40%</t>
    </r>
    <r>
      <rPr>
        <rFont val="Arial"/>
        <color theme="1"/>
      </rPr>
      <t xml:space="preserve"> in </t>
    </r>
    <r>
      <rPr>
        <rFont val="Arial"/>
        <color rgb="FF4A86E8"/>
      </rPr>
      <t>Co-Op</t>
    </r>
    <r>
      <rPr>
        <rFont val="Arial"/>
        <color theme="1"/>
      </rPr>
      <t xml:space="preserve"> and </t>
    </r>
    <r>
      <rPr>
        <rFont val="Arial"/>
        <color rgb="FF4A86E8"/>
      </rPr>
      <t>single-player modes</t>
    </r>
    <r>
      <rPr>
        <rFont val="Arial"/>
        <color theme="1"/>
      </rPr>
      <t>.</t>
    </r>
  </si>
  <si>
    <t>Hard Landing</t>
  </si>
  <si>
    <r>
      <rPr>
        <rFont val="Arial"/>
        <color theme="1"/>
      </rPr>
      <t xml:space="preserve">Instead of standard area damage, all teleported monsters except for bosses and mini bosses now deal </t>
    </r>
    <r>
      <rPr>
        <rFont val="Arial"/>
        <color rgb="FF4A86E8"/>
      </rPr>
      <t>damage</t>
    </r>
    <r>
      <rPr>
        <rFont val="Arial"/>
        <color theme="1"/>
      </rPr>
      <t xml:space="preserve"> within range equal to </t>
    </r>
    <r>
      <rPr>
        <rFont val="Arial"/>
        <color rgb="FF4A86E8"/>
      </rPr>
      <t>2.2%</t>
    </r>
    <r>
      <rPr>
        <rFont val="Arial"/>
        <color theme="1"/>
      </rPr>
      <t xml:space="preserve"> of the teleported monster's current health.</t>
    </r>
  </si>
  <si>
    <t>Empowering</t>
  </si>
  <si>
    <r>
      <rPr>
        <rFont val="Arial"/>
        <color theme="1"/>
      </rPr>
      <t xml:space="preserve">Teleported or </t>
    </r>
    <r>
      <rPr>
        <rFont val="Arial"/>
        <color rgb="FFFF9900"/>
      </rPr>
      <t>warped</t>
    </r>
    <r>
      <rPr>
        <rFont val="Arial"/>
        <color theme="1"/>
      </rPr>
      <t xml:space="preserve"> monsters will give </t>
    </r>
    <r>
      <rPr>
        <rFont val="Arial"/>
        <color rgb="FF4A86E8"/>
      </rPr>
      <t>20%</t>
    </r>
    <r>
      <rPr>
        <rFont val="Arial"/>
        <color theme="1"/>
      </rPr>
      <t xml:space="preserve"> more mana.</t>
    </r>
  </si>
  <si>
    <t>Vulnerability</t>
  </si>
  <si>
    <r>
      <rPr>
        <rFont val="Arial"/>
        <color theme="1"/>
      </rPr>
      <t xml:space="preserve">Teleported monsters take </t>
    </r>
    <r>
      <rPr>
        <rFont val="Arial"/>
        <color rgb="FF4A86E8"/>
      </rPr>
      <t>20%</t>
    </r>
    <r>
      <rPr>
        <rFont val="Arial"/>
        <color theme="1"/>
      </rPr>
      <t xml:space="preserve"> more critica damage. Critical damage will be </t>
    </r>
    <r>
      <rPr>
        <rFont val="Arial"/>
        <color rgb="FF4A86E8"/>
      </rPr>
      <t xml:space="preserve">20% </t>
    </r>
    <r>
      <rPr>
        <rFont val="Arial"/>
        <color theme="1"/>
      </rPr>
      <t xml:space="preserve">less for </t>
    </r>
    <r>
      <rPr>
        <rFont val="Arial"/>
        <color rgb="FFFF9900"/>
      </rPr>
      <t>warped</t>
    </r>
    <r>
      <rPr>
        <rFont val="Arial"/>
        <color theme="1"/>
      </rPr>
      <t xml:space="preserve"> monsters on the opponent's side.</t>
    </r>
  </si>
  <si>
    <t>Through Time</t>
  </si>
  <si>
    <r>
      <rPr>
        <rFont val="Arial"/>
        <color theme="1"/>
      </rPr>
      <t xml:space="preserve">All teleported monsters rapidly age after the teleport; their defense </t>
    </r>
    <r>
      <rPr>
        <rFont val="Arial"/>
        <color rgb="FF4A86E8"/>
      </rPr>
      <t>decreases</t>
    </r>
    <r>
      <rPr>
        <rFont val="Arial"/>
        <color theme="1"/>
      </rPr>
      <t xml:space="preserve"> by </t>
    </r>
    <r>
      <rPr>
        <rFont val="Arial"/>
        <color rgb="FF4A86E8"/>
      </rPr>
      <t>25%</t>
    </r>
    <r>
      <rPr>
        <rFont val="Arial"/>
        <color theme="1"/>
      </rPr>
      <t xml:space="preserve"> and their speed decreases by </t>
    </r>
    <r>
      <rPr>
        <rFont val="Arial"/>
        <color rgb="FF4A86E8"/>
      </rPr>
      <t>30%</t>
    </r>
    <r>
      <rPr>
        <rFont val="Arial"/>
        <color theme="1"/>
      </rPr>
      <t xml:space="preserve">. </t>
    </r>
    <r>
      <rPr>
        <rFont val="Arial"/>
        <color rgb="FFFF9900"/>
      </rPr>
      <t>Warped</t>
    </r>
    <r>
      <rPr>
        <rFont val="Arial"/>
        <color theme="1"/>
      </rPr>
      <t xml:space="preserve"> monsters on the opponents's side become younger; their defense </t>
    </r>
    <r>
      <rPr>
        <rFont val="Arial"/>
        <color rgb="FF4A86E8"/>
      </rPr>
      <t>increases</t>
    </r>
    <r>
      <rPr>
        <rFont val="Arial"/>
        <color theme="1"/>
      </rPr>
      <t xml:space="preserve"> by </t>
    </r>
    <r>
      <rPr>
        <rFont val="Arial"/>
        <color rgb="FF4A86E8"/>
      </rPr>
      <t>25%</t>
    </r>
    <r>
      <rPr>
        <rFont val="Arial"/>
        <color theme="1"/>
      </rPr>
      <t xml:space="preserve"> and their speed increases by </t>
    </r>
    <r>
      <rPr>
        <rFont val="Arial"/>
        <color rgb="FF4A86E8"/>
      </rPr>
      <t>30%</t>
    </r>
  </si>
  <si>
    <t>Portal Net</t>
  </si>
  <si>
    <r>
      <rPr>
        <rFont val="Arial"/>
        <color theme="1"/>
      </rPr>
      <t xml:space="preserve">When merging the Portal Mage, all teleported monsters fall into the portal net. </t>
    </r>
    <r>
      <rPr>
        <rFont val="Arial"/>
        <color rgb="FF4A86E8"/>
      </rPr>
      <t>7%</t>
    </r>
    <r>
      <rPr>
        <rFont val="Arial"/>
        <color theme="1"/>
      </rPr>
      <t xml:space="preserve"> of all damage dealt to monsters in the net will be transferred to other connected monsters.</t>
    </r>
  </si>
  <si>
    <t>Portal Healer</t>
  </si>
  <si>
    <r>
      <rPr>
        <rFont val="Arial"/>
        <color theme="1"/>
      </rPr>
      <t xml:space="preserve">When a boss of mini boss is teleported, a </t>
    </r>
    <r>
      <rPr>
        <rFont val="Arial"/>
        <color rgb="FFFF9900"/>
      </rPr>
      <t>Portal Healer</t>
    </r>
    <r>
      <rPr>
        <rFont val="Arial"/>
        <color theme="1"/>
      </rPr>
      <t xml:space="preserve"> is summoned to the opponent's side, who restores </t>
    </r>
    <r>
      <rPr>
        <rFont val="Arial"/>
        <color rgb="FF4A86E8"/>
      </rPr>
      <t>2.5%</t>
    </r>
    <r>
      <rPr>
        <rFont val="Arial"/>
        <color theme="1"/>
      </rPr>
      <t xml:space="preserve"> of max health to monsters within small radius every </t>
    </r>
    <r>
      <rPr>
        <rFont val="Arial"/>
        <color rgb="FF4A86E8"/>
      </rPr>
      <t>3 s</t>
    </r>
    <r>
      <rPr>
        <rFont val="Arial"/>
        <color theme="1"/>
      </rPr>
      <t xml:space="preserve">. When he dies, the </t>
    </r>
    <r>
      <rPr>
        <rFont val="Arial"/>
        <color rgb="FFFF9900"/>
      </rPr>
      <t>Portal Healer</t>
    </r>
    <r>
      <rPr>
        <rFont val="Arial"/>
        <color theme="1"/>
      </rPr>
      <t xml:space="preserve"> restores </t>
    </r>
    <r>
      <rPr>
        <rFont val="Arial"/>
        <color rgb="FFFF9900"/>
      </rPr>
      <t>7%</t>
    </r>
    <r>
      <rPr>
        <rFont val="Arial"/>
        <color theme="1"/>
      </rPr>
      <t xml:space="preserve"> of lost health to monsters. Only works in </t>
    </r>
    <r>
      <rPr>
        <rFont val="Arial"/>
        <color rgb="FF4A86E8"/>
      </rPr>
      <t>PvP</t>
    </r>
    <r>
      <rPr>
        <rFont val="Arial"/>
        <color theme="1"/>
      </rPr>
      <t>.</t>
    </r>
  </si>
  <si>
    <t>Reaper</t>
  </si>
  <si>
    <t>Has a chance to instantly kill the target on hit. Does not work on bosses.</t>
  </si>
  <si>
    <r>
      <rPr>
        <rFont val="Arial"/>
        <color theme="1"/>
      </rPr>
      <t xml:space="preserve">The Reaper attacks a </t>
    </r>
    <r>
      <rPr>
        <rFont val="Arial"/>
        <color rgb="FF4A86E8"/>
      </rPr>
      <t>random target</t>
    </r>
    <r>
      <rPr>
        <rFont val="Arial"/>
        <color theme="1"/>
      </rPr>
      <t xml:space="preserve"> on the path. The Reaper's attacks have a set chance of </t>
    </r>
    <r>
      <rPr>
        <rFont val="Arial"/>
        <color rgb="FF4A86E8"/>
      </rPr>
      <t>instantly killing</t>
    </r>
    <r>
      <rPr>
        <rFont val="Arial"/>
        <color theme="1"/>
      </rPr>
      <t xml:space="preserve"> ordinally monsters.
The chances of an instant kill rise with the </t>
    </r>
    <r>
      <rPr>
        <rFont val="Arial"/>
        <color rgb="FF4A86E8"/>
      </rPr>
      <t>unit's level</t>
    </r>
    <r>
      <rPr>
        <rFont val="Arial"/>
        <color theme="1"/>
      </rPr>
      <t xml:space="preserve"> and </t>
    </r>
    <r>
      <rPr>
        <rFont val="Arial"/>
        <color rgb="FF4A86E8"/>
      </rPr>
      <t>Mana Power-Up.</t>
    </r>
    <r>
      <rPr>
        <rFont val="Arial"/>
        <color theme="1"/>
      </rPr>
      <t xml:space="preserve"> This ability doesn't work on bosses, mini bosses, or monsters summoned by a Demonologist.</t>
    </r>
  </si>
  <si>
    <t>Spirit of Light</t>
  </si>
  <si>
    <r>
      <rPr>
        <rFont val="Arial"/>
        <color theme="1"/>
      </rPr>
      <t xml:space="preserve">Instatly killing a monster has a </t>
    </r>
    <r>
      <rPr>
        <rFont val="Arial"/>
        <color rgb="FF4A86E8"/>
      </rPr>
      <t>20%</t>
    </r>
    <r>
      <rPr>
        <rFont val="Arial"/>
        <color theme="1"/>
      </rPr>
      <t xml:space="preserve"> chance to summon a ghost that takes </t>
    </r>
    <r>
      <rPr>
        <rFont val="Arial"/>
        <color rgb="FF4A86E8"/>
      </rPr>
      <t>30%</t>
    </r>
    <r>
      <rPr>
        <rFont val="Arial"/>
        <color theme="1"/>
      </rPr>
      <t xml:space="preserve"> less damage from the Kingdom of Light faction and does not give mana. Does not work in Co-Op mode or Plunder Challenges.</t>
    </r>
  </si>
  <si>
    <t>Spirit of Darkness</t>
  </si>
  <si>
    <r>
      <rPr>
        <rFont val="Arial"/>
        <color theme="1"/>
      </rPr>
      <t xml:space="preserve">Instatly killing a monster has a </t>
    </r>
    <r>
      <rPr>
        <rFont val="Arial"/>
        <color rgb="FF4A86E8"/>
      </rPr>
      <t>20%</t>
    </r>
    <r>
      <rPr>
        <rFont val="Arial"/>
        <color theme="1"/>
      </rPr>
      <t xml:space="preserve"> chance to summon a ghost that takes </t>
    </r>
    <r>
      <rPr>
        <rFont val="Arial"/>
        <color rgb="FF4A86E8"/>
      </rPr>
      <t>30%</t>
    </r>
    <r>
      <rPr>
        <rFont val="Arial"/>
        <color theme="1"/>
      </rPr>
      <t xml:space="preserve"> less damage from the Dark Domain faction and does not give mana. Does not work in Co-Op mode or Plunder Challenges.</t>
    </r>
  </si>
  <si>
    <t>Slayer of Giants</t>
  </si>
  <si>
    <r>
      <rPr>
        <rFont val="Arial"/>
        <color theme="1"/>
      </rPr>
      <t xml:space="preserve">When attacking bosses and mini bosses, the Reaper's activated abilities deal </t>
    </r>
    <r>
      <rPr>
        <rFont val="Arial"/>
        <color rgb="FF4A86E8"/>
      </rPr>
      <t>300%</t>
    </r>
    <r>
      <rPr>
        <rFont val="Arial"/>
        <color theme="1"/>
      </rPr>
      <t xml:space="preserve"> more damage.</t>
    </r>
  </si>
  <si>
    <t>Maximum Gain</t>
  </si>
  <si>
    <r>
      <rPr>
        <rFont val="Arial"/>
        <color theme="1"/>
      </rPr>
      <t xml:space="preserve">Instantly killing a monster with the Reaper's attack gives </t>
    </r>
    <r>
      <rPr>
        <rFont val="Arial"/>
        <color rgb="FF4A86E8"/>
      </rPr>
      <t>3</t>
    </r>
    <r>
      <rPr>
        <rFont val="Arial"/>
        <color theme="1"/>
      </rPr>
      <t xml:space="preserve"> mana. The amount of mana increases based on to the Reaper's merge rank.</t>
    </r>
  </si>
  <si>
    <t>Trophy Skull</t>
  </si>
  <si>
    <r>
      <rPr>
        <rFont val="Arial"/>
        <color theme="1"/>
      </rPr>
      <t xml:space="preserve">Instantly killing a monster with the Reaper's attack gives a trophy skull, increasing the damage of all Reapers by </t>
    </r>
    <r>
      <rPr>
        <rFont val="Arial"/>
        <color rgb="FF4A86E8"/>
      </rPr>
      <t>5</t>
    </r>
    <r>
      <rPr>
        <rFont val="Arial"/>
        <color theme="1"/>
      </rPr>
      <t xml:space="preserve">. The maximum number of skulls cannot exceed </t>
    </r>
    <r>
      <rPr>
        <rFont val="Arial"/>
        <color rgb="FF4A86E8"/>
      </rPr>
      <t>300</t>
    </r>
    <r>
      <rPr>
        <rFont val="Arial"/>
        <color theme="1"/>
      </rPr>
      <t>.</t>
    </r>
  </si>
  <si>
    <t>Grim Harvest</t>
  </si>
  <si>
    <r>
      <rPr>
        <rFont val="Arial"/>
        <color theme="1"/>
      </rPr>
      <t xml:space="preserve">After an instant kill, the attack has a </t>
    </r>
    <r>
      <rPr>
        <rFont val="Arial"/>
        <color rgb="FF4A86E8"/>
      </rPr>
      <t>25%</t>
    </r>
    <r>
      <rPr>
        <rFont val="Arial"/>
        <color theme="1"/>
      </rPr>
      <t xml:space="preserve"> chance to hit all targets in a small radius, with an instant kill chance </t>
    </r>
    <r>
      <rPr>
        <rFont val="Arial"/>
        <color rgb="FF4A86E8"/>
      </rPr>
      <t xml:space="preserve">2.5 </t>
    </r>
    <r>
      <rPr>
        <rFont val="Arial"/>
        <color theme="1"/>
      </rPr>
      <t>times lower than the base amount.</t>
    </r>
  </si>
  <si>
    <t>Vengeful Ghost</t>
  </si>
  <si>
    <r>
      <rPr>
        <rFont val="Arial"/>
        <color theme="1"/>
      </rPr>
      <t xml:space="preserve">Destroy common monsters after merging. This also summons a ghost. This affects </t>
    </r>
    <r>
      <rPr>
        <rFont val="Arial"/>
        <color rgb="FF4A86E8"/>
      </rPr>
      <t xml:space="preserve">2 </t>
    </r>
    <r>
      <rPr>
        <rFont val="Arial"/>
        <color theme="1"/>
      </rPr>
      <t>monsters. That number increases based on the unit's merge rank before merging. The ghost will not be summoned in Co-Op and Plunder Challenges.</t>
    </r>
  </si>
  <si>
    <t>Thunderer</t>
  </si>
  <si>
    <t>Hits an extra target with chain lightning for each merge rank. The lightning dazes enemies for a certain period.</t>
  </si>
  <si>
    <r>
      <rPr>
        <rFont val="Arial"/>
        <color theme="1"/>
      </rPr>
      <t xml:space="preserve">The Thunderer attacks the </t>
    </r>
    <r>
      <rPr>
        <rFont val="Arial"/>
        <color rgb="FF4A86E8"/>
      </rPr>
      <t>first target</t>
    </r>
    <r>
      <rPr>
        <rFont val="Arial"/>
        <color theme="1"/>
      </rPr>
      <t xml:space="preserve"> on the path. When attacking, summons chain lightning that does additional damage to the target as well as the monsters behind it. The number of targets depends on the </t>
    </r>
    <r>
      <rPr>
        <rFont val="Arial"/>
        <color rgb="FF4A86E8"/>
      </rPr>
      <t>merge rank</t>
    </r>
    <r>
      <rPr>
        <rFont val="Arial"/>
        <color theme="1"/>
      </rPr>
      <t xml:space="preserve"> of the Thunderer.
The Thunderer with the fifth merge rank inflicts lightning damage on the main target and four monsters behind it.</t>
    </r>
  </si>
  <si>
    <t>Vampire</t>
  </si>
  <si>
    <t>Generate Mana</t>
  </si>
  <si>
    <t>Bites the target, making it periodically give you mana.</t>
  </si>
  <si>
    <r>
      <rPr>
        <rFont val="Arial"/>
        <color theme="1"/>
      </rPr>
      <t xml:space="preserve">The Vampire attacks the </t>
    </r>
    <r>
      <rPr>
        <rFont val="Arial"/>
        <color rgb="FF4A86E8"/>
      </rPr>
      <t>first target</t>
    </r>
    <r>
      <rPr>
        <rFont val="Arial"/>
        <color theme="1"/>
      </rPr>
      <t xml:space="preserve"> on the path </t>
    </r>
    <r>
      <rPr>
        <rFont val="Arial"/>
        <color rgb="FF4A86E8"/>
      </rPr>
      <t>that does not already have the Bite effect</t>
    </r>
    <r>
      <rPr>
        <rFont val="Arial"/>
        <color theme="1"/>
      </rPr>
      <t xml:space="preserve">. If there are no available targets, he attacks the first target on the path.
The Vampire applies the </t>
    </r>
    <r>
      <rPr>
        <rFont val="Arial"/>
        <color rgb="FF4A86E8"/>
      </rPr>
      <t>Bite</t>
    </r>
    <r>
      <rPr>
        <rFont val="Arial"/>
        <color theme="1"/>
      </rPr>
      <t xml:space="preserve"> effect to the target, giving you mana when cast and at a set interval thereafter.
If </t>
    </r>
    <r>
      <rPr>
        <rFont val="Arial"/>
        <color rgb="FF4A86E8"/>
      </rPr>
      <t>several</t>
    </r>
    <r>
      <rPr>
        <rFont val="Arial"/>
        <color theme="1"/>
      </rPr>
      <t xml:space="preserve"> Vampires attack the same target, it will take the effect of whichever one hits first.</t>
    </r>
  </si>
  <si>
    <t>Blood Saturation</t>
  </si>
  <si>
    <r>
      <rPr>
        <rFont val="Arial"/>
        <color theme="1"/>
      </rPr>
      <t xml:space="preserve">The Vampire can now </t>
    </r>
    <r>
      <rPr>
        <rFont val="Arial"/>
        <color rgb="FFFF9900"/>
      </rPr>
      <t>bite</t>
    </r>
    <r>
      <rPr>
        <rFont val="Arial"/>
        <color theme="1"/>
      </rPr>
      <t xml:space="preserve"> any units of the same merge rank or lower. When bitten, the target unit </t>
    </r>
    <r>
      <rPr>
        <rFont val="Arial"/>
        <color rgb="FFFF9900"/>
      </rPr>
      <t>becomes empowered</t>
    </r>
    <r>
      <rPr>
        <rFont val="Arial"/>
        <color theme="1"/>
      </rPr>
      <t xml:space="preserve"> for </t>
    </r>
    <r>
      <rPr>
        <rFont val="Arial"/>
        <color rgb="FF4A86E8"/>
      </rPr>
      <t>15 s,</t>
    </r>
    <r>
      <rPr>
        <rFont val="Arial"/>
        <color theme="1"/>
      </rPr>
      <t xml:space="preserve"> increasing its damage to monsters bitten by </t>
    </r>
    <r>
      <rPr>
        <rFont val="Arial"/>
        <color rgb="FF4A86E8"/>
      </rPr>
      <t xml:space="preserve">15% </t>
    </r>
    <r>
      <rPr>
        <rFont val="Arial"/>
        <color theme="1"/>
      </rPr>
      <t xml:space="preserve">for every rank of the Vampire that bit it. After </t>
    </r>
    <r>
      <rPr>
        <rFont val="Arial"/>
        <color rgb="FF4A86E8"/>
      </rPr>
      <t>2</t>
    </r>
    <r>
      <rPr>
        <rFont val="Arial"/>
        <color theme="1"/>
      </rPr>
      <t xml:space="preserve"> biting, the Vampire cannot </t>
    </r>
    <r>
      <rPr>
        <rFont val="Arial"/>
        <color rgb="FFFF9900"/>
      </rPr>
      <t>bite</t>
    </r>
    <r>
      <rPr>
        <rFont val="Arial"/>
        <color theme="1"/>
      </rPr>
      <t xml:space="preserve"> units for </t>
    </r>
    <r>
      <rPr>
        <rFont val="Arial"/>
        <color rgb="FF4A86E8"/>
      </rPr>
      <t>20 s;</t>
    </r>
    <r>
      <rPr>
        <rFont val="Arial"/>
        <color theme="1"/>
      </rPr>
      <t xml:space="preserve"> with rank increase, the time decreases by </t>
    </r>
    <r>
      <rPr>
        <rFont val="Arial"/>
        <color rgb="FF4A86E8"/>
      </rPr>
      <t>1 s</t>
    </r>
    <r>
      <rPr>
        <rFont val="Arial"/>
        <color theme="1"/>
      </rPr>
      <t>.</t>
    </r>
  </si>
  <si>
    <t>Blood Rage</t>
  </si>
  <si>
    <r>
      <rPr>
        <rFont val="Arial"/>
        <color theme="1"/>
      </rPr>
      <t xml:space="preserve">The Vampire can now </t>
    </r>
    <r>
      <rPr>
        <rFont val="Arial"/>
        <color rgb="FFFF9900"/>
      </rPr>
      <t>bite</t>
    </r>
    <r>
      <rPr>
        <rFont val="Arial"/>
        <color theme="1"/>
      </rPr>
      <t xml:space="preserve"> any units of the sme merge rank or lower. When bitten, the target unit loses a merge rank, and the Vampire </t>
    </r>
    <r>
      <rPr>
        <rFont val="Arial"/>
        <color rgb="FFFF9900"/>
      </rPr>
      <t>becomes empowered</t>
    </r>
    <r>
      <rPr>
        <rFont val="Arial"/>
        <color theme="1"/>
      </rPr>
      <t xml:space="preserve"> for </t>
    </r>
    <r>
      <rPr>
        <rFont val="Arial"/>
        <color rgb="FF4A86E8"/>
      </rPr>
      <t>22 s.</t>
    </r>
    <r>
      <rPr>
        <rFont val="Arial"/>
        <color theme="1"/>
      </rPr>
      <t xml:space="preserve"> When it starts attacking the first target, the unit's damage and attack speed increase by </t>
    </r>
    <r>
      <rPr>
        <rFont val="Arial"/>
        <color rgb="FF4A86E8"/>
      </rPr>
      <t>280%,</t>
    </r>
    <r>
      <rPr>
        <rFont val="Arial"/>
        <color theme="1"/>
      </rPr>
      <t xml:space="preserve"> and the unit has a </t>
    </r>
    <r>
      <rPr>
        <rFont val="Arial"/>
        <color rgb="FF4A86E8"/>
      </rPr>
      <t>65%</t>
    </r>
    <r>
      <rPr>
        <rFont val="Arial"/>
        <color theme="1"/>
      </rPr>
      <t xml:space="preserve"> chance of dealing area damage.</t>
    </r>
  </si>
  <si>
    <t>Hungry Swarm</t>
  </si>
  <si>
    <r>
      <rPr>
        <rFont val="Arial"/>
        <color theme="1"/>
      </rPr>
      <t xml:space="preserve">When </t>
    </r>
    <r>
      <rPr>
        <rFont val="Arial"/>
        <color rgb="FFFF9900"/>
      </rPr>
      <t>biting</t>
    </r>
    <r>
      <rPr>
        <rFont val="Arial"/>
        <color theme="1"/>
      </rPr>
      <t xml:space="preserve"> a unit, the Vampire releases a flock of bats that fly over all monsters, dealing damage equal to </t>
    </r>
    <r>
      <rPr>
        <rFont val="Arial"/>
        <color rgb="FF4A86E8"/>
      </rPr>
      <t>1%</t>
    </r>
    <r>
      <rPr>
        <rFont val="Arial"/>
        <color theme="1"/>
      </rPr>
      <t xml:space="preserve"> of monster's current health and draining mana equal to </t>
    </r>
    <r>
      <rPr>
        <rFont val="Arial"/>
        <color rgb="FF4A86E8"/>
      </rPr>
      <t>10%</t>
    </r>
    <r>
      <rPr>
        <rFont val="Arial"/>
        <color theme="1"/>
      </rPr>
      <t xml:space="preserve"> of the cost of the bitten monsters.</t>
    </r>
  </si>
  <si>
    <t>Unbearable Thirst</t>
  </si>
  <si>
    <r>
      <rPr>
        <rFont val="Arial"/>
        <color theme="1"/>
      </rPr>
      <t xml:space="preserve">When </t>
    </r>
    <r>
      <rPr>
        <rFont val="Arial"/>
        <color rgb="FFFF9900"/>
      </rPr>
      <t>biting</t>
    </r>
    <r>
      <rPr>
        <rFont val="Arial"/>
        <color theme="1"/>
      </rPr>
      <t xml:space="preserve"> a unit the Vampire sends a bat to an opponent's unit, infecting it with vampirism for </t>
    </r>
    <r>
      <rPr>
        <rFont val="Arial"/>
        <color rgb="FF4A86E8"/>
      </rPr>
      <t>6 s</t>
    </r>
    <r>
      <rPr>
        <rFont val="Arial"/>
        <color theme="1"/>
      </rPr>
      <t xml:space="preserve">. The player dealing the effect steals </t>
    </r>
    <r>
      <rPr>
        <rFont val="Arial"/>
        <color rgb="FF4A86E8"/>
      </rPr>
      <t>30%</t>
    </r>
    <r>
      <rPr>
        <rFont val="Arial"/>
        <color theme="1"/>
      </rPr>
      <t xml:space="preserve"> mana from each monster killed by and infected unit. When the effect expires, there is a </t>
    </r>
    <r>
      <rPr>
        <rFont val="Arial"/>
        <color rgb="FF4A86E8"/>
      </rPr>
      <t>20%</t>
    </r>
    <r>
      <rPr>
        <rFont val="Arial"/>
        <color theme="1"/>
      </rPr>
      <t xml:space="preserve"> chance of transmitting the effect to a random unit.</t>
    </r>
  </si>
  <si>
    <t>Poisonous Bite</t>
  </si>
  <si>
    <r>
      <rPr>
        <rFont val="Arial"/>
        <color theme="1"/>
      </rPr>
      <t xml:space="preserve">The Vampire's damage becomes poison damage. All </t>
    </r>
    <r>
      <rPr>
        <rFont val="Arial"/>
        <color rgb="FFFF9900"/>
      </rPr>
      <t>bitten</t>
    </r>
    <r>
      <rPr>
        <rFont val="Arial"/>
        <color theme="1"/>
      </rPr>
      <t xml:space="preserve"> monsters take poison damage increased by </t>
    </r>
    <r>
      <rPr>
        <rFont val="Arial"/>
        <color rgb="FF4A86E8"/>
      </rPr>
      <t>35%</t>
    </r>
    <r>
      <rPr>
        <rFont val="Arial"/>
        <color theme="1"/>
      </rPr>
      <t>.</t>
    </r>
  </si>
  <si>
    <t>Blood Bond</t>
  </si>
  <si>
    <r>
      <rPr>
        <rFont val="Arial"/>
        <color theme="1"/>
      </rPr>
      <t xml:space="preserve">The armor of </t>
    </r>
    <r>
      <rPr>
        <rFont val="Arial"/>
        <color rgb="FFFF9900"/>
      </rPr>
      <t>bitten</t>
    </r>
    <r>
      <rPr>
        <rFont val="Arial"/>
        <color theme="1"/>
      </rPr>
      <t xml:space="preserve"> monsters decreases by </t>
    </r>
    <r>
      <rPr>
        <rFont val="Arial"/>
        <color rgb="FF4A86E8"/>
      </rPr>
      <t>10%</t>
    </r>
    <r>
      <rPr>
        <rFont val="Arial"/>
        <color theme="1"/>
      </rPr>
      <t xml:space="preserve"> and by another </t>
    </r>
    <r>
      <rPr>
        <rFont val="Arial"/>
        <color rgb="FF4A86E8"/>
      </rPr>
      <t>10%</t>
    </r>
    <r>
      <rPr>
        <rFont val="Arial"/>
        <color theme="1"/>
      </rPr>
      <t xml:space="preserve"> for each </t>
    </r>
    <r>
      <rPr>
        <rFont val="Arial"/>
        <color rgb="FFFF9900"/>
      </rPr>
      <t>empowered</t>
    </r>
    <r>
      <rPr>
        <rFont val="Arial"/>
        <color theme="1"/>
      </rPr>
      <t xml:space="preserve"> unit, but cannot be decreased by more than </t>
    </r>
    <r>
      <rPr>
        <rFont val="Arial"/>
        <color rgb="FF4A86E8"/>
      </rPr>
      <t>30%</t>
    </r>
    <r>
      <rPr>
        <rFont val="Arial"/>
        <color theme="1"/>
      </rPr>
      <t>.</t>
    </r>
  </si>
  <si>
    <t>Becoming a Lord</t>
  </si>
  <si>
    <r>
      <rPr>
        <rFont val="Arial"/>
        <color theme="1"/>
      </rPr>
      <t xml:space="preserve">Once every </t>
    </r>
    <r>
      <rPr>
        <rFont val="Arial"/>
        <color rgb="FF4A86E8"/>
      </rPr>
      <t>20 s</t>
    </r>
    <r>
      <rPr>
        <rFont val="Arial"/>
        <color theme="1"/>
      </rPr>
      <t xml:space="preserve">, a random Vampire will become a </t>
    </r>
    <r>
      <rPr>
        <rFont val="Arial"/>
        <color rgb="FFFF9900"/>
      </rPr>
      <t>Lord</t>
    </r>
    <r>
      <rPr>
        <rFont val="Arial"/>
        <color theme="1"/>
      </rPr>
      <t xml:space="preserve">. When a unit is </t>
    </r>
    <r>
      <rPr>
        <rFont val="Arial"/>
        <color rgb="FFFF9900"/>
      </rPr>
      <t>bitten</t>
    </r>
    <r>
      <rPr>
        <rFont val="Arial"/>
        <color theme="1"/>
      </rPr>
      <t xml:space="preserve">, the </t>
    </r>
    <r>
      <rPr>
        <rFont val="Arial"/>
        <color rgb="FFFF9900"/>
      </rPr>
      <t>Lord</t>
    </r>
    <r>
      <rPr>
        <rFont val="Arial"/>
        <color theme="1"/>
      </rPr>
      <t xml:space="preserve"> raises a Wight in fron tof the opponent's first monster. The Wight speeds up neighboring monsters by </t>
    </r>
    <r>
      <rPr>
        <rFont val="Arial"/>
        <color rgb="FF4A86E8"/>
      </rPr>
      <t>20%</t>
    </r>
    <r>
      <rPr>
        <rFont val="Arial"/>
        <color theme="1"/>
      </rPr>
      <t xml:space="preserve">. Once the Wight is summoned, the Vampire loses the </t>
    </r>
    <r>
      <rPr>
        <rFont val="Arial"/>
        <color rgb="FFFF9900"/>
      </rPr>
      <t>Lord</t>
    </r>
    <r>
      <rPr>
        <rFont val="Arial"/>
        <color theme="1"/>
      </rPr>
      <t xml:space="preserve"> status. In Co-Op mode, the Wight appears at the begenning of the path and slows down the monsters.</t>
    </r>
  </si>
  <si>
    <t>Wind Archer</t>
  </si>
  <si>
    <t>Goes into hurricane mode every few seconds, significantly increasing own attack speed.</t>
  </si>
  <si>
    <r>
      <rPr>
        <rFont val="Arial"/>
        <color theme="1"/>
      </rPr>
      <t xml:space="preserve">The Wind Archer attacks the very </t>
    </r>
    <r>
      <rPr>
        <rFont val="Arial"/>
        <color rgb="FF4A86E8"/>
      </rPr>
      <t>first target</t>
    </r>
    <r>
      <rPr>
        <rFont val="Arial"/>
        <color theme="1"/>
      </rPr>
      <t xml:space="preserve"> on the path. Periodically changes its firing phase.
In this phase, it has a significantly higher </t>
    </r>
    <r>
      <rPr>
        <rFont val="Arial"/>
        <color rgb="FF4A86E8"/>
      </rPr>
      <t>rate of fire</t>
    </r>
    <r>
      <rPr>
        <rFont val="Arial"/>
        <color theme="1"/>
      </rPr>
      <t xml:space="preserve">.
The interval between switching firing phases depends on the </t>
    </r>
    <r>
      <rPr>
        <rFont val="Arial"/>
        <color rgb="FF4A86E8"/>
      </rPr>
      <t>unit's level</t>
    </r>
    <r>
      <rPr>
        <rFont val="Arial"/>
        <color theme="1"/>
      </rPr>
      <t xml:space="preserve"> and </t>
    </r>
    <r>
      <rPr>
        <rFont val="Arial"/>
        <color rgb="FF4A86E8"/>
      </rPr>
      <t>Mana Power-Up</t>
    </r>
    <r>
      <rPr>
        <rFont val="Arial"/>
        <color theme="1"/>
      </rPr>
      <t>.</t>
    </r>
  </si>
  <si>
    <t>2023-08-19 21:28:59.733 : ===== Script started.</t>
  </si>
  <si>
    <t>2023-08-19 21:29:00.119 : Banshee</t>
  </si>
  <si>
    <t>2023-08-19 21:30:40.69 : Banshee finished.</t>
  </si>
  <si>
    <t>2023-08-19 21:30:40.598 : ===== Script finished.</t>
  </si>
  <si>
    <t>name</t>
  </si>
  <si>
    <t>faction</t>
  </si>
  <si>
    <t>rarity</t>
  </si>
  <si>
    <t>unit_type</t>
  </si>
  <si>
    <t>target</t>
  </si>
  <si>
    <t>min_level</t>
  </si>
  <si>
    <t>max_level</t>
  </si>
  <si>
    <t>min_mana</t>
  </si>
  <si>
    <t>max_mana</t>
  </si>
  <si>
    <t>min_merge</t>
  </si>
  <si>
    <t>max_merge</t>
  </si>
  <si>
    <t>number_attributes</t>
  </si>
  <si>
    <t>attribute_names</t>
  </si>
  <si>
    <t>Index</t>
  </si>
  <si>
    <t>Level</t>
  </si>
  <si>
    <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</si>
</sst>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
    <numFmt numFmtId="166" formatCode="m/d"/>
  </numFmts>
  <fonts count="3">
    <font>
      <sz val="10.0"/>
      <color rgb="FF000000"/>
      <name val="Arial"/>
      <scheme val="minor"/>
    </font>
    <font>
      <color theme="1"/>
      <name val="Arial"/>
      <scheme val="minor"/>
    </font>
    <font>
      <color theme="1"/>
      <name val="Arial"/>
    </font>
  </fonts>
  <fills count="7">
    <fill>
      <patternFill patternType="none"/>
    </fill>
    <fill>
      <patternFill patternType="lightGray"/>
    </fill>
    <fill>
      <patternFill patternType="solid">
        <fgColor rgb="FFFFE599"/>
        <bgColor rgb="FFFFE599"/>
      </patternFill>
    </fill>
    <fill>
      <patternFill patternType="solid">
        <fgColor rgb="FFFCE5CD"/>
        <bgColor rgb="FFFCE5CD"/>
      </patternFill>
    </fill>
    <fill>
      <patternFill patternType="solid">
        <fgColor rgb="FFC9DAF8"/>
        <bgColor rgb="FFC9DAF8"/>
      </patternFill>
    </fill>
    <fill>
      <patternFill patternType="solid">
        <fgColor rgb="FFD9EAD3"/>
        <bgColor rgb="FFD9EAD3"/>
      </patternFill>
    </fill>
    <fill>
      <patternFill patternType="solid">
        <fgColor rgb="FFEAD1DC"/>
        <bgColor rgb="FFEAD1DC"/>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2" fontId="1" numFmtId="0" xfId="0" applyAlignment="1" applyFill="1" applyFont="1">
      <alignment readingOrder="0"/>
    </xf>
    <xf borderId="0" fillId="0" fontId="1" numFmtId="0" xfId="0" applyFont="1"/>
    <xf borderId="0" fillId="0" fontId="1" numFmtId="3" xfId="0" applyFont="1" applyNumberFormat="1"/>
    <xf borderId="0" fillId="0" fontId="1" numFmtId="9" xfId="0" applyFont="1" applyNumberFormat="1"/>
    <xf borderId="0" fillId="3" fontId="1" numFmtId="0" xfId="0" applyAlignment="1" applyFill="1" applyFont="1">
      <alignment readingOrder="0"/>
    </xf>
    <xf borderId="0" fillId="0" fontId="1" numFmtId="3" xfId="0" applyAlignment="1" applyFont="1" applyNumberFormat="1">
      <alignment readingOrder="0"/>
    </xf>
    <xf borderId="0" fillId="4" fontId="1" numFmtId="9" xfId="0" applyAlignment="1" applyFill="1" applyFont="1" applyNumberFormat="1">
      <alignment readingOrder="0"/>
    </xf>
    <xf borderId="0" fillId="0" fontId="1" numFmtId="9" xfId="0" applyAlignment="1" applyFont="1" applyNumberFormat="1">
      <alignment readingOrder="0"/>
    </xf>
    <xf borderId="0" fillId="0" fontId="1" numFmtId="164" xfId="0" applyAlignment="1" applyFont="1" applyNumberFormat="1">
      <alignment readingOrder="0"/>
    </xf>
    <xf borderId="0" fillId="0" fontId="1" numFmtId="0" xfId="0" applyAlignment="1" applyFont="1">
      <alignment readingOrder="0" shrinkToFit="0" vertical="top" wrapText="1"/>
    </xf>
    <xf borderId="0" fillId="0" fontId="1" numFmtId="10" xfId="0" applyAlignment="1" applyFont="1" applyNumberFormat="1">
      <alignment readingOrder="0"/>
    </xf>
    <xf borderId="0" fillId="4" fontId="1" numFmtId="0" xfId="0" applyAlignment="1" applyFont="1">
      <alignment readingOrder="0"/>
    </xf>
    <xf borderId="0" fillId="5" fontId="1" numFmtId="0" xfId="0" applyAlignment="1" applyFill="1" applyFont="1">
      <alignment readingOrder="0"/>
    </xf>
    <xf borderId="0" fillId="6" fontId="1" numFmtId="0" xfId="0" applyAlignment="1" applyFill="1" applyFont="1">
      <alignment readingOrder="0"/>
    </xf>
    <xf borderId="0" fillId="0" fontId="1" numFmtId="0" xfId="0" applyAlignment="1" applyFont="1">
      <alignment readingOrder="0" shrinkToFit="0" wrapText="1"/>
    </xf>
    <xf borderId="0" fillId="0" fontId="1" numFmtId="165" xfId="0" applyFont="1" applyNumberFormat="1"/>
    <xf borderId="0" fillId="0" fontId="1" numFmtId="164" xfId="0" applyFont="1" applyNumberFormat="1"/>
    <xf borderId="0" fillId="0" fontId="1" numFmtId="166" xfId="0" applyAlignment="1" applyFont="1" applyNumberFormat="1">
      <alignment readingOrder="0"/>
    </xf>
    <xf borderId="0" fillId="5" fontId="1" numFmtId="0" xfId="0" applyAlignment="1" applyFont="1">
      <alignment readingOrder="0" shrinkToFit="0" vertical="top" wrapText="1"/>
    </xf>
    <xf borderId="0" fillId="0" fontId="1" numFmtId="10" xfId="0" applyFont="1" applyNumberFormat="1"/>
    <xf borderId="0" fillId="0" fontId="1" numFmtId="1" xfId="0" applyFont="1" applyNumberFormat="1"/>
    <xf borderId="0" fillId="0" fontId="1" numFmtId="0" xfId="0" applyFont="1"/>
    <xf borderId="0" fillId="4" fontId="1" numFmtId="9" xfId="0" applyFont="1" applyNumberFormat="1"/>
    <xf borderId="0" fillId="5" fontId="1" numFmtId="9" xfId="0" applyAlignment="1" applyFont="1" applyNumberFormat="1">
      <alignment readingOrder="0"/>
    </xf>
    <xf borderId="0" fillId="0" fontId="1" numFmtId="0" xfId="0" applyAlignment="1" applyFont="1">
      <alignment readingOrder="0" vertical="top"/>
    </xf>
    <xf borderId="0" fillId="0" fontId="1" numFmtId="9" xfId="0" applyAlignment="1" applyFont="1" applyNumberFormat="1">
      <alignment readingOrder="0" shrinkToFit="0" wrapText="0"/>
    </xf>
    <xf borderId="0" fillId="0" fontId="1" numFmtId="4" xfId="0" applyFont="1" applyNumberFormat="1"/>
    <xf borderId="0" fillId="0" fontId="2" numFmtId="0" xfId="0" applyAlignment="1" applyFont="1">
      <alignment vertical="bottom"/>
    </xf>
    <xf borderId="0" fillId="0" fontId="2" numFmtId="3" xfId="0" applyAlignment="1" applyFont="1" applyNumberFormat="1">
      <alignment horizontal="right" vertical="bottom"/>
    </xf>
    <xf borderId="0" fillId="0" fontId="2" numFmtId="0" xfId="0" applyAlignment="1" applyFont="1">
      <alignment vertical="bottom"/>
    </xf>
    <xf borderId="0" fillId="0" fontId="2" numFmtId="0" xfId="0" applyAlignment="1" applyFont="1">
      <alignment horizontal="right" readingOrder="0" vertical="bottom"/>
    </xf>
    <xf borderId="0" fillId="0" fontId="2" numFmtId="0" xfId="0" applyAlignment="1" applyFont="1">
      <alignment horizontal="right" vertical="bottom"/>
    </xf>
    <xf borderId="0" fillId="0" fontId="1" numFmtId="4" xfId="0" applyAlignment="1" applyFont="1" applyNumberFormat="1">
      <alignment readingOrder="0"/>
    </xf>
    <xf borderId="0" fillId="0" fontId="1" numFmtId="2" xfId="0" applyFont="1" applyNumberFormat="1"/>
    <xf borderId="0" fillId="0" fontId="2" numFmtId="9" xfId="0" applyAlignment="1" applyFont="1" applyNumberFormat="1">
      <alignment horizontal="right" readingOrder="0" vertical="bottom"/>
    </xf>
    <xf borderId="0" fillId="0" fontId="2" numFmtId="10" xfId="0" applyAlignment="1" applyFont="1" applyNumberFormat="1">
      <alignment horizontal="right" readingOrder="0" vertical="bottom"/>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70" Type="http://schemas.openxmlformats.org/officeDocument/2006/relationships/worksheet" Target="worksheets/sheet67.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62" Type="http://schemas.openxmlformats.org/officeDocument/2006/relationships/worksheet" Target="worksheets/sheet59.xml"/><Relationship Id="rId61" Type="http://schemas.openxmlformats.org/officeDocument/2006/relationships/worksheet" Target="worksheets/sheet58.xml"/><Relationship Id="rId20" Type="http://schemas.openxmlformats.org/officeDocument/2006/relationships/worksheet" Target="worksheets/sheet17.xml"/><Relationship Id="rId64" Type="http://schemas.openxmlformats.org/officeDocument/2006/relationships/worksheet" Target="worksheets/sheet61.xml"/><Relationship Id="rId63" Type="http://schemas.openxmlformats.org/officeDocument/2006/relationships/worksheet" Target="worksheets/sheet60.xml"/><Relationship Id="rId22" Type="http://schemas.openxmlformats.org/officeDocument/2006/relationships/worksheet" Target="worksheets/sheet19.xml"/><Relationship Id="rId66" Type="http://schemas.openxmlformats.org/officeDocument/2006/relationships/worksheet" Target="worksheets/sheet63.xml"/><Relationship Id="rId21" Type="http://schemas.openxmlformats.org/officeDocument/2006/relationships/worksheet" Target="worksheets/sheet18.xml"/><Relationship Id="rId65" Type="http://schemas.openxmlformats.org/officeDocument/2006/relationships/worksheet" Target="worksheets/sheet62.xml"/><Relationship Id="rId24" Type="http://schemas.openxmlformats.org/officeDocument/2006/relationships/worksheet" Target="worksheets/sheet21.xml"/><Relationship Id="rId68" Type="http://schemas.openxmlformats.org/officeDocument/2006/relationships/worksheet" Target="worksheets/sheet65.xml"/><Relationship Id="rId23" Type="http://schemas.openxmlformats.org/officeDocument/2006/relationships/worksheet" Target="worksheets/sheet20.xml"/><Relationship Id="rId67" Type="http://schemas.openxmlformats.org/officeDocument/2006/relationships/worksheet" Target="worksheets/sheet64.xml"/><Relationship Id="rId60" Type="http://schemas.openxmlformats.org/officeDocument/2006/relationships/worksheet" Target="worksheets/sheet57.xml"/><Relationship Id="rId26" Type="http://schemas.openxmlformats.org/officeDocument/2006/relationships/worksheet" Target="worksheets/sheet23.xml"/><Relationship Id="rId25" Type="http://schemas.openxmlformats.org/officeDocument/2006/relationships/worksheet" Target="worksheets/sheet22.xml"/><Relationship Id="rId69" Type="http://schemas.openxmlformats.org/officeDocument/2006/relationships/worksheet" Target="worksheets/sheet66.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11" Type="http://schemas.openxmlformats.org/officeDocument/2006/relationships/worksheet" Target="worksheets/sheet8.xml"/><Relationship Id="rId55" Type="http://schemas.openxmlformats.org/officeDocument/2006/relationships/worksheet" Target="worksheets/sheet52.xml"/><Relationship Id="rId10" Type="http://schemas.openxmlformats.org/officeDocument/2006/relationships/worksheet" Target="worksheets/sheet7.xml"/><Relationship Id="rId54" Type="http://schemas.openxmlformats.org/officeDocument/2006/relationships/worksheet" Target="worksheets/sheet51.xml"/><Relationship Id="rId13" Type="http://schemas.openxmlformats.org/officeDocument/2006/relationships/worksheet" Target="worksheets/sheet10.xml"/><Relationship Id="rId57" Type="http://schemas.openxmlformats.org/officeDocument/2006/relationships/worksheet" Target="worksheets/sheet54.xml"/><Relationship Id="rId12" Type="http://schemas.openxmlformats.org/officeDocument/2006/relationships/worksheet" Target="worksheets/sheet9.xml"/><Relationship Id="rId56" Type="http://schemas.openxmlformats.org/officeDocument/2006/relationships/worksheet" Target="worksheets/sheet53.xml"/><Relationship Id="rId15" Type="http://schemas.openxmlformats.org/officeDocument/2006/relationships/worksheet" Target="worksheets/sheet12.xml"/><Relationship Id="rId59" Type="http://schemas.openxmlformats.org/officeDocument/2006/relationships/worksheet" Target="worksheets/sheet56.xml"/><Relationship Id="rId14" Type="http://schemas.openxmlformats.org/officeDocument/2006/relationships/worksheet" Target="worksheets/sheet11.xml"/><Relationship Id="rId58" Type="http://schemas.openxmlformats.org/officeDocument/2006/relationships/worksheet" Target="worksheets/sheet55.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F1" s="1">
        <v>2.0</v>
      </c>
      <c r="G1" s="1">
        <v>3.0</v>
      </c>
      <c r="H1" s="1">
        <v>4.0</v>
      </c>
      <c r="I1" s="1">
        <v>5.0</v>
      </c>
      <c r="J1" s="1">
        <v>6.0</v>
      </c>
      <c r="K1" s="1">
        <v>7.0</v>
      </c>
      <c r="L1" s="1">
        <v>8.0</v>
      </c>
      <c r="M1" s="1">
        <v>9.0</v>
      </c>
    </row>
    <row r="2">
      <c r="A2" s="1" t="s">
        <v>2</v>
      </c>
      <c r="B2" s="1" t="s">
        <v>3</v>
      </c>
      <c r="D2" s="1"/>
      <c r="E2" s="1"/>
      <c r="F2" s="2" t="s">
        <v>4</v>
      </c>
      <c r="G2" s="2" t="s">
        <v>5</v>
      </c>
      <c r="H2" s="1" t="s">
        <v>6</v>
      </c>
      <c r="I2" s="1" t="s">
        <v>7</v>
      </c>
      <c r="J2" s="1" t="s">
        <v>8</v>
      </c>
      <c r="K2" s="1" t="s">
        <v>9</v>
      </c>
      <c r="L2" s="1" t="s">
        <v>10</v>
      </c>
      <c r="M2" s="1" t="s">
        <v>11</v>
      </c>
    </row>
    <row r="3">
      <c r="A3" s="1" t="s">
        <v>12</v>
      </c>
      <c r="B3" s="1" t="s">
        <v>13</v>
      </c>
      <c r="D3" s="1" t="s">
        <v>14</v>
      </c>
      <c r="E3" s="3">
        <v>15.0</v>
      </c>
      <c r="F3" s="4">
        <f>F8+vlookup($E3,$E39:$L47,E5+1)</f>
        <v>4274</v>
      </c>
      <c r="G3" s="4">
        <f t="shared" ref="G3:M3" si="1">G8+vlookup($E3,$E9:$M17,G1,false)+vlookup($E4,$E21:$M25,G1,false)+vlookup($E5,$E29:$M35,G1,false)</f>
        <v>0.25</v>
      </c>
      <c r="H3" s="5">
        <f t="shared" si="1"/>
        <v>12</v>
      </c>
      <c r="I3" s="5">
        <f t="shared" si="1"/>
        <v>20</v>
      </c>
      <c r="J3" s="4">
        <f t="shared" si="1"/>
        <v>10</v>
      </c>
      <c r="K3" s="6">
        <f t="shared" si="1"/>
        <v>0.25</v>
      </c>
      <c r="L3" s="4">
        <f t="shared" si="1"/>
        <v>10</v>
      </c>
      <c r="M3" s="4">
        <f t="shared" si="1"/>
        <v>8</v>
      </c>
    </row>
    <row r="4">
      <c r="A4" s="1" t="s">
        <v>15</v>
      </c>
      <c r="B4" s="1" t="s">
        <v>16</v>
      </c>
      <c r="D4" s="1" t="s">
        <v>17</v>
      </c>
      <c r="E4" s="3">
        <v>1.0</v>
      </c>
    </row>
    <row r="5">
      <c r="A5" s="1" t="s">
        <v>18</v>
      </c>
      <c r="B5" s="1" t="s">
        <v>19</v>
      </c>
      <c r="D5" s="1" t="s">
        <v>20</v>
      </c>
      <c r="E5" s="3">
        <v>7.0</v>
      </c>
    </row>
    <row r="6">
      <c r="A6" s="1" t="s">
        <v>21</v>
      </c>
      <c r="B6" s="1">
        <v>9.0</v>
      </c>
    </row>
    <row r="7">
      <c r="A7" s="1" t="s">
        <v>22</v>
      </c>
      <c r="B7" s="1" t="s">
        <v>23</v>
      </c>
      <c r="E7" s="1"/>
      <c r="F7" s="2" t="str">
        <f t="shared" ref="F7:M7" si="2">F$2</f>
        <v>Venom Damage</v>
      </c>
      <c r="G7" s="2" t="str">
        <f t="shared" si="2"/>
        <v>Activation Interval</v>
      </c>
      <c r="H7" s="2" t="str">
        <f t="shared" si="2"/>
        <v>Shriek duration</v>
      </c>
      <c r="I7" s="2" t="str">
        <f t="shared" si="2"/>
        <v>Shriek cooldown</v>
      </c>
      <c r="J7" s="2" t="str">
        <f t="shared" si="2"/>
        <v>Orb delay</v>
      </c>
      <c r="K7" s="2" t="str">
        <f t="shared" si="2"/>
        <v>Damage bonus per Orb</v>
      </c>
      <c r="L7" s="2" t="str">
        <f t="shared" si="2"/>
        <v>Max Fear Orb</v>
      </c>
      <c r="M7" s="2" t="str">
        <f t="shared" si="2"/>
        <v>Hero cooldown</v>
      </c>
    </row>
    <row r="8">
      <c r="E8" s="1" t="s">
        <v>14</v>
      </c>
      <c r="F8" s="7">
        <v>162.0</v>
      </c>
      <c r="G8" s="1">
        <v>0.25</v>
      </c>
      <c r="H8" s="1">
        <v>12.0</v>
      </c>
      <c r="I8" s="8">
        <v>20.0</v>
      </c>
      <c r="J8" s="1">
        <v>10.0</v>
      </c>
      <c r="K8" s="9">
        <v>0.25</v>
      </c>
      <c r="L8" s="1">
        <v>10.0</v>
      </c>
      <c r="M8" s="1">
        <v>4.0</v>
      </c>
    </row>
    <row r="9">
      <c r="D9" s="1" t="s">
        <v>24</v>
      </c>
      <c r="E9" s="1">
        <v>7.0</v>
      </c>
      <c r="F9" s="7">
        <v>0.0</v>
      </c>
      <c r="H9" s="10"/>
      <c r="I9" s="10"/>
      <c r="L9" s="1"/>
      <c r="M9" s="1">
        <v>0.0</v>
      </c>
    </row>
    <row r="10">
      <c r="A10" s="1" t="s">
        <v>14</v>
      </c>
      <c r="B10" s="1" t="s">
        <v>25</v>
      </c>
      <c r="E10" s="1">
        <v>8.0</v>
      </c>
      <c r="F10" s="7">
        <v>29.0</v>
      </c>
      <c r="H10" s="11"/>
      <c r="I10" s="10"/>
      <c r="L10" s="1"/>
      <c r="M10" s="1">
        <v>0.5</v>
      </c>
    </row>
    <row r="11">
      <c r="A11" s="1" t="s">
        <v>17</v>
      </c>
      <c r="B11" s="1" t="s">
        <v>26</v>
      </c>
      <c r="E11" s="1">
        <v>9.0</v>
      </c>
      <c r="F11" s="7">
        <v>64.0</v>
      </c>
      <c r="H11" s="10"/>
      <c r="I11" s="10"/>
      <c r="L11" s="1"/>
      <c r="M11" s="1">
        <v>1.0</v>
      </c>
    </row>
    <row r="12">
      <c r="A12" s="1" t="s">
        <v>20</v>
      </c>
      <c r="B12" s="1" t="s">
        <v>27</v>
      </c>
      <c r="E12" s="1">
        <v>10.0</v>
      </c>
      <c r="F12" s="7">
        <v>104.0</v>
      </c>
      <c r="H12" s="11"/>
      <c r="I12" s="10"/>
      <c r="L12" s="1"/>
      <c r="M12" s="1">
        <v>1.5</v>
      </c>
    </row>
    <row r="13">
      <c r="A13" s="1" t="s">
        <v>28</v>
      </c>
      <c r="B13" s="1">
        <v>8.0</v>
      </c>
      <c r="E13" s="1">
        <v>11.0</v>
      </c>
      <c r="F13" s="7">
        <v>152.0</v>
      </c>
      <c r="H13" s="10"/>
      <c r="I13" s="10"/>
      <c r="L13" s="1"/>
      <c r="M13" s="1">
        <v>2.0</v>
      </c>
    </row>
    <row r="14">
      <c r="E14" s="1">
        <v>12.0</v>
      </c>
      <c r="F14" s="7">
        <v>209.0</v>
      </c>
      <c r="H14" s="11"/>
      <c r="I14" s="10"/>
      <c r="L14" s="1"/>
      <c r="M14" s="1">
        <v>2.5</v>
      </c>
    </row>
    <row r="15">
      <c r="E15" s="1">
        <v>13.0</v>
      </c>
      <c r="F15" s="7">
        <v>276.0</v>
      </c>
      <c r="H15" s="10"/>
      <c r="I15" s="10"/>
      <c r="L15" s="1"/>
      <c r="M15" s="1">
        <v>3.0</v>
      </c>
    </row>
    <row r="16">
      <c r="E16" s="1">
        <v>14.0</v>
      </c>
      <c r="F16" s="7">
        <v>355.0</v>
      </c>
      <c r="H16" s="11"/>
      <c r="I16" s="10"/>
      <c r="L16" s="1"/>
      <c r="M16" s="1">
        <v>3.5</v>
      </c>
    </row>
    <row r="17">
      <c r="E17" s="1">
        <v>15.0</v>
      </c>
      <c r="F17" s="7">
        <v>448.0</v>
      </c>
      <c r="H17" s="10"/>
      <c r="I17" s="10"/>
      <c r="L17" s="1"/>
      <c r="M17" s="1">
        <v>4.0</v>
      </c>
    </row>
    <row r="19">
      <c r="F19" s="2" t="str">
        <f t="shared" ref="F19:K19" si="3">F$2</f>
        <v>Venom Damage</v>
      </c>
      <c r="G19" s="2" t="str">
        <f t="shared" si="3"/>
        <v>Activation Interval</v>
      </c>
      <c r="H19" s="2" t="str">
        <f t="shared" si="3"/>
        <v>Shriek duration</v>
      </c>
      <c r="I19" s="2" t="str">
        <f t="shared" si="3"/>
        <v>Shriek cooldown</v>
      </c>
      <c r="J19" s="2" t="str">
        <f t="shared" si="3"/>
        <v>Orb delay</v>
      </c>
      <c r="K19" s="2" t="str">
        <f t="shared" si="3"/>
        <v>Damage bonus per Orb</v>
      </c>
      <c r="L19" s="2"/>
      <c r="M19" s="2" t="str">
        <f>M$2</f>
        <v>Hero cooldown</v>
      </c>
    </row>
    <row r="20">
      <c r="A20" s="12" t="s">
        <v>29</v>
      </c>
      <c r="E20" s="1" t="s">
        <v>17</v>
      </c>
      <c r="F20" s="1">
        <f t="shared" ref="F20:K20" si="4">F$8</f>
        <v>162</v>
      </c>
      <c r="G20" s="1">
        <f t="shared" si="4"/>
        <v>0.25</v>
      </c>
      <c r="H20" s="1">
        <f t="shared" si="4"/>
        <v>12</v>
      </c>
      <c r="I20" s="8">
        <f t="shared" si="4"/>
        <v>20</v>
      </c>
      <c r="J20" s="1">
        <f t="shared" si="4"/>
        <v>10</v>
      </c>
      <c r="K20" s="10">
        <f t="shared" si="4"/>
        <v>0.25</v>
      </c>
      <c r="L20" s="1"/>
      <c r="M20" s="1">
        <f>M$8</f>
        <v>4</v>
      </c>
    </row>
    <row r="21">
      <c r="E21" s="1">
        <v>1.0</v>
      </c>
      <c r="H21" s="13"/>
      <c r="I21" s="10"/>
    </row>
    <row r="22">
      <c r="E22" s="1">
        <v>2.0</v>
      </c>
      <c r="H22" s="13"/>
      <c r="I22" s="10"/>
    </row>
    <row r="23">
      <c r="H23" s="13"/>
    </row>
    <row r="24">
      <c r="H24" s="13"/>
    </row>
    <row r="25">
      <c r="H25" s="13"/>
    </row>
    <row r="27">
      <c r="F27" s="2" t="str">
        <f t="shared" ref="F27:K27" si="5">F$2</f>
        <v>Venom Damage</v>
      </c>
      <c r="G27" s="2" t="str">
        <f t="shared" si="5"/>
        <v>Activation Interval</v>
      </c>
      <c r="H27" s="2" t="str">
        <f t="shared" si="5"/>
        <v>Shriek duration</v>
      </c>
      <c r="I27" s="2" t="str">
        <f t="shared" si="5"/>
        <v>Shriek cooldown</v>
      </c>
      <c r="J27" s="2" t="str">
        <f t="shared" si="5"/>
        <v>Orb delay</v>
      </c>
      <c r="K27" s="2" t="str">
        <f t="shared" si="5"/>
        <v>Damage bonus per Orb</v>
      </c>
      <c r="L27" s="2"/>
      <c r="M27" s="2" t="str">
        <f>M$2</f>
        <v>Hero cooldown</v>
      </c>
    </row>
    <row r="28">
      <c r="E28" s="1" t="s">
        <v>20</v>
      </c>
      <c r="F28" s="1">
        <f t="shared" ref="F28:K28" si="6">F$8</f>
        <v>162</v>
      </c>
      <c r="G28" s="1">
        <f t="shared" si="6"/>
        <v>0.25</v>
      </c>
      <c r="H28" s="1">
        <f t="shared" si="6"/>
        <v>12</v>
      </c>
      <c r="I28" s="8">
        <f t="shared" si="6"/>
        <v>20</v>
      </c>
      <c r="J28" s="1">
        <f t="shared" si="6"/>
        <v>10</v>
      </c>
      <c r="K28" s="10">
        <f t="shared" si="6"/>
        <v>0.25</v>
      </c>
      <c r="L28" s="1"/>
      <c r="M28" s="1">
        <f>M$8</f>
        <v>4</v>
      </c>
    </row>
    <row r="29">
      <c r="E29" s="1">
        <v>1.0</v>
      </c>
      <c r="I29" s="10"/>
    </row>
    <row r="30">
      <c r="A30" s="14" t="s">
        <v>30</v>
      </c>
      <c r="E30" s="1">
        <v>2.0</v>
      </c>
      <c r="I30" s="10"/>
    </row>
    <row r="31">
      <c r="A31" s="7" t="s">
        <v>31</v>
      </c>
      <c r="E31" s="1">
        <v>3.0</v>
      </c>
      <c r="I31" s="10"/>
    </row>
    <row r="32">
      <c r="A32" s="15" t="s">
        <v>32</v>
      </c>
      <c r="E32" s="1">
        <v>4.0</v>
      </c>
      <c r="I32" s="10"/>
    </row>
    <row r="33">
      <c r="A33" s="16" t="s">
        <v>33</v>
      </c>
      <c r="E33" s="1">
        <v>5.0</v>
      </c>
      <c r="I33" s="10"/>
    </row>
    <row r="34">
      <c r="E34" s="1">
        <v>6.0</v>
      </c>
      <c r="I34" s="10"/>
    </row>
    <row r="35">
      <c r="A35" s="12" t="s">
        <v>34</v>
      </c>
      <c r="E35" s="1">
        <v>7.0</v>
      </c>
      <c r="I35" s="10"/>
    </row>
    <row r="38">
      <c r="E38" s="1" t="s">
        <v>4</v>
      </c>
      <c r="F38" s="1">
        <v>1.0</v>
      </c>
      <c r="G38" s="1">
        <v>2.0</v>
      </c>
      <c r="H38" s="1">
        <v>3.0</v>
      </c>
      <c r="I38" s="1">
        <v>4.0</v>
      </c>
      <c r="J38" s="1">
        <v>5.0</v>
      </c>
      <c r="K38" s="1">
        <v>6.0</v>
      </c>
      <c r="L38" s="1">
        <v>7.0</v>
      </c>
    </row>
    <row r="39">
      <c r="E39" s="1">
        <v>7.0</v>
      </c>
      <c r="F39" s="1">
        <v>0.0</v>
      </c>
      <c r="G39" s="1">
        <v>162.0</v>
      </c>
      <c r="H39" s="1">
        <v>325.0</v>
      </c>
      <c r="I39" s="1">
        <v>487.0</v>
      </c>
      <c r="J39" s="1">
        <v>650.0</v>
      </c>
      <c r="K39" s="1">
        <v>812.0</v>
      </c>
      <c r="L39" s="1">
        <v>975.0</v>
      </c>
    </row>
    <row r="40">
      <c r="E40" s="1">
        <v>8.0</v>
      </c>
      <c r="F40" s="1">
        <f t="shared" ref="F40:F47" si="7">F10</f>
        <v>29</v>
      </c>
      <c r="G40" s="1">
        <v>221.0</v>
      </c>
      <c r="H40" s="1">
        <v>413.0</v>
      </c>
      <c r="I40" s="1">
        <v>604.0</v>
      </c>
      <c r="J40" s="1">
        <v>796.0</v>
      </c>
      <c r="K40" s="1">
        <v>988.0</v>
      </c>
      <c r="L40" s="1">
        <v>1179.0</v>
      </c>
    </row>
    <row r="41">
      <c r="E41" s="1">
        <v>9.0</v>
      </c>
      <c r="F41" s="1">
        <f t="shared" si="7"/>
        <v>64</v>
      </c>
      <c r="G41" s="1">
        <v>290.0</v>
      </c>
      <c r="H41" s="1">
        <v>516.0</v>
      </c>
      <c r="I41" s="1">
        <v>742.0</v>
      </c>
      <c r="J41" s="1">
        <v>969.0</v>
      </c>
      <c r="K41" s="1">
        <v>1195.0</v>
      </c>
      <c r="L41" s="1">
        <v>1421.0</v>
      </c>
    </row>
    <row r="42">
      <c r="E42" s="1">
        <v>10.0</v>
      </c>
      <c r="F42" s="1">
        <f t="shared" si="7"/>
        <v>104</v>
      </c>
      <c r="G42" s="1">
        <v>371.0</v>
      </c>
      <c r="H42" s="1">
        <v>638.0</v>
      </c>
      <c r="I42" s="1">
        <v>905.0</v>
      </c>
      <c r="J42" s="1">
        <v>1172.0</v>
      </c>
      <c r="K42" s="1">
        <v>1439.0</v>
      </c>
      <c r="L42" s="1">
        <v>1706.0</v>
      </c>
    </row>
    <row r="43">
      <c r="E43" s="1">
        <v>11.0</v>
      </c>
      <c r="F43" s="1">
        <f t="shared" si="7"/>
        <v>152</v>
      </c>
      <c r="G43" s="1">
        <v>467.0</v>
      </c>
      <c r="H43" s="1">
        <v>782.0</v>
      </c>
      <c r="I43" s="1">
        <v>1097.0</v>
      </c>
      <c r="J43" s="1">
        <v>1412.0</v>
      </c>
      <c r="K43" s="1">
        <v>1727.0</v>
      </c>
      <c r="L43" s="1">
        <v>2042.0</v>
      </c>
    </row>
    <row r="44">
      <c r="E44" s="1">
        <v>12.0</v>
      </c>
      <c r="F44" s="1">
        <f t="shared" si="7"/>
        <v>209</v>
      </c>
      <c r="G44" s="1">
        <v>581.0</v>
      </c>
      <c r="H44" s="1">
        <v>953.0</v>
      </c>
      <c r="I44" s="1">
        <v>1324.0</v>
      </c>
      <c r="J44" s="1">
        <v>1696.0</v>
      </c>
      <c r="K44" s="1">
        <v>2068.0</v>
      </c>
      <c r="L44" s="1">
        <v>2439.0</v>
      </c>
    </row>
    <row r="45">
      <c r="E45" s="1">
        <v>13.0</v>
      </c>
      <c r="F45" s="1">
        <f t="shared" si="7"/>
        <v>276</v>
      </c>
      <c r="G45" s="1">
        <v>715.0</v>
      </c>
      <c r="H45" s="1">
        <v>1153.0</v>
      </c>
      <c r="I45" s="1">
        <v>1592.0</v>
      </c>
      <c r="J45" s="1">
        <v>2030.0</v>
      </c>
      <c r="K45" s="1">
        <v>2469.0</v>
      </c>
      <c r="L45" s="1">
        <v>2907.0</v>
      </c>
    </row>
    <row r="46">
      <c r="E46" s="1">
        <v>14.0</v>
      </c>
      <c r="F46" s="1">
        <f t="shared" si="7"/>
        <v>355</v>
      </c>
      <c r="G46" s="1">
        <v>873.0</v>
      </c>
      <c r="H46" s="1">
        <v>1390.0</v>
      </c>
      <c r="I46" s="1">
        <v>1908.0</v>
      </c>
      <c r="J46" s="1">
        <v>2425.0</v>
      </c>
      <c r="K46" s="1">
        <v>2943.0</v>
      </c>
      <c r="L46" s="1">
        <v>3460.0</v>
      </c>
    </row>
    <row r="47">
      <c r="E47" s="1">
        <v>15.0</v>
      </c>
      <c r="F47" s="1">
        <f t="shared" si="7"/>
        <v>448</v>
      </c>
      <c r="G47" s="1">
        <v>1059.0</v>
      </c>
      <c r="H47" s="1">
        <v>1669.0</v>
      </c>
      <c r="I47" s="1">
        <v>2280.0</v>
      </c>
      <c r="J47" s="1">
        <v>2891.0</v>
      </c>
      <c r="K47" s="1">
        <v>3501.0</v>
      </c>
      <c r="L47" s="1">
        <v>4112.0</v>
      </c>
    </row>
    <row r="48">
      <c r="A48" s="1"/>
    </row>
    <row r="50">
      <c r="A50" s="1" t="s">
        <v>35</v>
      </c>
    </row>
    <row r="51">
      <c r="A51" s="1">
        <v>1.0</v>
      </c>
      <c r="B51" s="1" t="s">
        <v>36</v>
      </c>
      <c r="C51" s="1" t="s">
        <v>37</v>
      </c>
    </row>
    <row r="52">
      <c r="B52" s="1" t="s">
        <v>38</v>
      </c>
      <c r="C52" s="1" t="s">
        <v>39</v>
      </c>
    </row>
    <row r="53">
      <c r="A53" s="1">
        <v>2.0</v>
      </c>
      <c r="B53" s="1" t="s">
        <v>40</v>
      </c>
      <c r="C53" s="1" t="s">
        <v>41</v>
      </c>
    </row>
    <row r="54">
      <c r="B54" s="1" t="s">
        <v>42</v>
      </c>
      <c r="C54" s="1" t="s">
        <v>43</v>
      </c>
    </row>
    <row r="55">
      <c r="A55" s="1">
        <v>3.0</v>
      </c>
      <c r="B55" s="1" t="s">
        <v>44</v>
      </c>
      <c r="C55" s="1" t="s">
        <v>45</v>
      </c>
    </row>
    <row r="56">
      <c r="B56" s="1" t="s">
        <v>46</v>
      </c>
      <c r="C56" s="1" t="s">
        <v>47</v>
      </c>
    </row>
    <row r="57">
      <c r="A57" s="1">
        <v>4.0</v>
      </c>
      <c r="B57" s="1" t="s">
        <v>48</v>
      </c>
      <c r="C57" s="1" t="s">
        <v>49</v>
      </c>
    </row>
  </sheetData>
  <mergeCells count="2">
    <mergeCell ref="A20:C27"/>
    <mergeCell ref="A35:C4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216</v>
      </c>
      <c r="F1" s="1">
        <v>2.0</v>
      </c>
      <c r="G1" s="1">
        <v>3.0</v>
      </c>
      <c r="H1" s="1">
        <v>4.0</v>
      </c>
      <c r="I1" s="1">
        <v>5.0</v>
      </c>
      <c r="J1" s="1">
        <v>6.0</v>
      </c>
    </row>
    <row r="2">
      <c r="A2" s="1" t="s">
        <v>2</v>
      </c>
      <c r="B2" s="1" t="s">
        <v>3</v>
      </c>
      <c r="D2" s="1"/>
      <c r="E2" s="1"/>
      <c r="F2" s="17" t="s">
        <v>16</v>
      </c>
      <c r="G2" s="17" t="s">
        <v>51</v>
      </c>
      <c r="H2" s="1" t="s">
        <v>217</v>
      </c>
      <c r="I2" s="1" t="s">
        <v>218</v>
      </c>
      <c r="J2" s="1" t="s">
        <v>103</v>
      </c>
    </row>
    <row r="3">
      <c r="A3" s="1" t="s">
        <v>12</v>
      </c>
      <c r="B3" s="1" t="s">
        <v>80</v>
      </c>
      <c r="D3" s="1" t="s">
        <v>14</v>
      </c>
      <c r="E3" s="3">
        <v>15.0</v>
      </c>
      <c r="F3" s="4">
        <f t="shared" ref="F3:I3" si="1">F8+vlookup($E3,$E9:$J17,F1,false)+vlookup($E4,$E21:$J25,F1,false)+vlookup($E5,$E29:$J35,F1,false)</f>
        <v>234</v>
      </c>
      <c r="G3" s="4">
        <f t="shared" si="1"/>
        <v>0.11</v>
      </c>
      <c r="H3" s="6">
        <f t="shared" si="1"/>
        <v>0.15</v>
      </c>
      <c r="I3" s="4">
        <f t="shared" si="1"/>
        <v>20</v>
      </c>
      <c r="J3" s="4">
        <f>J8+vlookup($E3,$E9:$K17,J1,false)+vlookup($E4,$E21:$K31,J1,false)+vlookup($E5,$E35:$K41,J1,false)</f>
        <v>8</v>
      </c>
    </row>
    <row r="4">
      <c r="A4" s="1" t="s">
        <v>15</v>
      </c>
      <c r="B4" s="1" t="s">
        <v>219</v>
      </c>
      <c r="D4" s="1" t="s">
        <v>17</v>
      </c>
      <c r="E4" s="3">
        <v>5.0</v>
      </c>
    </row>
    <row r="5">
      <c r="A5" s="1" t="s">
        <v>18</v>
      </c>
      <c r="B5" s="1" t="s">
        <v>58</v>
      </c>
      <c r="D5" s="1" t="s">
        <v>20</v>
      </c>
      <c r="E5" s="3">
        <v>7.0</v>
      </c>
    </row>
    <row r="6">
      <c r="A6" s="1" t="s">
        <v>21</v>
      </c>
      <c r="B6" s="1">
        <v>8.0</v>
      </c>
    </row>
    <row r="7">
      <c r="A7" s="1" t="s">
        <v>22</v>
      </c>
      <c r="B7" s="1" t="s">
        <v>81</v>
      </c>
      <c r="F7" s="2" t="str">
        <f t="shared" ref="F7:J7" si="2">F$2</f>
        <v>Damage</v>
      </c>
      <c r="G7" s="2" t="str">
        <f t="shared" si="2"/>
        <v>Attack Interval</v>
      </c>
      <c r="H7" s="2" t="str">
        <f t="shared" si="2"/>
        <v>Attack speed reduction</v>
      </c>
      <c r="I7" s="2" t="str">
        <f t="shared" si="2"/>
        <v>Negative effect duration</v>
      </c>
      <c r="J7" s="2" t="str">
        <f t="shared" si="2"/>
        <v>Hero Cooldown</v>
      </c>
    </row>
    <row r="8">
      <c r="E8" s="1" t="s">
        <v>14</v>
      </c>
      <c r="F8" s="1">
        <v>28.0</v>
      </c>
      <c r="G8" s="1">
        <v>0.75</v>
      </c>
      <c r="H8" s="10">
        <v>0.35</v>
      </c>
      <c r="I8" s="1">
        <v>40.0</v>
      </c>
      <c r="J8" s="1">
        <v>4.0</v>
      </c>
    </row>
    <row r="9">
      <c r="E9" s="1">
        <v>7.0</v>
      </c>
      <c r="F9" s="1">
        <v>0.0</v>
      </c>
      <c r="H9" s="10">
        <v>0.0</v>
      </c>
      <c r="I9" s="1">
        <v>0.0</v>
      </c>
      <c r="J9" s="1">
        <v>0.0</v>
      </c>
    </row>
    <row r="10">
      <c r="A10" s="1" t="s">
        <v>14</v>
      </c>
      <c r="B10" s="1" t="s">
        <v>25</v>
      </c>
      <c r="E10" s="1">
        <v>8.0</v>
      </c>
      <c r="F10" s="1">
        <v>7.0</v>
      </c>
      <c r="H10" s="11">
        <v>-0.025</v>
      </c>
      <c r="I10" s="1">
        <v>-2.5</v>
      </c>
      <c r="J10" s="1">
        <v>0.5</v>
      </c>
    </row>
    <row r="11">
      <c r="A11" s="1" t="s">
        <v>17</v>
      </c>
      <c r="B11" s="1" t="s">
        <v>60</v>
      </c>
      <c r="E11" s="1">
        <v>9.0</v>
      </c>
      <c r="F11" s="1">
        <v>16.0</v>
      </c>
      <c r="H11" s="10">
        <v>-0.05</v>
      </c>
      <c r="I11" s="1">
        <v>-5.0</v>
      </c>
      <c r="J11" s="1">
        <v>1.0</v>
      </c>
    </row>
    <row r="12">
      <c r="A12" s="1" t="s">
        <v>20</v>
      </c>
      <c r="B12" s="1" t="s">
        <v>27</v>
      </c>
      <c r="E12" s="1">
        <v>10.0</v>
      </c>
      <c r="F12" s="1">
        <v>27.0</v>
      </c>
      <c r="H12" s="11">
        <v>-0.075</v>
      </c>
      <c r="I12" s="1">
        <v>-7.5</v>
      </c>
      <c r="J12" s="1">
        <v>1.5</v>
      </c>
    </row>
    <row r="13">
      <c r="A13" s="1" t="s">
        <v>28</v>
      </c>
      <c r="B13" s="1">
        <v>5.0</v>
      </c>
      <c r="E13" s="1">
        <v>11.0</v>
      </c>
      <c r="F13" s="1">
        <v>41.0</v>
      </c>
      <c r="H13" s="10">
        <v>-0.1</v>
      </c>
      <c r="I13" s="1">
        <v>-10.0</v>
      </c>
      <c r="J13" s="1">
        <v>2.0</v>
      </c>
    </row>
    <row r="14">
      <c r="E14" s="1">
        <v>12.0</v>
      </c>
      <c r="F14" s="1">
        <v>59.0</v>
      </c>
      <c r="H14" s="11">
        <v>-0.125</v>
      </c>
      <c r="I14" s="1">
        <v>-12.5</v>
      </c>
      <c r="J14" s="1">
        <v>2.5</v>
      </c>
    </row>
    <row r="15">
      <c r="E15" s="1">
        <v>13.0</v>
      </c>
      <c r="F15" s="1">
        <v>81.0</v>
      </c>
      <c r="H15" s="10">
        <v>-0.15</v>
      </c>
      <c r="I15" s="1">
        <v>-15.0</v>
      </c>
      <c r="J15" s="1">
        <v>3.0</v>
      </c>
    </row>
    <row r="16">
      <c r="E16" s="1">
        <v>14.0</v>
      </c>
      <c r="F16" s="1">
        <v>108.0</v>
      </c>
      <c r="H16" s="11">
        <v>-0.175</v>
      </c>
      <c r="I16" s="1">
        <v>-17.5</v>
      </c>
      <c r="J16" s="1">
        <v>3.5</v>
      </c>
    </row>
    <row r="17">
      <c r="E17" s="1">
        <v>15.0</v>
      </c>
      <c r="F17" s="1">
        <v>142.0</v>
      </c>
      <c r="H17" s="10">
        <v>-0.2</v>
      </c>
      <c r="I17" s="1">
        <v>-20.0</v>
      </c>
      <c r="J17" s="1">
        <v>4.0</v>
      </c>
    </row>
    <row r="19">
      <c r="F19" s="2" t="str">
        <f t="shared" ref="F19:J19" si="3">F$2</f>
        <v>Damage</v>
      </c>
      <c r="G19" s="2" t="str">
        <f t="shared" si="3"/>
        <v>Attack Interval</v>
      </c>
      <c r="H19" s="2" t="str">
        <f t="shared" si="3"/>
        <v>Attack speed reduction</v>
      </c>
      <c r="I19" s="2" t="str">
        <f t="shared" si="3"/>
        <v>Negative effect duration</v>
      </c>
      <c r="J19" s="2" t="str">
        <f t="shared" si="3"/>
        <v>Hero Cooldown</v>
      </c>
    </row>
    <row r="20">
      <c r="A20" s="12" t="s">
        <v>220</v>
      </c>
      <c r="E20" s="1" t="s">
        <v>17</v>
      </c>
      <c r="F20" s="1">
        <f t="shared" ref="F20:J20" si="4">F$8</f>
        <v>28</v>
      </c>
      <c r="G20" s="1">
        <f t="shared" si="4"/>
        <v>0.75</v>
      </c>
      <c r="H20" s="10">
        <f t="shared" si="4"/>
        <v>0.35</v>
      </c>
      <c r="I20" s="1">
        <f t="shared" si="4"/>
        <v>40</v>
      </c>
      <c r="J20" s="1">
        <f t="shared" si="4"/>
        <v>4</v>
      </c>
    </row>
    <row r="21">
      <c r="E21" s="1">
        <v>1.0</v>
      </c>
      <c r="F21" s="1">
        <v>0.0</v>
      </c>
    </row>
    <row r="22">
      <c r="E22" s="1">
        <v>2.0</v>
      </c>
      <c r="F22" s="1">
        <v>16.0</v>
      </c>
      <c r="H22" s="13"/>
    </row>
    <row r="23">
      <c r="E23" s="1">
        <v>3.0</v>
      </c>
      <c r="F23" s="1">
        <v>32.0</v>
      </c>
      <c r="H23" s="10"/>
    </row>
    <row r="24">
      <c r="E24" s="1">
        <v>4.0</v>
      </c>
      <c r="F24" s="1">
        <v>48.0</v>
      </c>
      <c r="H24" s="13"/>
    </row>
    <row r="25">
      <c r="E25" s="1">
        <v>5.0</v>
      </c>
      <c r="F25" s="1">
        <v>64.0</v>
      </c>
      <c r="H25" s="10"/>
    </row>
    <row r="27">
      <c r="F27" s="2" t="str">
        <f t="shared" ref="F27:J27" si="5">F$2</f>
        <v>Damage</v>
      </c>
      <c r="G27" s="2" t="str">
        <f t="shared" si="5"/>
        <v>Attack Interval</v>
      </c>
      <c r="H27" s="2" t="str">
        <f t="shared" si="5"/>
        <v>Attack speed reduction</v>
      </c>
      <c r="I27" s="2" t="str">
        <f t="shared" si="5"/>
        <v>Negative effect duration</v>
      </c>
      <c r="J27" s="2" t="str">
        <f t="shared" si="5"/>
        <v>Hero Cooldown</v>
      </c>
    </row>
    <row r="28">
      <c r="E28" s="1" t="s">
        <v>20</v>
      </c>
      <c r="F28" s="1">
        <f t="shared" ref="F28:J28" si="6">F$8</f>
        <v>28</v>
      </c>
      <c r="G28" s="1">
        <f t="shared" si="6"/>
        <v>0.75</v>
      </c>
      <c r="H28" s="10">
        <f t="shared" si="6"/>
        <v>0.35</v>
      </c>
      <c r="I28" s="1">
        <f t="shared" si="6"/>
        <v>40</v>
      </c>
      <c r="J28" s="1">
        <f t="shared" si="6"/>
        <v>4</v>
      </c>
    </row>
    <row r="29">
      <c r="E29" s="1">
        <v>1.0</v>
      </c>
      <c r="G29" s="1">
        <v>0.0</v>
      </c>
    </row>
    <row r="30">
      <c r="E30" s="1">
        <v>2.0</v>
      </c>
      <c r="G30" s="1">
        <v>-0.38</v>
      </c>
    </row>
    <row r="31">
      <c r="E31" s="1">
        <v>3.0</v>
      </c>
      <c r="G31" s="1">
        <v>-0.5</v>
      </c>
    </row>
    <row r="32">
      <c r="E32" s="1">
        <v>4.0</v>
      </c>
      <c r="G32" s="1">
        <v>-0.56</v>
      </c>
    </row>
    <row r="33">
      <c r="E33" s="1">
        <v>5.0</v>
      </c>
      <c r="G33" s="1">
        <v>-0.6</v>
      </c>
    </row>
    <row r="34">
      <c r="E34" s="1">
        <v>6.0</v>
      </c>
      <c r="G34" s="1">
        <v>-0.63</v>
      </c>
    </row>
    <row r="35">
      <c r="A35" s="12" t="s">
        <v>221</v>
      </c>
      <c r="E35" s="1">
        <v>7.0</v>
      </c>
      <c r="G35" s="1">
        <v>-0.64</v>
      </c>
    </row>
    <row r="50">
      <c r="A50" s="1" t="s">
        <v>35</v>
      </c>
    </row>
    <row r="51">
      <c r="A51" s="1">
        <v>1.0</v>
      </c>
      <c r="B51" s="1" t="s">
        <v>222</v>
      </c>
      <c r="C51" s="1" t="s">
        <v>223</v>
      </c>
    </row>
    <row r="52">
      <c r="B52" s="1" t="s">
        <v>224</v>
      </c>
      <c r="C52" s="1" t="s">
        <v>225</v>
      </c>
    </row>
    <row r="53">
      <c r="A53" s="1">
        <v>2.0</v>
      </c>
      <c r="B53" s="1" t="s">
        <v>226</v>
      </c>
      <c r="C53" s="1" t="s">
        <v>227</v>
      </c>
    </row>
    <row r="54">
      <c r="B54" s="1" t="s">
        <v>228</v>
      </c>
      <c r="C54" s="1" t="s">
        <v>229</v>
      </c>
    </row>
    <row r="55">
      <c r="A55" s="1">
        <v>3.0</v>
      </c>
      <c r="B55" s="1" t="s">
        <v>230</v>
      </c>
      <c r="C55" s="1" t="s">
        <v>231</v>
      </c>
    </row>
    <row r="56">
      <c r="B56" s="1" t="s">
        <v>232</v>
      </c>
      <c r="C56" s="1" t="s">
        <v>233</v>
      </c>
    </row>
    <row r="57">
      <c r="A57" s="1">
        <v>4.0</v>
      </c>
      <c r="B57" s="1" t="s">
        <v>234</v>
      </c>
      <c r="C57" s="1" t="s">
        <v>235</v>
      </c>
    </row>
  </sheetData>
  <mergeCells count="2">
    <mergeCell ref="A20:C27"/>
    <mergeCell ref="A35:C4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236</v>
      </c>
      <c r="F1" s="1">
        <v>2.0</v>
      </c>
      <c r="G1" s="1">
        <v>3.0</v>
      </c>
      <c r="H1" s="1">
        <v>4.0</v>
      </c>
      <c r="I1" s="1">
        <v>5.0</v>
      </c>
      <c r="J1" s="1">
        <v>6.0</v>
      </c>
      <c r="K1" s="1">
        <v>7.0</v>
      </c>
    </row>
    <row r="2">
      <c r="A2" s="1" t="s">
        <v>2</v>
      </c>
      <c r="B2" s="1" t="s">
        <v>3</v>
      </c>
      <c r="D2" s="1"/>
      <c r="E2" s="1"/>
      <c r="F2" s="17" t="s">
        <v>16</v>
      </c>
      <c r="G2" s="17" t="s">
        <v>51</v>
      </c>
      <c r="H2" s="1" t="s">
        <v>237</v>
      </c>
      <c r="I2" s="1" t="s">
        <v>102</v>
      </c>
      <c r="J2" s="1" t="s">
        <v>238</v>
      </c>
      <c r="K2" s="1" t="s">
        <v>103</v>
      </c>
    </row>
    <row r="3">
      <c r="A3" s="1" t="s">
        <v>12</v>
      </c>
      <c r="B3" s="1" t="s">
        <v>13</v>
      </c>
      <c r="D3" s="1" t="s">
        <v>14</v>
      </c>
      <c r="E3" s="3">
        <v>15.0</v>
      </c>
      <c r="F3" s="4">
        <f>F8+vlookup($E3,$E9:$K17,F1,false)+vlookup($E4,$E21:$K25,F1,false)+vlookup($E5,$E29:$K35,F1,false)</f>
        <v>406</v>
      </c>
      <c r="G3" s="4">
        <f>round(G8/E5,2)</f>
        <v>0.17</v>
      </c>
      <c r="H3" s="6">
        <f>(H8+vlookup($E3,$E9:$K17,H1,false))*E5</f>
        <v>0.56</v>
      </c>
      <c r="I3" s="4">
        <f t="shared" ref="I3:J3" si="1">I8+vlookup($E3,$E9:$K17,I1,false)+vlookup($E4,$E21:$K25,I1,false)+vlookup($E5,$E29:$K35,I1,false)</f>
        <v>5</v>
      </c>
      <c r="J3" s="4">
        <f t="shared" si="1"/>
        <v>30</v>
      </c>
      <c r="K3" s="4">
        <f>K8+vlookup($E3,$E9:$K17,K1,false)+vlookup($E4,$E21:$K31,K1,false)+vlookup($E5,$E35:$K41,K1,false)</f>
        <v>8</v>
      </c>
    </row>
    <row r="4">
      <c r="A4" s="1" t="s">
        <v>15</v>
      </c>
      <c r="B4" s="1" t="s">
        <v>239</v>
      </c>
      <c r="D4" s="1" t="s">
        <v>17</v>
      </c>
      <c r="E4" s="3">
        <v>5.0</v>
      </c>
    </row>
    <row r="5">
      <c r="A5" s="1" t="s">
        <v>18</v>
      </c>
      <c r="B5" s="1" t="s">
        <v>58</v>
      </c>
      <c r="D5" s="1" t="s">
        <v>20</v>
      </c>
      <c r="E5" s="3">
        <v>7.0</v>
      </c>
    </row>
    <row r="6">
      <c r="A6" s="1" t="s">
        <v>21</v>
      </c>
      <c r="B6" s="1">
        <v>2.0</v>
      </c>
    </row>
    <row r="7">
      <c r="A7" s="1" t="s">
        <v>22</v>
      </c>
      <c r="B7" s="1" t="s">
        <v>240</v>
      </c>
      <c r="F7" s="2" t="str">
        <f t="shared" ref="F7:K7" si="2">F$2</f>
        <v>Damage</v>
      </c>
      <c r="G7" s="2" t="str">
        <f t="shared" si="2"/>
        <v>Attack Interval</v>
      </c>
      <c r="H7" s="2" t="str">
        <f t="shared" si="2"/>
        <v>Slow target</v>
      </c>
      <c r="I7" s="2" t="str">
        <f t="shared" si="2"/>
        <v>Activation interval</v>
      </c>
      <c r="J7" s="2" t="str">
        <f t="shared" si="2"/>
        <v>Frostbite damage</v>
      </c>
      <c r="K7" s="2" t="str">
        <f t="shared" si="2"/>
        <v>Hero Cooldown</v>
      </c>
    </row>
    <row r="8">
      <c r="E8" s="1" t="s">
        <v>14</v>
      </c>
      <c r="F8" s="1">
        <v>57.0</v>
      </c>
      <c r="G8" s="1">
        <v>1.2</v>
      </c>
      <c r="H8" s="10">
        <v>0.04</v>
      </c>
      <c r="I8" s="1">
        <v>7.0</v>
      </c>
      <c r="J8" s="1">
        <v>5.0</v>
      </c>
      <c r="K8" s="1">
        <v>4.0</v>
      </c>
    </row>
    <row r="9">
      <c r="E9" s="1">
        <v>7.0</v>
      </c>
      <c r="F9" s="1">
        <v>0.0</v>
      </c>
      <c r="H9" s="10">
        <v>0.0</v>
      </c>
      <c r="J9" s="1">
        <v>0.0</v>
      </c>
      <c r="K9" s="1">
        <v>0.0</v>
      </c>
    </row>
    <row r="10">
      <c r="A10" s="1" t="s">
        <v>14</v>
      </c>
      <c r="B10" s="1" t="s">
        <v>25</v>
      </c>
      <c r="E10" s="1">
        <v>8.0</v>
      </c>
      <c r="F10" s="1">
        <v>11.0</v>
      </c>
      <c r="H10" s="11">
        <v>0.005</v>
      </c>
      <c r="J10" s="1">
        <v>1.0</v>
      </c>
      <c r="K10" s="1">
        <v>0.5</v>
      </c>
    </row>
    <row r="11">
      <c r="A11" s="1" t="s">
        <v>17</v>
      </c>
      <c r="B11" s="1" t="s">
        <v>60</v>
      </c>
      <c r="E11" s="1">
        <v>9.0</v>
      </c>
      <c r="F11" s="1">
        <v>25.0</v>
      </c>
      <c r="H11" s="10">
        <v>0.01</v>
      </c>
      <c r="J11" s="1">
        <v>2.0</v>
      </c>
      <c r="K11" s="1">
        <v>1.0</v>
      </c>
    </row>
    <row r="12">
      <c r="A12" s="1" t="s">
        <v>20</v>
      </c>
      <c r="B12" s="1" t="s">
        <v>27</v>
      </c>
      <c r="E12" s="1">
        <v>10.0</v>
      </c>
      <c r="F12" s="1">
        <v>42.0</v>
      </c>
      <c r="H12" s="10">
        <v>0.015</v>
      </c>
      <c r="J12" s="1">
        <v>4.0</v>
      </c>
      <c r="K12" s="1">
        <v>1.5</v>
      </c>
    </row>
    <row r="13">
      <c r="A13" s="1" t="s">
        <v>28</v>
      </c>
      <c r="B13" s="1">
        <v>6.0</v>
      </c>
      <c r="E13" s="1">
        <v>11.0</v>
      </c>
      <c r="F13" s="1">
        <v>61.0</v>
      </c>
      <c r="H13" s="11">
        <v>0.02</v>
      </c>
      <c r="J13" s="1">
        <v>7.0</v>
      </c>
      <c r="K13" s="1">
        <v>2.0</v>
      </c>
    </row>
    <row r="14">
      <c r="E14" s="1">
        <v>12.0</v>
      </c>
      <c r="F14" s="1">
        <v>85.0</v>
      </c>
      <c r="H14" s="10">
        <v>0.025</v>
      </c>
      <c r="J14" s="1">
        <v>10.0</v>
      </c>
      <c r="K14" s="1">
        <v>2.5</v>
      </c>
    </row>
    <row r="15">
      <c r="E15" s="1">
        <v>13.0</v>
      </c>
      <c r="F15" s="1">
        <v>114.0</v>
      </c>
      <c r="H15" s="10">
        <v>0.03</v>
      </c>
      <c r="J15" s="1">
        <v>14.0</v>
      </c>
      <c r="K15" s="1">
        <v>3.0</v>
      </c>
    </row>
    <row r="16">
      <c r="E16" s="1">
        <v>14.0</v>
      </c>
      <c r="F16" s="1">
        <v>148.0</v>
      </c>
      <c r="H16" s="11">
        <v>0.035</v>
      </c>
      <c r="J16" s="1">
        <v>19.0</v>
      </c>
      <c r="K16" s="1">
        <v>3.5</v>
      </c>
    </row>
    <row r="17">
      <c r="E17" s="1">
        <v>15.0</v>
      </c>
      <c r="F17" s="1">
        <v>189.0</v>
      </c>
      <c r="H17" s="10">
        <v>0.04</v>
      </c>
      <c r="J17" s="1">
        <v>25.0</v>
      </c>
      <c r="K17" s="1">
        <v>4.0</v>
      </c>
    </row>
    <row r="19">
      <c r="F19" s="2" t="str">
        <f t="shared" ref="F19:K19" si="3">F$2</f>
        <v>Damage</v>
      </c>
      <c r="G19" s="2" t="str">
        <f t="shared" si="3"/>
        <v>Attack Interval</v>
      </c>
      <c r="H19" s="2" t="str">
        <f t="shared" si="3"/>
        <v>Slow target</v>
      </c>
      <c r="I19" s="2" t="str">
        <f t="shared" si="3"/>
        <v>Activation interval</v>
      </c>
      <c r="J19" s="2" t="str">
        <f t="shared" si="3"/>
        <v>Frostbite damage</v>
      </c>
      <c r="K19" s="2" t="str">
        <f t="shared" si="3"/>
        <v>Hero Cooldown</v>
      </c>
    </row>
    <row r="20">
      <c r="A20" s="12" t="s">
        <v>241</v>
      </c>
      <c r="E20" s="1" t="s">
        <v>17</v>
      </c>
      <c r="F20" s="1">
        <f t="shared" ref="F20:K20" si="4">F$8</f>
        <v>57</v>
      </c>
      <c r="G20" s="1">
        <f t="shared" si="4"/>
        <v>1.2</v>
      </c>
      <c r="H20" s="10">
        <f t="shared" si="4"/>
        <v>0.04</v>
      </c>
      <c r="I20" s="1">
        <f t="shared" si="4"/>
        <v>7</v>
      </c>
      <c r="J20" s="1">
        <f t="shared" si="4"/>
        <v>5</v>
      </c>
      <c r="K20" s="1">
        <f t="shared" si="4"/>
        <v>4</v>
      </c>
    </row>
    <row r="21">
      <c r="E21" s="1">
        <v>1.0</v>
      </c>
      <c r="F21" s="1">
        <v>0.0</v>
      </c>
      <c r="I21" s="1">
        <v>0.0</v>
      </c>
    </row>
    <row r="22">
      <c r="E22" s="1">
        <v>2.0</v>
      </c>
      <c r="F22" s="1">
        <v>40.0</v>
      </c>
      <c r="H22" s="13"/>
      <c r="I22" s="1">
        <v>-0.5</v>
      </c>
    </row>
    <row r="23">
      <c r="E23" s="1">
        <v>3.0</v>
      </c>
      <c r="F23" s="1">
        <v>80.0</v>
      </c>
      <c r="H23" s="10"/>
      <c r="I23" s="1">
        <v>-1.0</v>
      </c>
    </row>
    <row r="24">
      <c r="E24" s="1">
        <v>4.0</v>
      </c>
      <c r="F24" s="1">
        <v>120.0</v>
      </c>
      <c r="H24" s="13"/>
      <c r="I24" s="1">
        <v>-1.5</v>
      </c>
    </row>
    <row r="25">
      <c r="E25" s="1">
        <v>5.0</v>
      </c>
      <c r="F25" s="1">
        <v>160.0</v>
      </c>
      <c r="H25" s="10"/>
      <c r="I25" s="1">
        <v>-2.0</v>
      </c>
    </row>
    <row r="27">
      <c r="F27" s="2" t="str">
        <f t="shared" ref="F27:K27" si="5">F$2</f>
        <v>Damage</v>
      </c>
      <c r="G27" s="2" t="str">
        <f t="shared" si="5"/>
        <v>Attack Interval</v>
      </c>
      <c r="H27" s="2" t="str">
        <f t="shared" si="5"/>
        <v>Slow target</v>
      </c>
      <c r="I27" s="2" t="str">
        <f t="shared" si="5"/>
        <v>Activation interval</v>
      </c>
      <c r="J27" s="2" t="str">
        <f t="shared" si="5"/>
        <v>Frostbite damage</v>
      </c>
      <c r="K27" s="2" t="str">
        <f t="shared" si="5"/>
        <v>Hero Cooldown</v>
      </c>
    </row>
    <row r="28">
      <c r="E28" s="1" t="s">
        <v>20</v>
      </c>
      <c r="F28" s="1">
        <f t="shared" ref="F28:K28" si="6">F$8</f>
        <v>57</v>
      </c>
      <c r="G28" s="1">
        <f t="shared" si="6"/>
        <v>1.2</v>
      </c>
      <c r="H28" s="10">
        <f t="shared" si="6"/>
        <v>0.04</v>
      </c>
      <c r="I28" s="1">
        <f t="shared" si="6"/>
        <v>7</v>
      </c>
      <c r="J28" s="1">
        <f t="shared" si="6"/>
        <v>5</v>
      </c>
      <c r="K28" s="1">
        <f t="shared" si="6"/>
        <v>4</v>
      </c>
    </row>
    <row r="29">
      <c r="E29" s="1">
        <v>1.0</v>
      </c>
      <c r="G29" s="20"/>
    </row>
    <row r="30">
      <c r="A30" s="14" t="s">
        <v>30</v>
      </c>
      <c r="E30" s="1">
        <v>2.0</v>
      </c>
    </row>
    <row r="31">
      <c r="A31" s="7" t="s">
        <v>31</v>
      </c>
      <c r="E31" s="1">
        <v>3.0</v>
      </c>
    </row>
    <row r="32">
      <c r="A32" s="15" t="s">
        <v>32</v>
      </c>
      <c r="E32" s="1">
        <v>4.0</v>
      </c>
    </row>
    <row r="33">
      <c r="A33" s="16" t="s">
        <v>33</v>
      </c>
      <c r="E33" s="1">
        <v>5.0</v>
      </c>
    </row>
    <row r="34">
      <c r="E34" s="1">
        <v>6.0</v>
      </c>
    </row>
    <row r="35">
      <c r="A35" s="21" t="s">
        <v>242</v>
      </c>
      <c r="E35" s="1">
        <v>7.0</v>
      </c>
    </row>
    <row r="50">
      <c r="A50" s="1" t="s">
        <v>35</v>
      </c>
    </row>
    <row r="51">
      <c r="A51" s="1">
        <v>1.0</v>
      </c>
      <c r="B51" s="1" t="s">
        <v>243</v>
      </c>
      <c r="C51" s="14" t="s">
        <v>244</v>
      </c>
    </row>
    <row r="52">
      <c r="B52" s="1" t="s">
        <v>245</v>
      </c>
      <c r="C52" s="1" t="s">
        <v>246</v>
      </c>
    </row>
    <row r="53">
      <c r="A53" s="1">
        <v>2.0</v>
      </c>
      <c r="B53" s="1" t="s">
        <v>247</v>
      </c>
      <c r="C53" s="1" t="s">
        <v>248</v>
      </c>
    </row>
    <row r="54">
      <c r="B54" s="1" t="s">
        <v>249</v>
      </c>
      <c r="C54" s="14" t="s">
        <v>250</v>
      </c>
    </row>
    <row r="55">
      <c r="A55" s="1">
        <v>3.0</v>
      </c>
      <c r="B55" s="1" t="s">
        <v>251</v>
      </c>
      <c r="C55" s="14" t="s">
        <v>252</v>
      </c>
    </row>
    <row r="56">
      <c r="B56" s="1" t="s">
        <v>253</v>
      </c>
      <c r="C56" s="14" t="s">
        <v>254</v>
      </c>
    </row>
    <row r="57">
      <c r="A57" s="1">
        <v>4.0</v>
      </c>
      <c r="B57" s="1" t="s">
        <v>255</v>
      </c>
      <c r="C57" s="15" t="s">
        <v>256</v>
      </c>
    </row>
  </sheetData>
  <mergeCells count="2">
    <mergeCell ref="A20:C27"/>
    <mergeCell ref="A35:C4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257</v>
      </c>
      <c r="F1" s="1">
        <v>2.0</v>
      </c>
      <c r="G1" s="1">
        <v>3.0</v>
      </c>
      <c r="H1" s="1">
        <v>4.0</v>
      </c>
      <c r="I1" s="1">
        <v>5.0</v>
      </c>
    </row>
    <row r="2">
      <c r="A2" s="1" t="s">
        <v>2</v>
      </c>
      <c r="B2" s="1" t="s">
        <v>3</v>
      </c>
      <c r="D2" s="1"/>
      <c r="E2" s="1"/>
      <c r="F2" s="17" t="s">
        <v>16</v>
      </c>
      <c r="G2" s="17" t="s">
        <v>51</v>
      </c>
      <c r="H2" s="1" t="s">
        <v>258</v>
      </c>
      <c r="I2" s="1" t="s">
        <v>103</v>
      </c>
    </row>
    <row r="3">
      <c r="A3" s="1" t="s">
        <v>12</v>
      </c>
      <c r="B3" s="1" t="s">
        <v>13</v>
      </c>
      <c r="D3" s="1" t="s">
        <v>14</v>
      </c>
      <c r="E3" s="3">
        <v>15.0</v>
      </c>
      <c r="F3" s="4">
        <f t="shared" ref="F3:H3" si="1">F8+vlookup($E3,$E9:$I17,F1,false)+vlookup($E4,$E21:$I25,F1,false)+vlookup($E5,$E29:$I35,F1,false)</f>
        <v>328</v>
      </c>
      <c r="G3" s="4">
        <f t="shared" si="1"/>
        <v>0.14</v>
      </c>
      <c r="H3" s="6">
        <f t="shared" si="1"/>
        <v>-0.03</v>
      </c>
      <c r="I3" s="4">
        <f>I8+vlookup($E3,$E9:$K17,I1,false)+vlookup($E4,$E21:$K31,I1,false)+vlookup($E5,$E35:$K41,I1,false)</f>
        <v>8</v>
      </c>
    </row>
    <row r="4">
      <c r="A4" s="1" t="s">
        <v>15</v>
      </c>
      <c r="B4" s="1" t="s">
        <v>178</v>
      </c>
      <c r="D4" s="1" t="s">
        <v>17</v>
      </c>
      <c r="E4" s="3">
        <v>5.0</v>
      </c>
    </row>
    <row r="5">
      <c r="A5" s="1" t="s">
        <v>18</v>
      </c>
      <c r="B5" s="1" t="s">
        <v>58</v>
      </c>
      <c r="D5" s="1" t="s">
        <v>20</v>
      </c>
      <c r="E5" s="3">
        <v>7.0</v>
      </c>
    </row>
    <row r="6">
      <c r="A6" s="1" t="s">
        <v>21</v>
      </c>
      <c r="B6" s="1">
        <v>9.0</v>
      </c>
    </row>
    <row r="7">
      <c r="A7" s="1" t="s">
        <v>22</v>
      </c>
      <c r="B7" s="1" t="s">
        <v>81</v>
      </c>
      <c r="F7" s="2" t="str">
        <f t="shared" ref="F7:I7" si="2">F$2</f>
        <v>Damage</v>
      </c>
      <c r="G7" s="2" t="str">
        <f t="shared" si="2"/>
        <v>Attack Interval</v>
      </c>
      <c r="H7" s="2" t="str">
        <f t="shared" si="2"/>
        <v>Damage Reduction</v>
      </c>
      <c r="I7" s="2" t="str">
        <f t="shared" si="2"/>
        <v>Hero Cooldown</v>
      </c>
    </row>
    <row r="8">
      <c r="E8" s="1" t="s">
        <v>14</v>
      </c>
      <c r="F8" s="1">
        <v>42.0</v>
      </c>
      <c r="G8" s="1">
        <v>1.0</v>
      </c>
      <c r="H8" s="10">
        <v>-0.35</v>
      </c>
      <c r="I8" s="1">
        <v>4.0</v>
      </c>
    </row>
    <row r="9">
      <c r="E9" s="1">
        <v>7.0</v>
      </c>
      <c r="F9" s="1">
        <v>0.0</v>
      </c>
      <c r="H9" s="10">
        <v>0.0</v>
      </c>
      <c r="I9" s="1">
        <v>0.0</v>
      </c>
    </row>
    <row r="10">
      <c r="A10" s="1" t="s">
        <v>14</v>
      </c>
      <c r="B10" s="1" t="s">
        <v>25</v>
      </c>
      <c r="E10" s="1">
        <v>8.0</v>
      </c>
      <c r="F10" s="1">
        <v>9.0</v>
      </c>
      <c r="H10" s="10">
        <v>0.04</v>
      </c>
      <c r="I10" s="1">
        <v>0.5</v>
      </c>
    </row>
    <row r="11">
      <c r="A11" s="1" t="s">
        <v>17</v>
      </c>
      <c r="B11" s="1" t="s">
        <v>60</v>
      </c>
      <c r="E11" s="1">
        <v>9.0</v>
      </c>
      <c r="F11" s="1">
        <v>19.0</v>
      </c>
      <c r="H11" s="10">
        <v>0.08</v>
      </c>
      <c r="I11" s="1">
        <v>1.0</v>
      </c>
    </row>
    <row r="12">
      <c r="A12" s="1" t="s">
        <v>20</v>
      </c>
      <c r="B12" s="1" t="s">
        <v>27</v>
      </c>
      <c r="E12" s="1">
        <v>10.0</v>
      </c>
      <c r="F12" s="1">
        <v>32.0</v>
      </c>
      <c r="H12" s="10">
        <v>0.12</v>
      </c>
      <c r="I12" s="1">
        <v>1.5</v>
      </c>
    </row>
    <row r="13">
      <c r="A13" s="1" t="s">
        <v>28</v>
      </c>
      <c r="B13" s="1">
        <v>4.0</v>
      </c>
      <c r="E13" s="1">
        <v>11.0</v>
      </c>
      <c r="F13" s="1">
        <v>47.0</v>
      </c>
      <c r="H13" s="10">
        <v>0.16</v>
      </c>
      <c r="I13" s="1">
        <v>2.0</v>
      </c>
    </row>
    <row r="14">
      <c r="E14" s="1">
        <v>12.0</v>
      </c>
      <c r="F14" s="1">
        <v>64.0</v>
      </c>
      <c r="H14" s="10">
        <v>0.2</v>
      </c>
      <c r="I14" s="1">
        <v>2.5</v>
      </c>
    </row>
    <row r="15">
      <c r="E15" s="1">
        <v>13.0</v>
      </c>
      <c r="F15" s="1">
        <v>86.0</v>
      </c>
      <c r="H15" s="10">
        <v>0.24</v>
      </c>
      <c r="I15" s="1">
        <v>3.0</v>
      </c>
    </row>
    <row r="16">
      <c r="E16" s="1">
        <v>14.0</v>
      </c>
      <c r="F16" s="1">
        <v>112.0</v>
      </c>
      <c r="H16" s="10">
        <v>0.28</v>
      </c>
      <c r="I16" s="1">
        <v>3.5</v>
      </c>
    </row>
    <row r="17">
      <c r="E17" s="1">
        <v>15.0</v>
      </c>
      <c r="F17" s="1">
        <v>142.0</v>
      </c>
      <c r="H17" s="10">
        <v>0.32</v>
      </c>
      <c r="I17" s="1">
        <v>4.0</v>
      </c>
    </row>
    <row r="19">
      <c r="F19" s="2" t="str">
        <f t="shared" ref="F19:I19" si="3">F$2</f>
        <v>Damage</v>
      </c>
      <c r="G19" s="2" t="str">
        <f t="shared" si="3"/>
        <v>Attack Interval</v>
      </c>
      <c r="H19" s="2" t="str">
        <f t="shared" si="3"/>
        <v>Damage Reduction</v>
      </c>
      <c r="I19" s="2" t="str">
        <f t="shared" si="3"/>
        <v>Hero Cooldown</v>
      </c>
    </row>
    <row r="20">
      <c r="A20" s="12" t="s">
        <v>259</v>
      </c>
      <c r="E20" s="1" t="s">
        <v>17</v>
      </c>
      <c r="F20" s="1">
        <f t="shared" ref="F20:I20" si="4">F$8</f>
        <v>42</v>
      </c>
      <c r="G20" s="1">
        <f t="shared" si="4"/>
        <v>1</v>
      </c>
      <c r="H20" s="10">
        <f t="shared" si="4"/>
        <v>-0.35</v>
      </c>
      <c r="I20" s="1">
        <f t="shared" si="4"/>
        <v>4</v>
      </c>
    </row>
    <row r="21">
      <c r="E21" s="1">
        <v>1.0</v>
      </c>
      <c r="F21" s="1">
        <v>0.0</v>
      </c>
    </row>
    <row r="22">
      <c r="E22" s="1">
        <v>2.0</v>
      </c>
      <c r="F22" s="1">
        <v>36.0</v>
      </c>
      <c r="H22" s="13"/>
    </row>
    <row r="23">
      <c r="E23" s="1">
        <v>3.0</v>
      </c>
      <c r="F23" s="1">
        <v>72.0</v>
      </c>
      <c r="H23" s="10"/>
    </row>
    <row r="24">
      <c r="E24" s="1">
        <v>4.0</v>
      </c>
      <c r="F24" s="1">
        <v>108.0</v>
      </c>
      <c r="H24" s="13"/>
    </row>
    <row r="25">
      <c r="E25" s="1">
        <v>5.0</v>
      </c>
      <c r="F25" s="1">
        <v>144.0</v>
      </c>
      <c r="H25" s="10"/>
    </row>
    <row r="27">
      <c r="F27" s="2" t="str">
        <f t="shared" ref="F27:I27" si="5">F$2</f>
        <v>Damage</v>
      </c>
      <c r="G27" s="2" t="str">
        <f t="shared" si="5"/>
        <v>Attack Interval</v>
      </c>
      <c r="H27" s="2" t="str">
        <f t="shared" si="5"/>
        <v>Damage Reduction</v>
      </c>
      <c r="I27" s="2" t="str">
        <f t="shared" si="5"/>
        <v>Hero Cooldown</v>
      </c>
    </row>
    <row r="28">
      <c r="E28" s="1" t="s">
        <v>20</v>
      </c>
      <c r="F28" s="1">
        <f t="shared" ref="F28:I28" si="6">F$8</f>
        <v>42</v>
      </c>
      <c r="G28" s="1">
        <f t="shared" si="6"/>
        <v>1</v>
      </c>
      <c r="H28" s="10">
        <f t="shared" si="6"/>
        <v>-0.35</v>
      </c>
      <c r="I28" s="1">
        <f t="shared" si="6"/>
        <v>4</v>
      </c>
    </row>
    <row r="29">
      <c r="E29" s="1">
        <v>1.0</v>
      </c>
      <c r="G29" s="1">
        <v>0.0</v>
      </c>
    </row>
    <row r="30">
      <c r="A30" s="14" t="s">
        <v>30</v>
      </c>
      <c r="E30" s="1">
        <v>2.0</v>
      </c>
      <c r="G30" s="1">
        <v>-0.5</v>
      </c>
    </row>
    <row r="31">
      <c r="A31" s="7" t="s">
        <v>31</v>
      </c>
      <c r="E31" s="1">
        <v>3.0</v>
      </c>
      <c r="G31" s="1">
        <v>-0.67</v>
      </c>
    </row>
    <row r="32">
      <c r="A32" s="15" t="s">
        <v>32</v>
      </c>
      <c r="E32" s="1">
        <v>4.0</v>
      </c>
      <c r="G32" s="1">
        <v>-0.75</v>
      </c>
    </row>
    <row r="33">
      <c r="A33" s="16" t="s">
        <v>33</v>
      </c>
      <c r="E33" s="1">
        <v>5.0</v>
      </c>
      <c r="G33" s="1">
        <v>-0.8</v>
      </c>
    </row>
    <row r="34">
      <c r="E34" s="1">
        <v>6.0</v>
      </c>
      <c r="G34" s="1">
        <v>-0.83</v>
      </c>
    </row>
    <row r="35">
      <c r="A35" s="12" t="s">
        <v>260</v>
      </c>
      <c r="E35" s="1">
        <v>7.0</v>
      </c>
      <c r="G35" s="1">
        <v>-0.86</v>
      </c>
    </row>
    <row r="50">
      <c r="A50" s="1" t="s">
        <v>35</v>
      </c>
    </row>
    <row r="51">
      <c r="A51" s="1">
        <v>1.0</v>
      </c>
    </row>
    <row r="53">
      <c r="A53" s="1">
        <v>2.0</v>
      </c>
    </row>
    <row r="55">
      <c r="A55" s="1">
        <v>3.0</v>
      </c>
    </row>
    <row r="57">
      <c r="A57" s="1">
        <v>4.0</v>
      </c>
    </row>
  </sheetData>
  <mergeCells count="2">
    <mergeCell ref="A20:C27"/>
    <mergeCell ref="A35:C4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261</v>
      </c>
      <c r="F1" s="1">
        <v>2.0</v>
      </c>
      <c r="G1" s="1">
        <v>3.0</v>
      </c>
      <c r="H1" s="1">
        <v>4.0</v>
      </c>
      <c r="I1" s="1">
        <v>5.0</v>
      </c>
      <c r="J1" s="1">
        <v>6.0</v>
      </c>
      <c r="K1" s="1">
        <v>7.0</v>
      </c>
    </row>
    <row r="2">
      <c r="A2" s="1" t="s">
        <v>2</v>
      </c>
      <c r="B2" s="1" t="s">
        <v>3</v>
      </c>
      <c r="D2" s="1"/>
      <c r="E2" s="1"/>
      <c r="F2" s="17" t="s">
        <v>16</v>
      </c>
      <c r="G2" s="17" t="s">
        <v>51</v>
      </c>
      <c r="H2" s="1" t="s">
        <v>130</v>
      </c>
      <c r="I2" s="1" t="s">
        <v>262</v>
      </c>
      <c r="J2" s="1" t="s">
        <v>263</v>
      </c>
      <c r="K2" s="1" t="s">
        <v>103</v>
      </c>
    </row>
    <row r="3">
      <c r="A3" s="1" t="s">
        <v>12</v>
      </c>
      <c r="B3" s="1" t="s">
        <v>264</v>
      </c>
      <c r="D3" s="1" t="s">
        <v>14</v>
      </c>
      <c r="E3" s="3">
        <v>15.0</v>
      </c>
      <c r="F3" s="4">
        <f t="shared" ref="F3:J3" si="1">F8+vlookup($E3,$E9:$K17,F1,false)+vlookup($E4,$E21:$K25,F1,false)+vlookup($E5,$E29:$K35,F1,false)</f>
        <v>688</v>
      </c>
      <c r="G3" s="4">
        <f t="shared" si="1"/>
        <v>0.14</v>
      </c>
      <c r="H3" s="6">
        <f t="shared" si="1"/>
        <v>0.25</v>
      </c>
      <c r="I3" s="4">
        <f t="shared" si="1"/>
        <v>0.09</v>
      </c>
      <c r="J3" s="6">
        <f t="shared" si="1"/>
        <v>6</v>
      </c>
      <c r="K3" s="4">
        <f>K8+vlookup($E3,$E9:$K17,K1,false)+vlookup($E4,$E21:$K31,K1,false)+vlookup($E5,$E35:$K41,K1,false)</f>
        <v>8</v>
      </c>
    </row>
    <row r="4">
      <c r="A4" s="1" t="s">
        <v>15</v>
      </c>
      <c r="B4" s="1" t="s">
        <v>16</v>
      </c>
      <c r="D4" s="1" t="s">
        <v>17</v>
      </c>
      <c r="E4" s="3">
        <v>5.0</v>
      </c>
    </row>
    <row r="5">
      <c r="A5" s="1" t="s">
        <v>18</v>
      </c>
      <c r="B5" s="1" t="s">
        <v>58</v>
      </c>
      <c r="D5" s="1" t="s">
        <v>20</v>
      </c>
      <c r="E5" s="3">
        <v>7.0</v>
      </c>
    </row>
    <row r="6">
      <c r="A6" s="1" t="s">
        <v>21</v>
      </c>
      <c r="B6" s="1">
        <v>10.0</v>
      </c>
    </row>
    <row r="7">
      <c r="A7" s="1" t="s">
        <v>22</v>
      </c>
      <c r="B7" s="1" t="s">
        <v>265</v>
      </c>
      <c r="F7" s="17" t="s">
        <v>16</v>
      </c>
      <c r="G7" s="17" t="s">
        <v>51</v>
      </c>
      <c r="H7" s="1" t="s">
        <v>130</v>
      </c>
      <c r="I7" s="1" t="s">
        <v>262</v>
      </c>
      <c r="J7" s="1" t="s">
        <v>263</v>
      </c>
      <c r="K7" s="2" t="str">
        <f>K$2</f>
        <v>Hero Cooldown</v>
      </c>
    </row>
    <row r="8">
      <c r="E8" s="1" t="s">
        <v>14</v>
      </c>
      <c r="F8" s="1">
        <v>120.0</v>
      </c>
      <c r="G8" s="1">
        <v>1.0</v>
      </c>
      <c r="H8" s="10">
        <v>0.15</v>
      </c>
      <c r="I8" s="1">
        <v>0.6</v>
      </c>
      <c r="J8" s="10">
        <v>6.0</v>
      </c>
      <c r="K8" s="1">
        <v>4.0</v>
      </c>
    </row>
    <row r="9">
      <c r="E9" s="1">
        <v>7.0</v>
      </c>
      <c r="F9" s="1">
        <v>0.0</v>
      </c>
      <c r="G9" s="1">
        <v>0.0</v>
      </c>
      <c r="H9" s="1">
        <v>0.0</v>
      </c>
      <c r="I9" s="1">
        <v>0.0</v>
      </c>
      <c r="J9" s="1">
        <v>0.0</v>
      </c>
      <c r="K9" s="1">
        <v>0.0</v>
      </c>
    </row>
    <row r="10">
      <c r="A10" s="1" t="s">
        <v>14</v>
      </c>
      <c r="B10" s="1" t="s">
        <v>25</v>
      </c>
      <c r="E10" s="1">
        <v>8.0</v>
      </c>
      <c r="F10" s="1">
        <v>18.0</v>
      </c>
      <c r="G10" s="1">
        <v>0.0</v>
      </c>
      <c r="H10" s="1">
        <v>0.0</v>
      </c>
      <c r="I10" s="1">
        <v>0.0</v>
      </c>
      <c r="J10" s="1">
        <v>0.0</v>
      </c>
      <c r="K10" s="1">
        <v>0.5</v>
      </c>
    </row>
    <row r="11">
      <c r="A11" s="1" t="s">
        <v>17</v>
      </c>
      <c r="B11" s="1" t="s">
        <v>60</v>
      </c>
      <c r="E11" s="1">
        <v>9.0</v>
      </c>
      <c r="F11" s="1">
        <v>39.0</v>
      </c>
      <c r="G11" s="1">
        <v>0.0</v>
      </c>
      <c r="H11" s="1">
        <v>0.0</v>
      </c>
      <c r="I11" s="1">
        <v>0.0</v>
      </c>
      <c r="J11" s="1">
        <v>0.0</v>
      </c>
      <c r="K11" s="1">
        <v>1.0</v>
      </c>
    </row>
    <row r="12">
      <c r="A12" s="1" t="s">
        <v>20</v>
      </c>
      <c r="B12" s="1" t="s">
        <v>27</v>
      </c>
      <c r="E12" s="1">
        <v>10.0</v>
      </c>
      <c r="F12" s="1">
        <v>63.0</v>
      </c>
      <c r="G12" s="1">
        <v>0.0</v>
      </c>
      <c r="H12" s="1">
        <v>0.0</v>
      </c>
      <c r="I12" s="1">
        <v>0.0</v>
      </c>
      <c r="J12" s="1">
        <v>0.0</v>
      </c>
      <c r="K12" s="1">
        <v>1.5</v>
      </c>
    </row>
    <row r="13">
      <c r="A13" s="1" t="s">
        <v>28</v>
      </c>
      <c r="B13" s="1">
        <v>6.0</v>
      </c>
      <c r="E13" s="1">
        <v>11.0</v>
      </c>
      <c r="F13" s="1">
        <v>90.0</v>
      </c>
      <c r="G13" s="1">
        <v>0.0</v>
      </c>
      <c r="H13" s="1">
        <v>0.0</v>
      </c>
      <c r="I13" s="1">
        <v>0.0</v>
      </c>
      <c r="J13" s="1">
        <v>0.0</v>
      </c>
      <c r="K13" s="1">
        <v>2.0</v>
      </c>
    </row>
    <row r="14">
      <c r="E14" s="1">
        <v>12.0</v>
      </c>
      <c r="F14" s="1">
        <v>122.0</v>
      </c>
      <c r="G14" s="1">
        <v>0.0</v>
      </c>
      <c r="H14" s="1">
        <v>0.0</v>
      </c>
      <c r="I14" s="1">
        <v>0.0</v>
      </c>
      <c r="J14" s="1">
        <v>0.0</v>
      </c>
      <c r="K14" s="1">
        <v>2.5</v>
      </c>
    </row>
    <row r="15">
      <c r="E15" s="1">
        <v>13.0</v>
      </c>
      <c r="F15" s="1">
        <v>158.0</v>
      </c>
      <c r="G15" s="1">
        <v>0.0</v>
      </c>
      <c r="H15" s="1">
        <v>0.0</v>
      </c>
      <c r="I15" s="1">
        <v>0.0</v>
      </c>
      <c r="J15" s="1">
        <v>0.0</v>
      </c>
      <c r="K15" s="1">
        <v>3.0</v>
      </c>
    </row>
    <row r="16">
      <c r="E16" s="1">
        <v>14.0</v>
      </c>
      <c r="F16" s="1">
        <v>200.0</v>
      </c>
      <c r="G16" s="1">
        <v>0.0</v>
      </c>
      <c r="H16" s="1">
        <v>0.0</v>
      </c>
      <c r="I16" s="1">
        <v>0.0</v>
      </c>
      <c r="J16" s="1">
        <v>0.0</v>
      </c>
      <c r="K16" s="1">
        <v>3.5</v>
      </c>
    </row>
    <row r="17">
      <c r="E17" s="1">
        <v>15.0</v>
      </c>
      <c r="F17" s="1">
        <v>248.0</v>
      </c>
      <c r="G17" s="1">
        <v>0.0</v>
      </c>
      <c r="H17" s="1">
        <v>0.0</v>
      </c>
      <c r="I17" s="1">
        <v>0.0</v>
      </c>
      <c r="J17" s="1">
        <v>0.0</v>
      </c>
      <c r="K17" s="1">
        <v>4.0</v>
      </c>
    </row>
    <row r="19">
      <c r="F19" s="17" t="s">
        <v>16</v>
      </c>
      <c r="G19" s="17" t="s">
        <v>51</v>
      </c>
      <c r="H19" s="1" t="s">
        <v>130</v>
      </c>
      <c r="I19" s="1" t="s">
        <v>262</v>
      </c>
      <c r="J19" s="1" t="s">
        <v>263</v>
      </c>
      <c r="K19" s="1" t="s">
        <v>266</v>
      </c>
    </row>
    <row r="20">
      <c r="A20" s="12" t="s">
        <v>267</v>
      </c>
      <c r="E20" s="1" t="s">
        <v>17</v>
      </c>
      <c r="F20" s="1">
        <v>120.0</v>
      </c>
      <c r="G20" s="1">
        <v>1.0</v>
      </c>
      <c r="H20" s="10">
        <v>0.15</v>
      </c>
      <c r="I20" s="1">
        <v>0.6</v>
      </c>
      <c r="J20" s="10">
        <v>6.0</v>
      </c>
      <c r="K20" s="1">
        <v>2.8</v>
      </c>
    </row>
    <row r="21">
      <c r="E21" s="1">
        <v>1.0</v>
      </c>
      <c r="F21" s="1">
        <v>0.0</v>
      </c>
      <c r="H21" s="1">
        <v>0.0</v>
      </c>
    </row>
    <row r="22">
      <c r="E22" s="1">
        <v>2.0</v>
      </c>
      <c r="F22" s="1">
        <v>80.0</v>
      </c>
      <c r="H22" s="13">
        <v>0.025</v>
      </c>
    </row>
    <row r="23">
      <c r="E23" s="1">
        <v>3.0</v>
      </c>
      <c r="F23" s="1">
        <v>160.0</v>
      </c>
      <c r="H23" s="10">
        <v>0.05</v>
      </c>
    </row>
    <row r="24">
      <c r="E24" s="1">
        <v>4.0</v>
      </c>
      <c r="F24" s="1">
        <v>240.0</v>
      </c>
      <c r="H24" s="13">
        <v>0.075</v>
      </c>
    </row>
    <row r="25">
      <c r="E25" s="1">
        <v>5.0</v>
      </c>
      <c r="F25" s="1">
        <v>320.0</v>
      </c>
      <c r="H25" s="10">
        <v>0.1</v>
      </c>
    </row>
    <row r="27">
      <c r="F27" s="17" t="s">
        <v>16</v>
      </c>
      <c r="G27" s="17" t="s">
        <v>51</v>
      </c>
      <c r="H27" s="1" t="s">
        <v>130</v>
      </c>
      <c r="I27" s="1" t="s">
        <v>262</v>
      </c>
      <c r="J27" s="1" t="s">
        <v>263</v>
      </c>
      <c r="K27" s="1" t="s">
        <v>266</v>
      </c>
    </row>
    <row r="28">
      <c r="E28" s="1" t="s">
        <v>20</v>
      </c>
      <c r="F28" s="1">
        <v>120.0</v>
      </c>
      <c r="G28" s="1">
        <v>1.0</v>
      </c>
      <c r="H28" s="10">
        <v>0.15</v>
      </c>
      <c r="I28" s="1">
        <v>0.6</v>
      </c>
      <c r="J28" s="10">
        <v>6.0</v>
      </c>
      <c r="K28" s="1">
        <v>2.8</v>
      </c>
    </row>
    <row r="29">
      <c r="E29" s="1">
        <v>1.0</v>
      </c>
      <c r="G29" s="1">
        <v>0.0</v>
      </c>
      <c r="I29" s="1">
        <v>0.0</v>
      </c>
    </row>
    <row r="30">
      <c r="A30" s="14" t="s">
        <v>30</v>
      </c>
      <c r="E30" s="1">
        <v>2.0</v>
      </c>
      <c r="G30" s="1">
        <v>-0.5</v>
      </c>
      <c r="I30" s="1">
        <v>-0.3</v>
      </c>
    </row>
    <row r="31">
      <c r="A31" s="7" t="s">
        <v>31</v>
      </c>
      <c r="E31" s="1">
        <v>3.0</v>
      </c>
      <c r="G31" s="1">
        <v>-0.67</v>
      </c>
      <c r="I31" s="1">
        <v>-0.4</v>
      </c>
    </row>
    <row r="32">
      <c r="A32" s="15" t="s">
        <v>32</v>
      </c>
      <c r="E32" s="1">
        <v>4.0</v>
      </c>
      <c r="G32" s="1">
        <v>-0.75</v>
      </c>
      <c r="I32" s="1">
        <v>-0.45</v>
      </c>
    </row>
    <row r="33">
      <c r="A33" s="16" t="s">
        <v>33</v>
      </c>
      <c r="E33" s="1">
        <v>5.0</v>
      </c>
      <c r="G33" s="1">
        <v>-0.8</v>
      </c>
      <c r="I33" s="1">
        <v>-0.48</v>
      </c>
    </row>
    <row r="34">
      <c r="E34" s="1">
        <v>6.0</v>
      </c>
      <c r="G34" s="1">
        <v>-0.83</v>
      </c>
      <c r="I34" s="1">
        <v>-0.5</v>
      </c>
    </row>
    <row r="35">
      <c r="A35" s="12" t="s">
        <v>268</v>
      </c>
      <c r="E35" s="1">
        <v>7.0</v>
      </c>
      <c r="G35" s="1">
        <v>-0.86</v>
      </c>
      <c r="I35" s="1">
        <v>-0.51</v>
      </c>
    </row>
    <row r="50">
      <c r="A50" s="1" t="s">
        <v>35</v>
      </c>
    </row>
    <row r="51">
      <c r="A51" s="1">
        <v>1.0</v>
      </c>
      <c r="B51" s="1" t="s">
        <v>269</v>
      </c>
      <c r="C51" s="1" t="s">
        <v>270</v>
      </c>
    </row>
    <row r="52">
      <c r="B52" s="1" t="s">
        <v>271</v>
      </c>
      <c r="C52" s="1" t="s">
        <v>272</v>
      </c>
    </row>
    <row r="53">
      <c r="A53" s="1">
        <v>2.0</v>
      </c>
      <c r="B53" s="1" t="s">
        <v>273</v>
      </c>
      <c r="C53" s="1" t="s">
        <v>274</v>
      </c>
    </row>
    <row r="54">
      <c r="B54" s="1" t="s">
        <v>275</v>
      </c>
      <c r="C54" s="1" t="s">
        <v>276</v>
      </c>
    </row>
    <row r="55">
      <c r="A55" s="1">
        <v>3.0</v>
      </c>
      <c r="B55" s="1" t="s">
        <v>277</v>
      </c>
      <c r="C55" s="1" t="s">
        <v>278</v>
      </c>
    </row>
    <row r="56">
      <c r="B56" s="1" t="s">
        <v>279</v>
      </c>
      <c r="C56" s="1" t="s">
        <v>280</v>
      </c>
    </row>
    <row r="57">
      <c r="A57" s="1">
        <v>4.0</v>
      </c>
      <c r="B57" s="1" t="s">
        <v>281</v>
      </c>
      <c r="C57" s="1" t="s">
        <v>282</v>
      </c>
    </row>
  </sheetData>
  <mergeCells count="2">
    <mergeCell ref="A20:C27"/>
    <mergeCell ref="A35:C42"/>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283</v>
      </c>
      <c r="F1" s="1">
        <v>2.0</v>
      </c>
      <c r="G1" s="1">
        <v>3.0</v>
      </c>
    </row>
    <row r="2">
      <c r="A2" s="1" t="s">
        <v>2</v>
      </c>
      <c r="B2" s="1" t="s">
        <v>3</v>
      </c>
      <c r="D2" s="1"/>
      <c r="E2" s="1"/>
      <c r="F2" s="2" t="s">
        <v>284</v>
      </c>
      <c r="G2" s="1" t="s">
        <v>103</v>
      </c>
    </row>
    <row r="3">
      <c r="A3" s="1" t="s">
        <v>12</v>
      </c>
      <c r="B3" s="1" t="s">
        <v>13</v>
      </c>
      <c r="D3" s="1" t="s">
        <v>14</v>
      </c>
      <c r="E3" s="3">
        <v>15.0</v>
      </c>
      <c r="F3" s="22">
        <f>round((F8+vlookup($E3,$E9:$I17,F1,false))*(100%+vlookup($E5,$E29:$I35,F1,false)),4)+vlookup($E4,$E21:$I25,F1,false)</f>
        <v>0.194</v>
      </c>
      <c r="G3" s="4">
        <f>G8+vlookup($E3,$E9:$K17,G1,false)+vlookup($E4,$E21:$K31,G1,false)+vlookup($E5,$E35:$K41,G1,false)</f>
        <v>8</v>
      </c>
    </row>
    <row r="4">
      <c r="A4" s="1" t="s">
        <v>15</v>
      </c>
      <c r="B4" s="1" t="s">
        <v>219</v>
      </c>
      <c r="D4" s="1" t="s">
        <v>17</v>
      </c>
      <c r="E4" s="3">
        <v>5.0</v>
      </c>
    </row>
    <row r="5">
      <c r="A5" s="1" t="s">
        <v>18</v>
      </c>
      <c r="B5" s="1" t="s">
        <v>126</v>
      </c>
      <c r="D5" s="1" t="s">
        <v>20</v>
      </c>
      <c r="E5" s="3">
        <v>7.0</v>
      </c>
    </row>
    <row r="6">
      <c r="A6" s="1" t="s">
        <v>21</v>
      </c>
      <c r="B6" s="1">
        <v>7.0</v>
      </c>
    </row>
    <row r="7">
      <c r="A7" s="1" t="s">
        <v>22</v>
      </c>
      <c r="B7" s="1" t="s">
        <v>126</v>
      </c>
      <c r="F7" s="2" t="str">
        <f t="shared" ref="F7:G7" si="1">F$2</f>
        <v>Instant kill chance</v>
      </c>
      <c r="G7" s="2" t="str">
        <f t="shared" si="1"/>
        <v>Hero Cooldown</v>
      </c>
      <c r="H7" s="2"/>
      <c r="I7" s="2"/>
    </row>
    <row r="8">
      <c r="E8" s="1" t="s">
        <v>14</v>
      </c>
      <c r="F8" s="10">
        <v>0.01</v>
      </c>
      <c r="G8" s="1">
        <v>4.0</v>
      </c>
      <c r="H8" s="10"/>
    </row>
    <row r="9">
      <c r="E9" s="1">
        <v>7.0</v>
      </c>
      <c r="F9" s="1">
        <v>0.0</v>
      </c>
      <c r="G9" s="1">
        <v>0.0</v>
      </c>
      <c r="H9" s="10"/>
    </row>
    <row r="10">
      <c r="A10" s="1" t="s">
        <v>14</v>
      </c>
      <c r="B10" s="1" t="s">
        <v>25</v>
      </c>
      <c r="E10" s="1">
        <v>8.0</v>
      </c>
      <c r="F10" s="13">
        <v>0.0045</v>
      </c>
      <c r="G10" s="1">
        <v>0.5</v>
      </c>
      <c r="H10" s="10"/>
    </row>
    <row r="11">
      <c r="A11" s="1" t="s">
        <v>17</v>
      </c>
      <c r="B11" s="1" t="s">
        <v>60</v>
      </c>
      <c r="E11" s="1">
        <v>9.0</v>
      </c>
      <c r="F11" s="11">
        <v>0.009</v>
      </c>
      <c r="G11" s="1">
        <v>1.0</v>
      </c>
      <c r="H11" s="10"/>
    </row>
    <row r="12">
      <c r="A12" s="1" t="s">
        <v>20</v>
      </c>
      <c r="B12" s="1" t="s">
        <v>27</v>
      </c>
      <c r="E12" s="1">
        <v>10.0</v>
      </c>
      <c r="F12" s="13">
        <v>0.0135</v>
      </c>
      <c r="G12" s="1">
        <v>1.5</v>
      </c>
      <c r="H12" s="10"/>
    </row>
    <row r="13">
      <c r="A13" s="1" t="s">
        <v>28</v>
      </c>
      <c r="B13" s="1">
        <v>2.0</v>
      </c>
      <c r="E13" s="1">
        <v>11.0</v>
      </c>
      <c r="F13" s="11">
        <v>0.018</v>
      </c>
      <c r="G13" s="1">
        <v>2.0</v>
      </c>
      <c r="H13" s="10"/>
    </row>
    <row r="14">
      <c r="E14" s="1">
        <v>12.0</v>
      </c>
      <c r="F14" s="13">
        <v>0.0225</v>
      </c>
      <c r="G14" s="1">
        <v>2.5</v>
      </c>
      <c r="H14" s="10"/>
    </row>
    <row r="15">
      <c r="E15" s="1">
        <v>13.0</v>
      </c>
      <c r="F15" s="11">
        <v>0.027</v>
      </c>
      <c r="G15" s="1">
        <v>3.0</v>
      </c>
      <c r="H15" s="10"/>
    </row>
    <row r="16">
      <c r="E16" s="1">
        <v>14.0</v>
      </c>
      <c r="F16" s="13">
        <v>0.0315</v>
      </c>
      <c r="G16" s="1">
        <v>3.5</v>
      </c>
      <c r="H16" s="10"/>
    </row>
    <row r="17">
      <c r="E17" s="1">
        <v>15.0</v>
      </c>
      <c r="F17" s="11">
        <v>0.036</v>
      </c>
      <c r="G17" s="1">
        <v>4.0</v>
      </c>
      <c r="H17" s="10"/>
    </row>
    <row r="19">
      <c r="F19" s="2" t="str">
        <f t="shared" ref="F19:G19" si="2">F$2</f>
        <v>Instant kill chance</v>
      </c>
      <c r="G19" s="2" t="str">
        <f t="shared" si="2"/>
        <v>Hero Cooldown</v>
      </c>
      <c r="H19" s="2"/>
      <c r="I19" s="2"/>
    </row>
    <row r="20">
      <c r="A20" s="12" t="s">
        <v>285</v>
      </c>
      <c r="E20" s="1" t="s">
        <v>17</v>
      </c>
      <c r="F20" s="10">
        <f t="shared" ref="F20:G20" si="3">F$8</f>
        <v>0.01</v>
      </c>
      <c r="G20" s="1">
        <f t="shared" si="3"/>
        <v>4</v>
      </c>
    </row>
    <row r="21">
      <c r="E21" s="1">
        <v>1.0</v>
      </c>
      <c r="F21" s="1">
        <v>0.0</v>
      </c>
    </row>
    <row r="22">
      <c r="E22" s="1">
        <v>2.0</v>
      </c>
      <c r="F22" s="13">
        <v>0.0025</v>
      </c>
      <c r="H22" s="13"/>
    </row>
    <row r="23">
      <c r="E23" s="1">
        <v>3.0</v>
      </c>
      <c r="F23" s="11">
        <v>0.005</v>
      </c>
      <c r="H23" s="10"/>
    </row>
    <row r="24">
      <c r="E24" s="1">
        <v>4.0</v>
      </c>
      <c r="F24" s="13">
        <v>0.0075</v>
      </c>
      <c r="H24" s="13"/>
    </row>
    <row r="25">
      <c r="E25" s="1">
        <v>5.0</v>
      </c>
      <c r="F25" s="11">
        <v>0.01</v>
      </c>
      <c r="H25" s="10"/>
    </row>
    <row r="27">
      <c r="F27" s="2" t="str">
        <f t="shared" ref="F27:G27" si="4">F$2</f>
        <v>Instant kill chance</v>
      </c>
      <c r="G27" s="2" t="str">
        <f t="shared" si="4"/>
        <v>Hero Cooldown</v>
      </c>
      <c r="H27" s="2"/>
      <c r="I27" s="2"/>
    </row>
    <row r="28">
      <c r="E28" s="1" t="s">
        <v>20</v>
      </c>
      <c r="F28" s="10">
        <f t="shared" ref="F28:G28" si="5">F$8</f>
        <v>0.01</v>
      </c>
      <c r="G28" s="1">
        <f t="shared" si="5"/>
        <v>4</v>
      </c>
    </row>
    <row r="29">
      <c r="E29" s="1">
        <v>1.0</v>
      </c>
      <c r="F29" s="1">
        <v>0.0</v>
      </c>
    </row>
    <row r="30">
      <c r="E30" s="1">
        <v>2.0</v>
      </c>
      <c r="F30" s="10">
        <v>0.5</v>
      </c>
    </row>
    <row r="31">
      <c r="E31" s="1">
        <v>3.0</v>
      </c>
      <c r="F31" s="10">
        <v>1.0</v>
      </c>
    </row>
    <row r="32">
      <c r="E32" s="1">
        <v>4.0</v>
      </c>
      <c r="F32" s="10">
        <v>1.5</v>
      </c>
    </row>
    <row r="33">
      <c r="E33" s="1">
        <v>5.0</v>
      </c>
      <c r="F33" s="10">
        <v>2.0</v>
      </c>
    </row>
    <row r="34">
      <c r="E34" s="1">
        <v>6.0</v>
      </c>
      <c r="F34" s="10">
        <v>2.5</v>
      </c>
    </row>
    <row r="35">
      <c r="A35" s="12" t="s">
        <v>286</v>
      </c>
      <c r="E35" s="1">
        <v>7.0</v>
      </c>
      <c r="F35" s="10">
        <v>3.0</v>
      </c>
    </row>
    <row r="50">
      <c r="A50" s="1" t="s">
        <v>35</v>
      </c>
    </row>
    <row r="51">
      <c r="A51" s="1">
        <v>1.0</v>
      </c>
    </row>
    <row r="53">
      <c r="A53" s="1">
        <v>2.0</v>
      </c>
    </row>
    <row r="55">
      <c r="A55" s="1">
        <v>3.0</v>
      </c>
    </row>
    <row r="57">
      <c r="A57" s="1">
        <v>4.0</v>
      </c>
    </row>
  </sheetData>
  <mergeCells count="2">
    <mergeCell ref="A20:C27"/>
    <mergeCell ref="A35:C4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287</v>
      </c>
      <c r="F1" s="1">
        <v>2.0</v>
      </c>
      <c r="G1" s="1">
        <v>3.0</v>
      </c>
      <c r="H1" s="1">
        <v>4.0</v>
      </c>
      <c r="I1" s="1">
        <v>5.0</v>
      </c>
    </row>
    <row r="2">
      <c r="A2" s="1" t="s">
        <v>2</v>
      </c>
      <c r="B2" s="1" t="s">
        <v>3</v>
      </c>
      <c r="D2" s="1"/>
      <c r="E2" s="1"/>
      <c r="F2" s="2" t="s">
        <v>52</v>
      </c>
      <c r="G2" s="17" t="s">
        <v>288</v>
      </c>
      <c r="H2" s="1" t="s">
        <v>289</v>
      </c>
      <c r="I2" s="1" t="s">
        <v>103</v>
      </c>
    </row>
    <row r="3">
      <c r="A3" s="1" t="s">
        <v>12</v>
      </c>
      <c r="B3" s="1" t="s">
        <v>264</v>
      </c>
      <c r="D3" s="1" t="s">
        <v>14</v>
      </c>
      <c r="E3" s="3">
        <v>15.0</v>
      </c>
      <c r="F3" s="6">
        <f t="shared" ref="F3:G3" si="1">(F8+vlookup($E3,$E9:$J17,F1,false))*(100%+vlookup($E5,$E29:$J35,F1,false))+vlookup($E4,$E21:$J25,F1,false)</f>
        <v>1.16</v>
      </c>
      <c r="G3" s="6">
        <f t="shared" si="1"/>
        <v>1.38</v>
      </c>
      <c r="H3" s="6">
        <f>H8+vlookup($E3,$E9:$J17,H1,false)+vlookup($E4,$E21:$J25,H1,false)+vlookup($E5,$E29:$J35,H1,false)</f>
        <v>0.12</v>
      </c>
      <c r="I3" s="5">
        <f>I8+vlookup($E3,$E9:$K17,I1,false)+vlookup($E4,$E21:$K25,I1,false)+vlookup($E5,$E29:$K35,I1,false)</f>
        <v>8</v>
      </c>
    </row>
    <row r="4">
      <c r="A4" s="1" t="s">
        <v>15</v>
      </c>
      <c r="B4" s="1" t="s">
        <v>219</v>
      </c>
      <c r="D4" s="1" t="s">
        <v>17</v>
      </c>
      <c r="E4" s="3">
        <v>5.0</v>
      </c>
    </row>
    <row r="5">
      <c r="A5" s="1" t="s">
        <v>18</v>
      </c>
      <c r="B5" s="1" t="s">
        <v>126</v>
      </c>
      <c r="D5" s="1" t="s">
        <v>20</v>
      </c>
      <c r="E5" s="3">
        <v>7.0</v>
      </c>
    </row>
    <row r="6">
      <c r="A6" s="1" t="s">
        <v>21</v>
      </c>
      <c r="B6" s="1">
        <v>12.0</v>
      </c>
    </row>
    <row r="7">
      <c r="A7" s="1" t="s">
        <v>22</v>
      </c>
      <c r="B7" s="1" t="s">
        <v>126</v>
      </c>
      <c r="F7" s="2" t="str">
        <f t="shared" ref="F7:I7" si="2">F$2</f>
        <v>Attack speed increase</v>
      </c>
      <c r="G7" s="2" t="str">
        <f t="shared" si="2"/>
        <v>Upon Activation</v>
      </c>
      <c r="H7" s="2" t="str">
        <f t="shared" si="2"/>
        <v>Critical damage chanse</v>
      </c>
      <c r="I7" s="2" t="str">
        <f t="shared" si="2"/>
        <v>Hero Cooldown</v>
      </c>
      <c r="J7" s="2"/>
    </row>
    <row r="8">
      <c r="E8" s="1" t="s">
        <v>14</v>
      </c>
      <c r="F8" s="10">
        <v>0.08</v>
      </c>
      <c r="G8" s="10">
        <v>0.1</v>
      </c>
      <c r="H8" s="10">
        <v>0.03</v>
      </c>
      <c r="I8" s="1">
        <v>4.0</v>
      </c>
    </row>
    <row r="9">
      <c r="E9" s="1">
        <v>7.0</v>
      </c>
      <c r="F9" s="10">
        <v>0.0</v>
      </c>
      <c r="G9" s="10">
        <v>0.0</v>
      </c>
      <c r="H9" s="10"/>
      <c r="I9" s="1">
        <v>0.0</v>
      </c>
    </row>
    <row r="10">
      <c r="A10" s="1" t="s">
        <v>14</v>
      </c>
      <c r="B10" s="1" t="s">
        <v>25</v>
      </c>
      <c r="E10" s="1">
        <v>8.0</v>
      </c>
      <c r="F10" s="10">
        <v>0.01</v>
      </c>
      <c r="G10" s="10">
        <v>0.01</v>
      </c>
      <c r="H10" s="11"/>
      <c r="I10" s="1">
        <v>0.5</v>
      </c>
    </row>
    <row r="11">
      <c r="A11" s="1" t="s">
        <v>17</v>
      </c>
      <c r="B11" s="1" t="s">
        <v>60</v>
      </c>
      <c r="E11" s="1">
        <v>9.0</v>
      </c>
      <c r="F11" s="10">
        <v>0.02</v>
      </c>
      <c r="G11" s="10">
        <v>0.02</v>
      </c>
      <c r="H11" s="10"/>
      <c r="I11" s="1">
        <v>1.0</v>
      </c>
    </row>
    <row r="12">
      <c r="A12" s="1" t="s">
        <v>20</v>
      </c>
      <c r="B12" s="1" t="s">
        <v>27</v>
      </c>
      <c r="E12" s="1">
        <v>10.0</v>
      </c>
      <c r="F12" s="10">
        <v>0.03</v>
      </c>
      <c r="G12" s="10">
        <v>0.03</v>
      </c>
      <c r="H12" s="11"/>
      <c r="I12" s="1">
        <v>1.5</v>
      </c>
    </row>
    <row r="13">
      <c r="A13" s="1" t="s">
        <v>28</v>
      </c>
      <c r="B13" s="1">
        <v>4.0</v>
      </c>
      <c r="E13" s="1">
        <v>11.0</v>
      </c>
      <c r="F13" s="10">
        <v>0.04</v>
      </c>
      <c r="G13" s="10">
        <v>0.04</v>
      </c>
      <c r="H13" s="10"/>
      <c r="I13" s="1">
        <v>2.0</v>
      </c>
    </row>
    <row r="14">
      <c r="E14" s="1">
        <v>12.0</v>
      </c>
      <c r="F14" s="10">
        <v>0.05</v>
      </c>
      <c r="G14" s="10">
        <v>0.05</v>
      </c>
      <c r="H14" s="11"/>
      <c r="I14" s="1">
        <v>2.5</v>
      </c>
    </row>
    <row r="15">
      <c r="E15" s="1">
        <v>13.0</v>
      </c>
      <c r="F15" s="10">
        <v>0.06</v>
      </c>
      <c r="G15" s="10">
        <v>0.06</v>
      </c>
      <c r="H15" s="10"/>
      <c r="I15" s="1">
        <v>3.0</v>
      </c>
    </row>
    <row r="16">
      <c r="E16" s="1">
        <v>14.0</v>
      </c>
      <c r="F16" s="10">
        <v>0.07</v>
      </c>
      <c r="G16" s="10">
        <v>0.07</v>
      </c>
      <c r="H16" s="11"/>
      <c r="I16" s="1">
        <v>3.5</v>
      </c>
    </row>
    <row r="17">
      <c r="E17" s="1">
        <v>15.0</v>
      </c>
      <c r="F17" s="10">
        <v>0.08</v>
      </c>
      <c r="G17" s="10">
        <v>0.08</v>
      </c>
      <c r="H17" s="10"/>
      <c r="I17" s="1">
        <v>4.0</v>
      </c>
    </row>
    <row r="19">
      <c r="F19" s="2" t="str">
        <f t="shared" ref="F19:I19" si="3">F$2</f>
        <v>Attack speed increase</v>
      </c>
      <c r="G19" s="2" t="str">
        <f t="shared" si="3"/>
        <v>Upon Activation</v>
      </c>
      <c r="H19" s="2" t="str">
        <f t="shared" si="3"/>
        <v>Critical damage chanse</v>
      </c>
      <c r="I19" s="2" t="str">
        <f t="shared" si="3"/>
        <v>Hero Cooldown</v>
      </c>
      <c r="J19" s="2"/>
    </row>
    <row r="20">
      <c r="A20" s="12" t="s">
        <v>290</v>
      </c>
      <c r="E20" s="1" t="s">
        <v>17</v>
      </c>
      <c r="F20" s="10">
        <f t="shared" ref="F20:I20" si="4">F$8</f>
        <v>0.08</v>
      </c>
      <c r="G20" s="10">
        <f t="shared" si="4"/>
        <v>0.1</v>
      </c>
      <c r="H20" s="10">
        <f t="shared" si="4"/>
        <v>0.03</v>
      </c>
      <c r="I20" s="1">
        <f t="shared" si="4"/>
        <v>4</v>
      </c>
    </row>
    <row r="21">
      <c r="E21" s="1">
        <v>1.0</v>
      </c>
      <c r="F21" s="10">
        <v>0.0</v>
      </c>
      <c r="G21" s="10">
        <v>0.0</v>
      </c>
      <c r="H21" s="13"/>
      <c r="I21" s="10"/>
    </row>
    <row r="22">
      <c r="E22" s="1">
        <v>2.0</v>
      </c>
      <c r="F22" s="10">
        <v>0.01</v>
      </c>
      <c r="G22" s="10">
        <v>0.03</v>
      </c>
      <c r="H22" s="13"/>
      <c r="I22" s="10"/>
    </row>
    <row r="23">
      <c r="E23" s="1">
        <v>3.0</v>
      </c>
      <c r="F23" s="10">
        <v>0.02</v>
      </c>
      <c r="G23" s="10">
        <v>0.06</v>
      </c>
      <c r="H23" s="13"/>
    </row>
    <row r="24">
      <c r="E24" s="1">
        <v>4.0</v>
      </c>
      <c r="F24" s="10">
        <v>0.03</v>
      </c>
      <c r="G24" s="10">
        <v>0.09</v>
      </c>
      <c r="H24" s="13"/>
    </row>
    <row r="25">
      <c r="E25" s="1">
        <v>5.0</v>
      </c>
      <c r="F25" s="10">
        <v>0.04</v>
      </c>
      <c r="G25" s="10">
        <v>0.12</v>
      </c>
      <c r="H25" s="13"/>
    </row>
    <row r="27">
      <c r="F27" s="2" t="str">
        <f t="shared" ref="F27:I27" si="5">F$2</f>
        <v>Attack speed increase</v>
      </c>
      <c r="G27" s="2" t="str">
        <f t="shared" si="5"/>
        <v>Upon Activation</v>
      </c>
      <c r="H27" s="2" t="str">
        <f t="shared" si="5"/>
        <v>Critical damage chanse</v>
      </c>
      <c r="I27" s="2" t="str">
        <f t="shared" si="5"/>
        <v>Hero Cooldown</v>
      </c>
      <c r="J27" s="2"/>
    </row>
    <row r="28">
      <c r="E28" s="1" t="s">
        <v>20</v>
      </c>
      <c r="F28" s="10">
        <f t="shared" ref="F28:I28" si="6">F$8</f>
        <v>0.08</v>
      </c>
      <c r="G28" s="10">
        <f t="shared" si="6"/>
        <v>0.1</v>
      </c>
      <c r="H28" s="10">
        <f t="shared" si="6"/>
        <v>0.03</v>
      </c>
      <c r="I28" s="1">
        <f t="shared" si="6"/>
        <v>4</v>
      </c>
    </row>
    <row r="29">
      <c r="E29" s="1">
        <v>1.0</v>
      </c>
      <c r="F29" s="1">
        <v>0.0</v>
      </c>
      <c r="G29" s="1">
        <v>0.0</v>
      </c>
      <c r="H29" s="13">
        <v>0.0</v>
      </c>
      <c r="I29" s="10"/>
    </row>
    <row r="30">
      <c r="A30" s="14" t="s">
        <v>30</v>
      </c>
      <c r="E30" s="1">
        <v>2.0</v>
      </c>
      <c r="F30" s="10">
        <v>1.0</v>
      </c>
      <c r="G30" s="10">
        <v>1.0</v>
      </c>
      <c r="H30" s="13">
        <v>0.015</v>
      </c>
      <c r="I30" s="10"/>
    </row>
    <row r="31">
      <c r="A31" s="7" t="s">
        <v>31</v>
      </c>
      <c r="E31" s="1">
        <v>3.0</v>
      </c>
      <c r="F31" s="10">
        <v>2.0</v>
      </c>
      <c r="G31" s="10">
        <v>2.0</v>
      </c>
      <c r="H31" s="13">
        <v>0.03</v>
      </c>
      <c r="I31" s="10"/>
    </row>
    <row r="32">
      <c r="A32" s="15" t="s">
        <v>32</v>
      </c>
      <c r="E32" s="1">
        <v>4.0</v>
      </c>
      <c r="F32" s="10">
        <v>3.0</v>
      </c>
      <c r="G32" s="10">
        <v>3.0</v>
      </c>
      <c r="H32" s="13">
        <v>0.045</v>
      </c>
      <c r="I32" s="10"/>
    </row>
    <row r="33">
      <c r="A33" s="16" t="s">
        <v>33</v>
      </c>
      <c r="E33" s="1">
        <v>5.0</v>
      </c>
      <c r="F33" s="10">
        <v>4.0</v>
      </c>
      <c r="G33" s="10">
        <v>4.0</v>
      </c>
      <c r="H33" s="13">
        <v>0.06</v>
      </c>
      <c r="I33" s="10"/>
    </row>
    <row r="34">
      <c r="E34" s="1">
        <v>6.0</v>
      </c>
      <c r="F34" s="10">
        <v>5.0</v>
      </c>
      <c r="G34" s="10">
        <v>5.0</v>
      </c>
      <c r="H34" s="13">
        <v>0.075</v>
      </c>
      <c r="I34" s="10"/>
    </row>
    <row r="35">
      <c r="A35" s="12" t="s">
        <v>291</v>
      </c>
      <c r="E35" s="1">
        <v>7.0</v>
      </c>
      <c r="F35" s="10">
        <v>6.0</v>
      </c>
      <c r="G35" s="10">
        <v>6.0</v>
      </c>
      <c r="H35" s="13">
        <v>0.09</v>
      </c>
      <c r="I35" s="10"/>
    </row>
    <row r="50">
      <c r="A50" s="1" t="s">
        <v>35</v>
      </c>
    </row>
    <row r="51">
      <c r="A51" s="1">
        <v>1.0</v>
      </c>
      <c r="B51" s="1" t="s">
        <v>292</v>
      </c>
      <c r="C51" s="15" t="s">
        <v>293</v>
      </c>
    </row>
    <row r="52">
      <c r="B52" s="1" t="s">
        <v>294</v>
      </c>
      <c r="C52" s="15" t="s">
        <v>295</v>
      </c>
    </row>
    <row r="53">
      <c r="A53" s="1">
        <v>2.0</v>
      </c>
      <c r="B53" s="1" t="s">
        <v>296</v>
      </c>
      <c r="C53" s="1" t="s">
        <v>297</v>
      </c>
    </row>
    <row r="54">
      <c r="B54" s="1" t="s">
        <v>298</v>
      </c>
      <c r="C54" s="1" t="s">
        <v>299</v>
      </c>
    </row>
    <row r="55">
      <c r="A55" s="1">
        <v>3.0</v>
      </c>
      <c r="B55" s="1" t="s">
        <v>300</v>
      </c>
      <c r="C55" s="1" t="s">
        <v>301</v>
      </c>
    </row>
    <row r="56">
      <c r="B56" s="1" t="s">
        <v>302</v>
      </c>
      <c r="C56" s="1" t="s">
        <v>303</v>
      </c>
    </row>
    <row r="57">
      <c r="A57" s="1">
        <v>4.0</v>
      </c>
      <c r="B57" s="1" t="s">
        <v>304</v>
      </c>
      <c r="C57" s="1" t="s">
        <v>305</v>
      </c>
    </row>
  </sheetData>
  <mergeCells count="2">
    <mergeCell ref="A20:C27"/>
    <mergeCell ref="A35:C42"/>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306</v>
      </c>
      <c r="F1" s="1">
        <v>2.0</v>
      </c>
      <c r="G1" s="1">
        <v>3.0</v>
      </c>
      <c r="H1" s="1">
        <v>4.0</v>
      </c>
      <c r="I1" s="1">
        <v>5.0</v>
      </c>
      <c r="J1" s="1">
        <v>6.0</v>
      </c>
      <c r="K1" s="1">
        <v>7.0</v>
      </c>
      <c r="L1" s="1">
        <v>8.0</v>
      </c>
    </row>
    <row r="2">
      <c r="A2" s="1" t="s">
        <v>2</v>
      </c>
      <c r="B2" s="1" t="s">
        <v>3</v>
      </c>
      <c r="D2" s="1"/>
      <c r="E2" s="1"/>
      <c r="F2" s="2" t="s">
        <v>217</v>
      </c>
      <c r="G2" s="2" t="s">
        <v>52</v>
      </c>
      <c r="H2" s="1" t="s">
        <v>307</v>
      </c>
      <c r="I2" s="1" t="s">
        <v>308</v>
      </c>
      <c r="J2" s="1" t="s">
        <v>309</v>
      </c>
      <c r="K2" s="1" t="s">
        <v>310</v>
      </c>
      <c r="L2" s="1" t="s">
        <v>103</v>
      </c>
    </row>
    <row r="3">
      <c r="A3" s="1" t="s">
        <v>12</v>
      </c>
      <c r="B3" s="1" t="s">
        <v>264</v>
      </c>
      <c r="D3" s="1" t="s">
        <v>14</v>
      </c>
      <c r="E3" s="3">
        <v>15.0</v>
      </c>
      <c r="F3" s="19">
        <f t="shared" ref="F3:G3" si="1">(F8+vlookup($E3,$E9:$M17,F1,false))*(100%+vlookup($E5,$E29:$M35,F1,false))+vlookup($E4,$E21:$M25,F1,false)</f>
        <v>0.216</v>
      </c>
      <c r="G3" s="19">
        <f t="shared" si="1"/>
        <v>0.26</v>
      </c>
      <c r="H3" s="6">
        <f t="shared" ref="H3:K3" si="2">H8+vlookup($E3,$E9:$M17,H1,false)+vlookup($E4,$E21:$M25,H1,false)+vlookup($E5,$E29:$M35,H1,false)</f>
        <v>0.25</v>
      </c>
      <c r="I3" s="6">
        <f t="shared" si="2"/>
        <v>0.25</v>
      </c>
      <c r="J3" s="5">
        <f t="shared" si="2"/>
        <v>6</v>
      </c>
      <c r="K3" s="5">
        <f t="shared" si="2"/>
        <v>14</v>
      </c>
      <c r="L3" s="5">
        <f>L8+vlookup($E3,$E9:$L17,L1,false)+vlookup($E4,$E21:$L31,L1,false)+vlookup($E5,$E35:$L41,L1,false)</f>
        <v>8</v>
      </c>
    </row>
    <row r="4">
      <c r="A4" s="1" t="s">
        <v>15</v>
      </c>
      <c r="B4" s="1" t="s">
        <v>219</v>
      </c>
      <c r="D4" s="1" t="s">
        <v>17</v>
      </c>
      <c r="E4" s="3">
        <v>5.0</v>
      </c>
    </row>
    <row r="5">
      <c r="A5" s="1" t="s">
        <v>18</v>
      </c>
      <c r="B5" s="1" t="s">
        <v>126</v>
      </c>
      <c r="D5" s="1" t="s">
        <v>20</v>
      </c>
      <c r="E5" s="3">
        <v>7.0</v>
      </c>
    </row>
    <row r="6">
      <c r="A6" s="1" t="s">
        <v>21</v>
      </c>
      <c r="B6" s="1">
        <v>10.0</v>
      </c>
    </row>
    <row r="7">
      <c r="A7" s="1" t="s">
        <v>22</v>
      </c>
      <c r="B7" s="1" t="s">
        <v>126</v>
      </c>
      <c r="F7" s="2" t="str">
        <f t="shared" ref="F7:L7" si="3">F$2</f>
        <v>Attack speed reduction</v>
      </c>
      <c r="G7" s="2" t="str">
        <f t="shared" si="3"/>
        <v>Attack speed increase</v>
      </c>
      <c r="H7" s="2" t="str">
        <f t="shared" si="3"/>
        <v>Attack speed reduced after merging</v>
      </c>
      <c r="I7" s="2" t="str">
        <f t="shared" si="3"/>
        <v>Attack speed increased after merging</v>
      </c>
      <c r="J7" s="2" t="str">
        <f t="shared" si="3"/>
        <v>Effect duration</v>
      </c>
      <c r="K7" s="2" t="str">
        <f t="shared" si="3"/>
        <v>Number of targets</v>
      </c>
      <c r="L7" s="2" t="str">
        <f t="shared" si="3"/>
        <v>Hero Cooldown</v>
      </c>
      <c r="M7" s="2"/>
    </row>
    <row r="8">
      <c r="E8" s="1" t="s">
        <v>14</v>
      </c>
      <c r="F8" s="10">
        <v>0.02</v>
      </c>
      <c r="G8" s="10">
        <v>0.02</v>
      </c>
      <c r="H8" s="10">
        <v>0.25</v>
      </c>
      <c r="I8" s="10">
        <v>0.25</v>
      </c>
      <c r="J8" s="1">
        <v>6.0</v>
      </c>
      <c r="K8" s="1">
        <v>2.0</v>
      </c>
      <c r="L8" s="1">
        <v>4.0</v>
      </c>
    </row>
    <row r="9">
      <c r="E9" s="1">
        <v>7.0</v>
      </c>
      <c r="F9" s="1">
        <v>0.0</v>
      </c>
      <c r="G9" s="1">
        <v>0.0</v>
      </c>
      <c r="H9" s="10"/>
      <c r="I9" s="10"/>
      <c r="J9" s="1"/>
      <c r="K9" s="1"/>
      <c r="L9" s="1">
        <v>0.0</v>
      </c>
    </row>
    <row r="10">
      <c r="A10" s="1" t="s">
        <v>14</v>
      </c>
      <c r="B10" s="1" t="s">
        <v>25</v>
      </c>
      <c r="E10" s="1">
        <v>8.0</v>
      </c>
      <c r="F10" s="11">
        <v>0.003</v>
      </c>
      <c r="G10" s="11">
        <v>0.005</v>
      </c>
      <c r="H10" s="11"/>
      <c r="I10" s="10"/>
      <c r="J10" s="1"/>
      <c r="K10" s="1"/>
      <c r="L10" s="1">
        <v>0.5</v>
      </c>
    </row>
    <row r="11">
      <c r="A11" s="1" t="s">
        <v>17</v>
      </c>
      <c r="B11" s="1" t="s">
        <v>60</v>
      </c>
      <c r="E11" s="1">
        <v>9.0</v>
      </c>
      <c r="F11" s="11">
        <v>0.006</v>
      </c>
      <c r="G11" s="10">
        <v>0.01</v>
      </c>
      <c r="H11" s="10"/>
      <c r="I11" s="10"/>
      <c r="J11" s="1"/>
      <c r="K11" s="1"/>
      <c r="L11" s="1">
        <v>1.0</v>
      </c>
    </row>
    <row r="12">
      <c r="A12" s="1" t="s">
        <v>20</v>
      </c>
      <c r="B12" s="1" t="s">
        <v>27</v>
      </c>
      <c r="E12" s="1">
        <v>10.0</v>
      </c>
      <c r="F12" s="11">
        <v>0.009</v>
      </c>
      <c r="G12" s="11">
        <v>0.015</v>
      </c>
      <c r="H12" s="11"/>
      <c r="I12" s="10"/>
      <c r="J12" s="1"/>
      <c r="K12" s="1"/>
      <c r="L12" s="1">
        <v>1.5</v>
      </c>
    </row>
    <row r="13">
      <c r="A13" s="1" t="s">
        <v>28</v>
      </c>
      <c r="B13" s="1">
        <v>5.0</v>
      </c>
      <c r="E13" s="1">
        <v>11.0</v>
      </c>
      <c r="F13" s="11">
        <v>0.012</v>
      </c>
      <c r="G13" s="10">
        <v>0.02</v>
      </c>
      <c r="H13" s="10"/>
      <c r="I13" s="10"/>
      <c r="J13" s="1"/>
      <c r="K13" s="1"/>
      <c r="L13" s="1">
        <v>2.0</v>
      </c>
    </row>
    <row r="14">
      <c r="E14" s="1">
        <v>12.0</v>
      </c>
      <c r="F14" s="11">
        <v>0.015</v>
      </c>
      <c r="G14" s="11">
        <v>0.025</v>
      </c>
      <c r="H14" s="11"/>
      <c r="I14" s="10"/>
      <c r="J14" s="1"/>
      <c r="K14" s="1"/>
      <c r="L14" s="1">
        <v>2.5</v>
      </c>
    </row>
    <row r="15">
      <c r="E15" s="1">
        <v>13.0</v>
      </c>
      <c r="F15" s="11">
        <v>0.018</v>
      </c>
      <c r="G15" s="10">
        <v>0.03</v>
      </c>
      <c r="H15" s="10"/>
      <c r="I15" s="10"/>
      <c r="J15" s="1"/>
      <c r="K15" s="1"/>
      <c r="L15" s="1">
        <v>3.0</v>
      </c>
    </row>
    <row r="16">
      <c r="E16" s="1">
        <v>14.0</v>
      </c>
      <c r="F16" s="11">
        <v>0.021</v>
      </c>
      <c r="G16" s="11">
        <v>0.035</v>
      </c>
      <c r="H16" s="11"/>
      <c r="I16" s="10"/>
      <c r="J16" s="1"/>
      <c r="K16" s="1"/>
      <c r="L16" s="1">
        <v>3.5</v>
      </c>
    </row>
    <row r="17">
      <c r="E17" s="1">
        <v>15.0</v>
      </c>
      <c r="F17" s="11">
        <v>0.024</v>
      </c>
      <c r="G17" s="10">
        <v>0.04</v>
      </c>
      <c r="H17" s="10"/>
      <c r="I17" s="10"/>
      <c r="J17" s="1"/>
      <c r="K17" s="1"/>
      <c r="L17" s="1">
        <v>4.0</v>
      </c>
    </row>
    <row r="19">
      <c r="F19" s="2" t="str">
        <f t="shared" ref="F19:L19" si="4">F$2</f>
        <v>Attack speed reduction</v>
      </c>
      <c r="G19" s="2" t="str">
        <f t="shared" si="4"/>
        <v>Attack speed increase</v>
      </c>
      <c r="H19" s="2" t="str">
        <f t="shared" si="4"/>
        <v>Attack speed reduced after merging</v>
      </c>
      <c r="I19" s="2" t="str">
        <f t="shared" si="4"/>
        <v>Attack speed increased after merging</v>
      </c>
      <c r="J19" s="2" t="str">
        <f t="shared" si="4"/>
        <v>Effect duration</v>
      </c>
      <c r="K19" s="2" t="str">
        <f t="shared" si="4"/>
        <v>Number of targets</v>
      </c>
      <c r="L19" s="2" t="str">
        <f t="shared" si="4"/>
        <v>Hero Cooldown</v>
      </c>
      <c r="M19" s="2"/>
    </row>
    <row r="20">
      <c r="A20" s="12" t="s">
        <v>311</v>
      </c>
      <c r="E20" s="1" t="s">
        <v>17</v>
      </c>
      <c r="F20" s="10">
        <f t="shared" ref="F20:L20" si="5">F$8</f>
        <v>0.02</v>
      </c>
      <c r="G20" s="10">
        <f t="shared" si="5"/>
        <v>0.02</v>
      </c>
      <c r="H20" s="10">
        <f t="shared" si="5"/>
        <v>0.25</v>
      </c>
      <c r="I20" s="10">
        <f t="shared" si="5"/>
        <v>0.25</v>
      </c>
      <c r="J20" s="1">
        <f t="shared" si="5"/>
        <v>6</v>
      </c>
      <c r="K20" s="1">
        <f t="shared" si="5"/>
        <v>2</v>
      </c>
      <c r="L20" s="1">
        <f t="shared" si="5"/>
        <v>4</v>
      </c>
    </row>
    <row r="21">
      <c r="E21" s="1">
        <v>1.0</v>
      </c>
      <c r="F21" s="1">
        <v>0.0</v>
      </c>
      <c r="G21" s="1">
        <v>0.0</v>
      </c>
      <c r="H21" s="13"/>
      <c r="I21" s="10"/>
    </row>
    <row r="22">
      <c r="E22" s="1">
        <v>2.0</v>
      </c>
      <c r="F22" s="10">
        <v>0.01</v>
      </c>
      <c r="G22" s="11">
        <v>0.005</v>
      </c>
      <c r="H22" s="13"/>
      <c r="I22" s="10"/>
    </row>
    <row r="23">
      <c r="E23" s="1">
        <v>3.0</v>
      </c>
      <c r="F23" s="10">
        <v>0.02</v>
      </c>
      <c r="G23" s="10">
        <v>0.01</v>
      </c>
      <c r="H23" s="13"/>
    </row>
    <row r="24">
      <c r="E24" s="1">
        <v>4.0</v>
      </c>
      <c r="F24" s="10">
        <v>0.03</v>
      </c>
      <c r="G24" s="11">
        <v>0.015</v>
      </c>
      <c r="H24" s="13"/>
    </row>
    <row r="25">
      <c r="E25" s="1">
        <v>5.0</v>
      </c>
      <c r="F25" s="10">
        <v>0.04</v>
      </c>
      <c r="G25" s="10">
        <v>0.02</v>
      </c>
      <c r="H25" s="13"/>
    </row>
    <row r="27">
      <c r="F27" s="2" t="str">
        <f t="shared" ref="F27:L27" si="6">F$2</f>
        <v>Attack speed reduction</v>
      </c>
      <c r="G27" s="2" t="str">
        <f t="shared" si="6"/>
        <v>Attack speed increase</v>
      </c>
      <c r="H27" s="2" t="str">
        <f t="shared" si="6"/>
        <v>Attack speed reduced after merging</v>
      </c>
      <c r="I27" s="2" t="str">
        <f t="shared" si="6"/>
        <v>Attack speed increased after merging</v>
      </c>
      <c r="J27" s="2" t="str">
        <f t="shared" si="6"/>
        <v>Effect duration</v>
      </c>
      <c r="K27" s="2" t="str">
        <f t="shared" si="6"/>
        <v>Number of targets</v>
      </c>
      <c r="L27" s="2" t="str">
        <f t="shared" si="6"/>
        <v>Hero Cooldown</v>
      </c>
      <c r="M27" s="2"/>
    </row>
    <row r="28">
      <c r="E28" s="1" t="s">
        <v>20</v>
      </c>
      <c r="F28" s="10">
        <f t="shared" ref="F28:L28" si="7">F$8</f>
        <v>0.02</v>
      </c>
      <c r="G28" s="10">
        <f t="shared" si="7"/>
        <v>0.02</v>
      </c>
      <c r="H28" s="10">
        <f t="shared" si="7"/>
        <v>0.25</v>
      </c>
      <c r="I28" s="10">
        <f t="shared" si="7"/>
        <v>0.25</v>
      </c>
      <c r="J28" s="1">
        <f t="shared" si="7"/>
        <v>6</v>
      </c>
      <c r="K28" s="1">
        <f t="shared" si="7"/>
        <v>2</v>
      </c>
      <c r="L28" s="1">
        <f t="shared" si="7"/>
        <v>4</v>
      </c>
    </row>
    <row r="29">
      <c r="E29" s="1">
        <v>1.0</v>
      </c>
      <c r="F29" s="10">
        <v>0.0</v>
      </c>
      <c r="G29" s="10">
        <v>0.0</v>
      </c>
      <c r="H29" s="10"/>
      <c r="I29" s="10"/>
      <c r="J29" s="1"/>
      <c r="K29" s="1">
        <v>0.0</v>
      </c>
    </row>
    <row r="30">
      <c r="E30" s="1">
        <v>2.0</v>
      </c>
      <c r="F30" s="10">
        <v>0.5</v>
      </c>
      <c r="G30" s="10">
        <v>0.5</v>
      </c>
      <c r="H30" s="10"/>
      <c r="I30" s="10"/>
      <c r="J30" s="1"/>
      <c r="K30" s="1">
        <v>2.0</v>
      </c>
    </row>
    <row r="31">
      <c r="E31" s="1">
        <v>3.0</v>
      </c>
      <c r="F31" s="10">
        <v>1.0</v>
      </c>
      <c r="G31" s="10">
        <v>1.0</v>
      </c>
      <c r="H31" s="10"/>
      <c r="I31" s="10"/>
      <c r="J31" s="1"/>
      <c r="K31" s="1">
        <v>4.0</v>
      </c>
    </row>
    <row r="32">
      <c r="E32" s="1">
        <v>4.0</v>
      </c>
      <c r="F32" s="10">
        <v>1.5</v>
      </c>
      <c r="G32" s="10">
        <v>1.5</v>
      </c>
      <c r="H32" s="10"/>
      <c r="I32" s="10"/>
      <c r="J32" s="1"/>
      <c r="K32" s="1">
        <v>6.0</v>
      </c>
    </row>
    <row r="33">
      <c r="E33" s="1">
        <v>5.0</v>
      </c>
      <c r="F33" s="10">
        <v>2.0</v>
      </c>
      <c r="G33" s="10">
        <v>2.0</v>
      </c>
      <c r="H33" s="10"/>
      <c r="I33" s="10"/>
      <c r="J33" s="1"/>
      <c r="K33" s="1">
        <v>8.0</v>
      </c>
    </row>
    <row r="34">
      <c r="E34" s="1">
        <v>6.0</v>
      </c>
      <c r="F34" s="10">
        <v>2.5</v>
      </c>
      <c r="G34" s="10">
        <v>2.5</v>
      </c>
      <c r="H34" s="10"/>
      <c r="I34" s="10"/>
      <c r="J34" s="1"/>
      <c r="K34" s="1">
        <v>10.0</v>
      </c>
    </row>
    <row r="35">
      <c r="A35" s="12" t="s">
        <v>312</v>
      </c>
      <c r="E35" s="1">
        <v>7.0</v>
      </c>
      <c r="F35" s="10">
        <v>3.0</v>
      </c>
      <c r="G35" s="10">
        <v>3.0</v>
      </c>
      <c r="H35" s="10"/>
      <c r="I35" s="10"/>
      <c r="J35" s="1"/>
      <c r="K35" s="1">
        <v>12.0</v>
      </c>
    </row>
    <row r="50">
      <c r="A50" s="1" t="s">
        <v>35</v>
      </c>
    </row>
    <row r="51">
      <c r="A51" s="1">
        <v>1.0</v>
      </c>
    </row>
    <row r="53">
      <c r="A53" s="1">
        <v>2.0</v>
      </c>
    </row>
    <row r="55">
      <c r="A55" s="1">
        <v>3.0</v>
      </c>
    </row>
    <row r="57">
      <c r="A57" s="1">
        <v>4.0</v>
      </c>
    </row>
  </sheetData>
  <mergeCells count="2">
    <mergeCell ref="A20:C27"/>
    <mergeCell ref="A35:C42"/>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313</v>
      </c>
      <c r="F1" s="1">
        <v>2.0</v>
      </c>
      <c r="G1" s="1">
        <v>3.0</v>
      </c>
      <c r="H1" s="1">
        <v>4.0</v>
      </c>
      <c r="I1" s="1">
        <v>5.0</v>
      </c>
      <c r="J1" s="1">
        <v>6.0</v>
      </c>
    </row>
    <row r="2">
      <c r="A2" s="1" t="s">
        <v>2</v>
      </c>
      <c r="B2" s="1" t="s">
        <v>3</v>
      </c>
      <c r="D2" s="1"/>
      <c r="E2" s="1"/>
      <c r="F2" s="17" t="s">
        <v>16</v>
      </c>
      <c r="G2" s="17" t="s">
        <v>51</v>
      </c>
      <c r="H2" s="1" t="s">
        <v>314</v>
      </c>
      <c r="I2" s="1" t="s">
        <v>131</v>
      </c>
      <c r="J2" s="1" t="s">
        <v>103</v>
      </c>
    </row>
    <row r="3">
      <c r="A3" s="1" t="s">
        <v>12</v>
      </c>
      <c r="B3" s="1" t="s">
        <v>56</v>
      </c>
      <c r="D3" s="1" t="s">
        <v>14</v>
      </c>
      <c r="E3" s="3">
        <v>15.0</v>
      </c>
      <c r="F3" s="4">
        <f>F8+vlookup($E3,$E9:$K17,F1,false)+vlookup($E4,$E21:$K25,F1,false)+vlookup($E5,$E29:$K35,F1,false)</f>
        <v>339</v>
      </c>
      <c r="G3" s="4">
        <f>round((G8+vlookup($E3,$E9:$K17,G1,false))/$E5,2)</f>
        <v>0.13</v>
      </c>
      <c r="H3" s="23">
        <f t="shared" ref="H3:I3" si="1">(H8+vlookup($E3,$E9:$K17,H1,false))*(100%+vlookup($E5,$E29:$K35,H1,false))+vlookup($E4,$E21:$K25,H1,false)</f>
        <v>109000</v>
      </c>
      <c r="I3" s="6">
        <f t="shared" si="1"/>
        <v>1.18</v>
      </c>
      <c r="J3" s="5">
        <f>J8+vlookup($E3,$E9:$L17,J1,false)+vlookup($E4,$E21:$L31,J1,false)+vlookup($E5,$E35:$L41,J1,false)</f>
        <v>8</v>
      </c>
    </row>
    <row r="4">
      <c r="A4" s="1" t="s">
        <v>15</v>
      </c>
      <c r="B4" s="1" t="s">
        <v>16</v>
      </c>
      <c r="D4" s="1" t="s">
        <v>17</v>
      </c>
      <c r="E4" s="3">
        <v>5.0</v>
      </c>
    </row>
    <row r="5">
      <c r="A5" s="1" t="s">
        <v>18</v>
      </c>
      <c r="B5" s="1" t="s">
        <v>58</v>
      </c>
      <c r="D5" s="1" t="s">
        <v>20</v>
      </c>
      <c r="E5" s="3">
        <v>7.0</v>
      </c>
    </row>
    <row r="6">
      <c r="A6" s="1" t="s">
        <v>21</v>
      </c>
      <c r="B6" s="1">
        <v>13.0</v>
      </c>
    </row>
    <row r="7">
      <c r="A7" s="1" t="s">
        <v>22</v>
      </c>
      <c r="B7" s="1" t="s">
        <v>315</v>
      </c>
      <c r="F7" s="2" t="str">
        <f t="shared" ref="F7:J7" si="2">F$2</f>
        <v>Damage</v>
      </c>
      <c r="G7" s="2" t="str">
        <f t="shared" si="2"/>
        <v>Attack Interval</v>
      </c>
      <c r="H7" s="2" t="str">
        <f t="shared" si="2"/>
        <v>Area damage</v>
      </c>
      <c r="I7" s="2" t="str">
        <f t="shared" si="2"/>
        <v>Critical damage chance</v>
      </c>
      <c r="J7" s="2" t="str">
        <f t="shared" si="2"/>
        <v>Hero Cooldown</v>
      </c>
      <c r="K7" s="2"/>
    </row>
    <row r="8">
      <c r="E8" s="1" t="s">
        <v>14</v>
      </c>
      <c r="F8" s="1">
        <v>63.0</v>
      </c>
      <c r="G8" s="1">
        <v>1.0</v>
      </c>
      <c r="H8" s="1">
        <v>9000.0</v>
      </c>
      <c r="I8" s="10">
        <v>0.1</v>
      </c>
      <c r="J8" s="1">
        <v>4.0</v>
      </c>
    </row>
    <row r="9">
      <c r="E9" s="1">
        <v>7.0</v>
      </c>
      <c r="F9" s="1">
        <v>0.0</v>
      </c>
      <c r="G9" s="1">
        <v>0.0</v>
      </c>
      <c r="H9" s="1">
        <v>0.0</v>
      </c>
      <c r="I9" s="1">
        <v>0.0</v>
      </c>
      <c r="J9" s="1">
        <v>0.0</v>
      </c>
    </row>
    <row r="10">
      <c r="A10" s="1" t="s">
        <v>14</v>
      </c>
      <c r="B10" s="1" t="s">
        <v>25</v>
      </c>
      <c r="E10" s="1">
        <v>8.0</v>
      </c>
      <c r="F10" s="1">
        <v>12.0</v>
      </c>
      <c r="G10" s="1">
        <v>-0.01</v>
      </c>
      <c r="H10" s="1">
        <v>750.0</v>
      </c>
      <c r="I10" s="11">
        <v>0.005</v>
      </c>
      <c r="J10" s="1">
        <v>0.5</v>
      </c>
    </row>
    <row r="11">
      <c r="A11" s="1" t="s">
        <v>17</v>
      </c>
      <c r="B11" s="1" t="s">
        <v>60</v>
      </c>
      <c r="E11" s="1">
        <v>9.0</v>
      </c>
      <c r="F11" s="1">
        <v>25.0</v>
      </c>
      <c r="G11" s="1">
        <v>-0.02</v>
      </c>
      <c r="H11" s="1">
        <v>1500.0</v>
      </c>
      <c r="I11" s="10">
        <v>0.01</v>
      </c>
      <c r="J11" s="1">
        <v>1.0</v>
      </c>
    </row>
    <row r="12">
      <c r="A12" s="1" t="s">
        <v>20</v>
      </c>
      <c r="B12" s="1" t="s">
        <v>27</v>
      </c>
      <c r="E12" s="1">
        <v>10.0</v>
      </c>
      <c r="F12" s="1">
        <v>41.0</v>
      </c>
      <c r="G12" s="1">
        <v>-0.03</v>
      </c>
      <c r="H12" s="1">
        <v>2250.0</v>
      </c>
      <c r="I12" s="11">
        <v>0.015</v>
      </c>
      <c r="J12" s="1">
        <v>1.5</v>
      </c>
    </row>
    <row r="13">
      <c r="A13" s="1" t="s">
        <v>28</v>
      </c>
      <c r="B13" s="1">
        <v>5.0</v>
      </c>
      <c r="E13" s="1">
        <v>11.0</v>
      </c>
      <c r="F13" s="1">
        <v>60.0</v>
      </c>
      <c r="G13" s="1">
        <v>-0.04</v>
      </c>
      <c r="H13" s="1">
        <v>3000.0</v>
      </c>
      <c r="I13" s="10">
        <v>0.02</v>
      </c>
      <c r="J13" s="1">
        <v>2.0</v>
      </c>
    </row>
    <row r="14">
      <c r="E14" s="1">
        <v>12.0</v>
      </c>
      <c r="F14" s="1">
        <v>82.0</v>
      </c>
      <c r="G14" s="1">
        <v>-0.05</v>
      </c>
      <c r="H14" s="1">
        <v>3750.0</v>
      </c>
      <c r="I14" s="11">
        <v>0.025</v>
      </c>
      <c r="J14" s="1">
        <v>2.5</v>
      </c>
    </row>
    <row r="15">
      <c r="E15" s="1">
        <v>13.0</v>
      </c>
      <c r="F15" s="1">
        <v>108.0</v>
      </c>
      <c r="G15" s="1">
        <v>-0.06</v>
      </c>
      <c r="H15" s="1">
        <v>4500.0</v>
      </c>
      <c r="I15" s="10">
        <v>0.03</v>
      </c>
      <c r="J15" s="1">
        <v>3.0</v>
      </c>
    </row>
    <row r="16">
      <c r="E16" s="1">
        <v>14.0</v>
      </c>
      <c r="F16" s="1">
        <v>139.0</v>
      </c>
      <c r="G16" s="1">
        <v>-0.07</v>
      </c>
      <c r="H16" s="1">
        <v>5250.0</v>
      </c>
      <c r="I16" s="11">
        <v>0.035</v>
      </c>
      <c r="J16" s="1">
        <v>3.5</v>
      </c>
    </row>
    <row r="17">
      <c r="E17" s="1">
        <v>15.0</v>
      </c>
      <c r="F17" s="1">
        <v>176.0</v>
      </c>
      <c r="G17" s="1">
        <v>-0.08</v>
      </c>
      <c r="H17" s="1">
        <v>6000.0</v>
      </c>
      <c r="I17" s="10">
        <v>0.04</v>
      </c>
      <c r="J17" s="1">
        <v>4.0</v>
      </c>
    </row>
    <row r="19">
      <c r="F19" s="2" t="str">
        <f t="shared" ref="F19:J19" si="3">F$2</f>
        <v>Damage</v>
      </c>
      <c r="G19" s="2" t="str">
        <f t="shared" si="3"/>
        <v>Attack Interval</v>
      </c>
      <c r="H19" s="2" t="str">
        <f t="shared" si="3"/>
        <v>Area damage</v>
      </c>
      <c r="I19" s="2" t="str">
        <f t="shared" si="3"/>
        <v>Critical damage chance</v>
      </c>
      <c r="J19" s="2" t="str">
        <f t="shared" si="3"/>
        <v>Hero Cooldown</v>
      </c>
      <c r="K19" s="2"/>
    </row>
    <row r="20">
      <c r="A20" s="12" t="s">
        <v>316</v>
      </c>
      <c r="E20" s="1" t="s">
        <v>17</v>
      </c>
      <c r="F20" s="1">
        <f t="shared" ref="F20:J20" si="4">F$8</f>
        <v>63</v>
      </c>
      <c r="G20" s="1">
        <f t="shared" si="4"/>
        <v>1</v>
      </c>
      <c r="H20" s="1">
        <f t="shared" si="4"/>
        <v>9000</v>
      </c>
      <c r="I20" s="10">
        <f t="shared" si="4"/>
        <v>0.1</v>
      </c>
      <c r="J20" s="1">
        <f t="shared" si="4"/>
        <v>4</v>
      </c>
    </row>
    <row r="21">
      <c r="E21" s="1">
        <v>1.0</v>
      </c>
      <c r="F21" s="1">
        <v>0.0</v>
      </c>
      <c r="H21" s="1">
        <v>0.0</v>
      </c>
      <c r="I21" s="10">
        <v>0.0</v>
      </c>
    </row>
    <row r="22">
      <c r="E22" s="1">
        <v>2.0</v>
      </c>
      <c r="F22" s="1">
        <v>25.0</v>
      </c>
      <c r="H22" s="1">
        <v>1000.0</v>
      </c>
      <c r="I22" s="10">
        <v>0.05</v>
      </c>
    </row>
    <row r="23">
      <c r="E23" s="1">
        <v>3.0</v>
      </c>
      <c r="F23" s="1">
        <v>50.0</v>
      </c>
      <c r="H23" s="1">
        <v>2000.0</v>
      </c>
      <c r="I23" s="10">
        <v>0.1</v>
      </c>
    </row>
    <row r="24">
      <c r="E24" s="1">
        <v>4.0</v>
      </c>
      <c r="F24" s="1">
        <v>75.0</v>
      </c>
      <c r="H24" s="1">
        <v>3000.0</v>
      </c>
      <c r="I24" s="10">
        <v>0.15</v>
      </c>
    </row>
    <row r="25">
      <c r="E25" s="1">
        <v>5.0</v>
      </c>
      <c r="F25" s="1">
        <v>100.0</v>
      </c>
      <c r="H25" s="1">
        <v>4000.0</v>
      </c>
      <c r="I25" s="10">
        <v>0.2</v>
      </c>
    </row>
    <row r="27">
      <c r="F27" s="2" t="str">
        <f t="shared" ref="F27:J27" si="5">F$2</f>
        <v>Damage</v>
      </c>
      <c r="G27" s="2" t="str">
        <f t="shared" si="5"/>
        <v>Attack Interval</v>
      </c>
      <c r="H27" s="2" t="str">
        <f t="shared" si="5"/>
        <v>Area damage</v>
      </c>
      <c r="I27" s="2" t="str">
        <f t="shared" si="5"/>
        <v>Critical damage chance</v>
      </c>
      <c r="J27" s="2" t="str">
        <f t="shared" si="5"/>
        <v>Hero Cooldown</v>
      </c>
      <c r="K27" s="2"/>
    </row>
    <row r="28">
      <c r="E28" s="1" t="s">
        <v>20</v>
      </c>
      <c r="F28" s="1">
        <f t="shared" ref="F28:J28" si="6">F$8</f>
        <v>63</v>
      </c>
      <c r="G28" s="1">
        <f t="shared" si="6"/>
        <v>1</v>
      </c>
      <c r="H28" s="1">
        <f t="shared" si="6"/>
        <v>9000</v>
      </c>
      <c r="I28" s="10">
        <f t="shared" si="6"/>
        <v>0.1</v>
      </c>
      <c r="J28" s="1">
        <f t="shared" si="6"/>
        <v>4</v>
      </c>
    </row>
    <row r="29">
      <c r="E29" s="1">
        <v>1.0</v>
      </c>
      <c r="G29" s="1">
        <v>0.0</v>
      </c>
      <c r="H29" s="10">
        <v>0.0</v>
      </c>
      <c r="I29" s="10">
        <v>0.0</v>
      </c>
    </row>
    <row r="30">
      <c r="A30" s="14" t="s">
        <v>30</v>
      </c>
      <c r="E30" s="1">
        <v>2.0</v>
      </c>
      <c r="G30" s="1">
        <v>-0.5</v>
      </c>
      <c r="H30" s="10">
        <v>1.0</v>
      </c>
      <c r="I30" s="10">
        <v>1.0</v>
      </c>
    </row>
    <row r="31">
      <c r="A31" s="7" t="s">
        <v>31</v>
      </c>
      <c r="E31" s="1">
        <v>3.0</v>
      </c>
      <c r="G31" s="1">
        <v>-0.67</v>
      </c>
      <c r="H31" s="10">
        <v>2.0</v>
      </c>
      <c r="I31" s="10">
        <v>2.0</v>
      </c>
    </row>
    <row r="32">
      <c r="A32" s="15" t="s">
        <v>32</v>
      </c>
      <c r="E32" s="1">
        <v>4.0</v>
      </c>
      <c r="G32" s="1">
        <v>-0.75</v>
      </c>
      <c r="H32" s="10">
        <v>3.0</v>
      </c>
      <c r="I32" s="10">
        <v>3.0</v>
      </c>
    </row>
    <row r="33">
      <c r="A33" s="16" t="s">
        <v>33</v>
      </c>
      <c r="E33" s="1">
        <v>5.0</v>
      </c>
      <c r="G33" s="1">
        <v>-0.8</v>
      </c>
      <c r="H33" s="10">
        <v>4.0</v>
      </c>
      <c r="I33" s="10">
        <v>4.0</v>
      </c>
    </row>
    <row r="34">
      <c r="E34" s="1">
        <v>6.0</v>
      </c>
      <c r="G34" s="1">
        <v>-0.83</v>
      </c>
      <c r="H34" s="10">
        <v>5.0</v>
      </c>
      <c r="I34" s="10">
        <v>5.0</v>
      </c>
    </row>
    <row r="35">
      <c r="A35" s="12" t="s">
        <v>317</v>
      </c>
      <c r="E35" s="1">
        <v>7.0</v>
      </c>
      <c r="G35" s="1">
        <v>-0.86</v>
      </c>
      <c r="H35" s="10">
        <v>6.0</v>
      </c>
      <c r="I35" s="10">
        <v>6.0</v>
      </c>
    </row>
    <row r="38">
      <c r="E38" s="1" t="s">
        <v>51</v>
      </c>
      <c r="F38" s="1">
        <v>1.0</v>
      </c>
      <c r="G38" s="1">
        <v>2.0</v>
      </c>
      <c r="H38" s="1">
        <v>3.0</v>
      </c>
      <c r="I38" s="1">
        <v>4.0</v>
      </c>
      <c r="J38" s="1">
        <v>5.0</v>
      </c>
      <c r="K38" s="1">
        <v>6.0</v>
      </c>
      <c r="L38" s="1">
        <v>7.0</v>
      </c>
    </row>
    <row r="39">
      <c r="E39" s="1">
        <v>7.0</v>
      </c>
      <c r="F39" s="1">
        <v>0.0</v>
      </c>
      <c r="G39" s="1">
        <v>-0.5</v>
      </c>
      <c r="H39" s="1">
        <v>-0.67</v>
      </c>
      <c r="I39" s="1">
        <v>-0.75</v>
      </c>
      <c r="J39" s="1">
        <v>-0.8</v>
      </c>
      <c r="K39" s="1">
        <v>-0.83</v>
      </c>
      <c r="L39" s="1">
        <v>-0.86</v>
      </c>
    </row>
    <row r="40">
      <c r="E40" s="1">
        <v>8.0</v>
      </c>
      <c r="F40" s="1">
        <v>-0.01</v>
      </c>
      <c r="G40" s="1">
        <v>-0.51</v>
      </c>
      <c r="H40" s="1">
        <v>-0.67</v>
      </c>
      <c r="I40" s="1">
        <v>-0.75</v>
      </c>
      <c r="J40" s="1">
        <v>-0.8</v>
      </c>
      <c r="K40" s="1">
        <v>-0.84</v>
      </c>
      <c r="L40" s="1">
        <v>-0.86</v>
      </c>
    </row>
    <row r="41">
      <c r="E41" s="1">
        <v>9.0</v>
      </c>
      <c r="F41" s="1">
        <v>-0.02</v>
      </c>
      <c r="G41" s="1">
        <v>-0.51</v>
      </c>
      <c r="H41" s="1">
        <v>-0.67</v>
      </c>
      <c r="I41" s="1">
        <v>-0.76</v>
      </c>
      <c r="J41" s="1">
        <v>-0.8</v>
      </c>
      <c r="K41" s="1">
        <v>-0.84</v>
      </c>
      <c r="L41" s="1">
        <v>-0.86</v>
      </c>
    </row>
    <row r="42">
      <c r="E42" s="1">
        <v>10.0</v>
      </c>
      <c r="F42" s="1">
        <v>-0.03</v>
      </c>
      <c r="G42" s="1">
        <v>-0.52</v>
      </c>
      <c r="H42" s="1">
        <v>-0.68</v>
      </c>
      <c r="I42" s="1">
        <v>-0.76</v>
      </c>
      <c r="J42" s="1">
        <v>-0.81</v>
      </c>
      <c r="K42" s="1">
        <v>-0.84</v>
      </c>
      <c r="L42" s="1">
        <v>-0.86</v>
      </c>
    </row>
    <row r="43">
      <c r="E43" s="1">
        <v>11.0</v>
      </c>
      <c r="F43" s="1">
        <v>-0.04</v>
      </c>
      <c r="G43" s="1">
        <v>-0.52</v>
      </c>
      <c r="H43" s="1">
        <v>-0.68</v>
      </c>
      <c r="I43" s="1">
        <v>-0.76</v>
      </c>
      <c r="J43" s="1">
        <v>-0.81</v>
      </c>
      <c r="K43" s="1">
        <v>-0.84</v>
      </c>
      <c r="L43" s="1">
        <v>-0.86</v>
      </c>
    </row>
    <row r="44">
      <c r="E44" s="1">
        <v>12.0</v>
      </c>
      <c r="F44" s="1">
        <v>-0.05</v>
      </c>
      <c r="G44" s="1">
        <v>-0.53</v>
      </c>
      <c r="H44" s="1">
        <v>-0.68</v>
      </c>
      <c r="I44" s="1">
        <v>-0.76</v>
      </c>
      <c r="J44" s="1">
        <v>-0.81</v>
      </c>
      <c r="K44" s="1">
        <v>-0.84</v>
      </c>
      <c r="L44" s="1">
        <v>-0.86</v>
      </c>
    </row>
    <row r="45">
      <c r="E45" s="1">
        <v>13.0</v>
      </c>
      <c r="F45" s="1">
        <v>-0.06</v>
      </c>
      <c r="G45" s="1">
        <v>-0.53</v>
      </c>
      <c r="H45" s="1">
        <v>-0.69</v>
      </c>
      <c r="I45" s="1">
        <v>-0.77</v>
      </c>
      <c r="J45" s="1">
        <v>-0.81</v>
      </c>
      <c r="K45" s="1">
        <v>-0.84</v>
      </c>
      <c r="L45" s="1">
        <v>-0.87</v>
      </c>
    </row>
    <row r="46">
      <c r="E46" s="1">
        <v>14.0</v>
      </c>
      <c r="F46" s="1">
        <v>-0.07</v>
      </c>
      <c r="G46" s="1">
        <v>-0.54</v>
      </c>
      <c r="H46" s="1">
        <v>-0.69</v>
      </c>
      <c r="I46" s="1">
        <v>-0.77</v>
      </c>
      <c r="J46" s="1">
        <v>-0.81</v>
      </c>
      <c r="K46" s="1">
        <v>-0.85</v>
      </c>
      <c r="L46" s="1">
        <v>-0.87</v>
      </c>
    </row>
    <row r="47">
      <c r="E47" s="1">
        <v>15.0</v>
      </c>
      <c r="F47" s="1">
        <v>-0.08</v>
      </c>
      <c r="G47" s="1">
        <v>-0.54</v>
      </c>
      <c r="H47" s="1">
        <v>-0.69</v>
      </c>
      <c r="I47" s="1">
        <v>-0.77</v>
      </c>
      <c r="J47" s="1">
        <v>-0.82</v>
      </c>
      <c r="K47" s="1">
        <v>-0.85</v>
      </c>
      <c r="L47" s="1">
        <v>-0.87</v>
      </c>
    </row>
    <row r="50">
      <c r="A50" s="1" t="s">
        <v>35</v>
      </c>
    </row>
    <row r="51">
      <c r="A51" s="1">
        <v>1.0</v>
      </c>
      <c r="B51" s="1" t="s">
        <v>318</v>
      </c>
      <c r="C51" s="15" t="s">
        <v>319</v>
      </c>
    </row>
    <row r="52">
      <c r="B52" s="1" t="s">
        <v>320</v>
      </c>
      <c r="C52" s="1" t="s">
        <v>321</v>
      </c>
    </row>
    <row r="53">
      <c r="A53" s="1">
        <v>2.0</v>
      </c>
      <c r="B53" s="1" t="s">
        <v>322</v>
      </c>
      <c r="C53" s="1" t="s">
        <v>323</v>
      </c>
    </row>
    <row r="54">
      <c r="B54" s="1" t="s">
        <v>324</v>
      </c>
      <c r="C54" s="1" t="s">
        <v>325</v>
      </c>
    </row>
    <row r="55">
      <c r="A55" s="1">
        <v>3.0</v>
      </c>
      <c r="B55" s="1" t="s">
        <v>326</v>
      </c>
      <c r="C55" s="1" t="s">
        <v>327</v>
      </c>
    </row>
    <row r="56">
      <c r="B56" s="1" t="s">
        <v>328</v>
      </c>
      <c r="C56" s="15" t="s">
        <v>329</v>
      </c>
    </row>
    <row r="57">
      <c r="A57" s="1">
        <v>4.0</v>
      </c>
      <c r="B57" s="1" t="s">
        <v>330</v>
      </c>
      <c r="C57" s="1" t="s">
        <v>331</v>
      </c>
    </row>
  </sheetData>
  <mergeCells count="2">
    <mergeCell ref="A20:C27"/>
    <mergeCell ref="A35:C42"/>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332</v>
      </c>
      <c r="C1" s="1" t="s">
        <v>196</v>
      </c>
      <c r="F1" s="1">
        <v>2.0</v>
      </c>
      <c r="G1" s="1">
        <v>3.0</v>
      </c>
      <c r="H1" s="1">
        <v>4.0</v>
      </c>
      <c r="I1" s="1">
        <v>5.0</v>
      </c>
      <c r="J1" s="1">
        <v>6.0</v>
      </c>
      <c r="K1" s="1">
        <v>7.0</v>
      </c>
      <c r="L1" s="1">
        <v>8.0</v>
      </c>
      <c r="M1" s="1">
        <v>9.0</v>
      </c>
      <c r="N1" s="1">
        <v>10.0</v>
      </c>
    </row>
    <row r="2">
      <c r="A2" s="1" t="s">
        <v>2</v>
      </c>
      <c r="B2" s="1" t="s">
        <v>3</v>
      </c>
      <c r="D2" s="1"/>
      <c r="E2" s="1"/>
      <c r="F2" s="17" t="s">
        <v>16</v>
      </c>
      <c r="G2" s="17" t="s">
        <v>51</v>
      </c>
      <c r="H2" s="1" t="s">
        <v>333</v>
      </c>
      <c r="I2" s="1" t="s">
        <v>102</v>
      </c>
      <c r="J2" s="1" t="s">
        <v>334</v>
      </c>
      <c r="K2" s="1" t="s">
        <v>335</v>
      </c>
      <c r="L2" s="1" t="s">
        <v>336</v>
      </c>
      <c r="M2" s="1" t="s">
        <v>337</v>
      </c>
      <c r="N2" s="1" t="s">
        <v>103</v>
      </c>
    </row>
    <row r="3">
      <c r="A3" s="1" t="s">
        <v>12</v>
      </c>
      <c r="B3" s="1" t="s">
        <v>264</v>
      </c>
      <c r="D3" s="1" t="s">
        <v>14</v>
      </c>
      <c r="E3" s="3">
        <v>15.0</v>
      </c>
      <c r="F3" s="4">
        <f t="shared" ref="F3:G3" si="1">F8+vlookup($E3,$E9:$N17,F1,false)+vlookup($E4,$E21:$N25,F1,false)+vlookup($E5,$E29:$N35,F1,false)</f>
        <v>979</v>
      </c>
      <c r="G3" s="4">
        <f t="shared" si="1"/>
        <v>0.43</v>
      </c>
      <c r="H3" s="24">
        <f>(H8+vlookup($E3,$E9:$N17,H1,false))*(100%+vlookup($E5,$E29:$N35,H1,false))+vlookup($E4,$E21:$N25,H1,false)</f>
        <v>2150</v>
      </c>
      <c r="I3" s="24">
        <f t="shared" ref="I3:N3" si="2">I8+vlookup($E3,$E9:$N17,I1,false)+vlookup($E4,$E21:$N25,I1,false)+vlookup($E5,$E29:$N35,I1,false)</f>
        <v>4</v>
      </c>
      <c r="J3" s="4">
        <f t="shared" si="2"/>
        <v>7</v>
      </c>
      <c r="K3" s="6">
        <f t="shared" si="2"/>
        <v>0.09</v>
      </c>
      <c r="L3" s="4">
        <f t="shared" si="2"/>
        <v>4</v>
      </c>
      <c r="M3" s="4">
        <f t="shared" si="2"/>
        <v>0.8</v>
      </c>
      <c r="N3" s="4">
        <f t="shared" si="2"/>
        <v>8</v>
      </c>
    </row>
    <row r="4">
      <c r="A4" s="1" t="s">
        <v>15</v>
      </c>
      <c r="B4" s="1" t="s">
        <v>16</v>
      </c>
      <c r="D4" s="1" t="s">
        <v>17</v>
      </c>
      <c r="E4" s="3">
        <v>5.0</v>
      </c>
    </row>
    <row r="5">
      <c r="A5" s="1" t="s">
        <v>18</v>
      </c>
      <c r="B5" s="1" t="s">
        <v>58</v>
      </c>
      <c r="D5" s="1" t="s">
        <v>20</v>
      </c>
      <c r="E5" s="3">
        <v>7.0</v>
      </c>
    </row>
    <row r="6">
      <c r="A6" s="1" t="s">
        <v>21</v>
      </c>
      <c r="B6" s="1">
        <v>5.0</v>
      </c>
    </row>
    <row r="7">
      <c r="A7" s="1" t="s">
        <v>22</v>
      </c>
      <c r="B7" s="1" t="s">
        <v>338</v>
      </c>
      <c r="F7" s="2" t="str">
        <f t="shared" ref="F7:N7" si="3">F$2</f>
        <v>Damage</v>
      </c>
      <c r="G7" s="2" t="str">
        <f t="shared" si="3"/>
        <v>Attack Interval</v>
      </c>
      <c r="H7" s="2" t="str">
        <f t="shared" si="3"/>
        <v>Trap damage</v>
      </c>
      <c r="I7" s="2" t="str">
        <f t="shared" si="3"/>
        <v>Activation interval</v>
      </c>
      <c r="J7" s="2" t="str">
        <f t="shared" si="3"/>
        <v>Trap duration</v>
      </c>
      <c r="K7" s="2" t="str">
        <f t="shared" si="3"/>
        <v>Rockfall Damage</v>
      </c>
      <c r="L7" s="2" t="str">
        <f t="shared" si="3"/>
        <v>Rockfall Duration</v>
      </c>
      <c r="M7" s="2" t="str">
        <f t="shared" si="3"/>
        <v>Rockfall damage Interval</v>
      </c>
      <c r="N7" s="2" t="str">
        <f t="shared" si="3"/>
        <v>Hero Cooldown</v>
      </c>
    </row>
    <row r="8">
      <c r="E8" s="1" t="s">
        <v>14</v>
      </c>
      <c r="F8" s="1">
        <v>200.0</v>
      </c>
      <c r="G8" s="1">
        <v>3.0</v>
      </c>
      <c r="H8" s="1">
        <v>130.0</v>
      </c>
      <c r="I8" s="1">
        <v>6.0</v>
      </c>
      <c r="J8" s="1">
        <v>5.0</v>
      </c>
      <c r="K8" s="10">
        <v>0.05</v>
      </c>
      <c r="L8" s="1">
        <v>4.0</v>
      </c>
      <c r="M8" s="1">
        <v>0.8</v>
      </c>
      <c r="N8" s="1">
        <v>4.0</v>
      </c>
    </row>
    <row r="9">
      <c r="E9" s="1">
        <v>7.0</v>
      </c>
      <c r="F9" s="1">
        <v>0.0</v>
      </c>
      <c r="H9" s="1">
        <v>0.0</v>
      </c>
      <c r="I9" s="1">
        <v>0.0</v>
      </c>
      <c r="J9" s="24"/>
      <c r="K9" s="1">
        <v>0.0</v>
      </c>
      <c r="L9" s="1"/>
      <c r="M9" s="1"/>
      <c r="N9" s="1">
        <v>0.0</v>
      </c>
    </row>
    <row r="10">
      <c r="A10" s="1" t="s">
        <v>14</v>
      </c>
      <c r="B10" s="1" t="s">
        <v>25</v>
      </c>
      <c r="E10" s="1">
        <v>8.0</v>
      </c>
      <c r="F10" s="1">
        <v>40.0</v>
      </c>
      <c r="H10" s="1">
        <v>20.0</v>
      </c>
      <c r="I10" s="1">
        <v>-0.25</v>
      </c>
      <c r="J10" s="24"/>
      <c r="K10" s="11">
        <v>0.005</v>
      </c>
      <c r="L10" s="1"/>
      <c r="M10" s="1"/>
      <c r="N10" s="1">
        <v>0.5</v>
      </c>
    </row>
    <row r="11">
      <c r="A11" s="1" t="s">
        <v>17</v>
      </c>
      <c r="B11" s="1" t="s">
        <v>60</v>
      </c>
      <c r="E11" s="1">
        <v>9.0</v>
      </c>
      <c r="F11" s="1">
        <v>88.0</v>
      </c>
      <c r="H11" s="1">
        <v>40.0</v>
      </c>
      <c r="I11" s="1">
        <v>-0.5</v>
      </c>
      <c r="J11" s="24"/>
      <c r="K11" s="10">
        <v>0.01</v>
      </c>
      <c r="L11" s="1"/>
      <c r="M11" s="1"/>
      <c r="N11" s="1">
        <v>1.0</v>
      </c>
    </row>
    <row r="12">
      <c r="A12" s="1" t="s">
        <v>20</v>
      </c>
      <c r="B12" s="1" t="s">
        <v>27</v>
      </c>
      <c r="E12" s="1">
        <v>10.0</v>
      </c>
      <c r="F12" s="1">
        <v>145.0</v>
      </c>
      <c r="H12" s="1">
        <v>60.0</v>
      </c>
      <c r="I12" s="1">
        <v>-0.75</v>
      </c>
      <c r="J12" s="24"/>
      <c r="K12" s="11">
        <v>0.015</v>
      </c>
      <c r="L12" s="1"/>
      <c r="M12" s="1"/>
      <c r="N12" s="1">
        <v>1.5</v>
      </c>
    </row>
    <row r="13">
      <c r="A13" s="1" t="s">
        <v>28</v>
      </c>
      <c r="B13" s="1">
        <v>9.0</v>
      </c>
      <c r="E13" s="1">
        <v>11.0</v>
      </c>
      <c r="F13" s="1">
        <v>214.0</v>
      </c>
      <c r="H13" s="1">
        <v>80.0</v>
      </c>
      <c r="I13" s="1">
        <v>-1.0</v>
      </c>
      <c r="J13" s="24"/>
      <c r="K13" s="10">
        <v>0.02</v>
      </c>
      <c r="L13" s="1"/>
      <c r="M13" s="1"/>
      <c r="N13" s="1">
        <v>2.0</v>
      </c>
    </row>
    <row r="14">
      <c r="E14" s="1">
        <v>12.0</v>
      </c>
      <c r="F14" s="1">
        <v>297.0</v>
      </c>
      <c r="H14" s="1">
        <v>100.0</v>
      </c>
      <c r="I14" s="1">
        <v>-1.25</v>
      </c>
      <c r="J14" s="24"/>
      <c r="K14" s="11">
        <v>0.025</v>
      </c>
      <c r="L14" s="1"/>
      <c r="M14" s="1"/>
      <c r="N14" s="1">
        <v>2.5</v>
      </c>
    </row>
    <row r="15">
      <c r="E15" s="1">
        <v>13.0</v>
      </c>
      <c r="F15" s="1">
        <v>397.0</v>
      </c>
      <c r="H15" s="1">
        <v>120.0</v>
      </c>
      <c r="I15" s="1">
        <v>-1.5</v>
      </c>
      <c r="J15" s="24"/>
      <c r="K15" s="10">
        <v>0.03</v>
      </c>
      <c r="L15" s="1"/>
      <c r="M15" s="1"/>
      <c r="N15" s="1">
        <v>3.0</v>
      </c>
    </row>
    <row r="16">
      <c r="E16" s="1">
        <v>14.0</v>
      </c>
      <c r="F16" s="1">
        <v>516.0</v>
      </c>
      <c r="H16" s="1">
        <v>140.0</v>
      </c>
      <c r="I16" s="1">
        <v>-1.75</v>
      </c>
      <c r="J16" s="24"/>
      <c r="K16" s="11">
        <v>0.035</v>
      </c>
      <c r="L16" s="1"/>
      <c r="M16" s="1"/>
      <c r="N16" s="1">
        <v>3.5</v>
      </c>
    </row>
    <row r="17">
      <c r="E17" s="1">
        <v>15.0</v>
      </c>
      <c r="F17" s="1">
        <v>659.0</v>
      </c>
      <c r="H17" s="1">
        <v>160.0</v>
      </c>
      <c r="I17" s="1">
        <v>-2.0</v>
      </c>
      <c r="J17" s="24"/>
      <c r="K17" s="10">
        <v>0.04</v>
      </c>
      <c r="L17" s="1"/>
      <c r="M17" s="1"/>
      <c r="N17" s="1">
        <v>4.0</v>
      </c>
    </row>
    <row r="19">
      <c r="F19" s="2" t="str">
        <f t="shared" ref="F19:N19" si="4">F$2</f>
        <v>Damage</v>
      </c>
      <c r="G19" s="2" t="str">
        <f t="shared" si="4"/>
        <v>Attack Interval</v>
      </c>
      <c r="H19" s="2" t="str">
        <f t="shared" si="4"/>
        <v>Trap damage</v>
      </c>
      <c r="I19" s="2" t="str">
        <f t="shared" si="4"/>
        <v>Activation interval</v>
      </c>
      <c r="J19" s="2" t="str">
        <f t="shared" si="4"/>
        <v>Trap duration</v>
      </c>
      <c r="K19" s="2" t="str">
        <f t="shared" si="4"/>
        <v>Rockfall Damage</v>
      </c>
      <c r="L19" s="2" t="str">
        <f t="shared" si="4"/>
        <v>Rockfall Duration</v>
      </c>
      <c r="M19" s="2" t="str">
        <f t="shared" si="4"/>
        <v>Rockfall damage Interval</v>
      </c>
      <c r="N19" s="2" t="str">
        <f t="shared" si="4"/>
        <v>Hero Cooldown</v>
      </c>
    </row>
    <row r="20">
      <c r="A20" s="12" t="s">
        <v>339</v>
      </c>
      <c r="E20" s="1" t="s">
        <v>17</v>
      </c>
      <c r="F20" s="1">
        <f t="shared" ref="F20:M20" si="5">F$8</f>
        <v>200</v>
      </c>
      <c r="G20" s="1">
        <f t="shared" si="5"/>
        <v>3</v>
      </c>
      <c r="H20" s="1">
        <f t="shared" si="5"/>
        <v>130</v>
      </c>
      <c r="I20" s="1">
        <f t="shared" si="5"/>
        <v>6</v>
      </c>
      <c r="J20" s="1">
        <f t="shared" si="5"/>
        <v>5</v>
      </c>
      <c r="K20" s="10">
        <f t="shared" si="5"/>
        <v>0.05</v>
      </c>
      <c r="L20" s="1">
        <f t="shared" si="5"/>
        <v>4</v>
      </c>
      <c r="M20" s="1">
        <f t="shared" si="5"/>
        <v>0.8</v>
      </c>
    </row>
    <row r="21">
      <c r="E21" s="1">
        <v>1.0</v>
      </c>
      <c r="F21" s="1">
        <v>0.0</v>
      </c>
      <c r="H21" s="1">
        <v>0.0</v>
      </c>
      <c r="I21" s="1"/>
      <c r="J21" s="1">
        <v>0.0</v>
      </c>
    </row>
    <row r="22">
      <c r="E22" s="1">
        <v>2.0</v>
      </c>
      <c r="F22" s="1">
        <v>30.0</v>
      </c>
      <c r="H22" s="1">
        <v>30.0</v>
      </c>
      <c r="I22" s="1"/>
      <c r="J22" s="1">
        <v>0.5</v>
      </c>
    </row>
    <row r="23">
      <c r="E23" s="1">
        <v>3.0</v>
      </c>
      <c r="F23" s="1">
        <v>60.0</v>
      </c>
      <c r="H23" s="1">
        <v>60.0</v>
      </c>
      <c r="I23" s="24"/>
      <c r="J23" s="1">
        <v>1.0</v>
      </c>
    </row>
    <row r="24">
      <c r="E24" s="1">
        <v>4.0</v>
      </c>
      <c r="F24" s="1">
        <v>90.0</v>
      </c>
      <c r="H24" s="1">
        <v>90.0</v>
      </c>
      <c r="I24" s="1"/>
      <c r="J24" s="1">
        <v>1.5</v>
      </c>
    </row>
    <row r="25">
      <c r="E25" s="1">
        <v>5.0</v>
      </c>
      <c r="F25" s="1">
        <v>120.0</v>
      </c>
      <c r="H25" s="1">
        <v>120.0</v>
      </c>
      <c r="I25" s="24"/>
      <c r="J25" s="1">
        <v>2.0</v>
      </c>
    </row>
    <row r="27">
      <c r="F27" s="2" t="str">
        <f t="shared" ref="F27:N27" si="6">F$2</f>
        <v>Damage</v>
      </c>
      <c r="G27" s="2" t="str">
        <f t="shared" si="6"/>
        <v>Attack Interval</v>
      </c>
      <c r="H27" s="2" t="str">
        <f t="shared" si="6"/>
        <v>Trap damage</v>
      </c>
      <c r="I27" s="2" t="str">
        <f t="shared" si="6"/>
        <v>Activation interval</v>
      </c>
      <c r="J27" s="2" t="str">
        <f t="shared" si="6"/>
        <v>Trap duration</v>
      </c>
      <c r="K27" s="2" t="str">
        <f t="shared" si="6"/>
        <v>Rockfall Damage</v>
      </c>
      <c r="L27" s="2" t="str">
        <f t="shared" si="6"/>
        <v>Rockfall Duration</v>
      </c>
      <c r="M27" s="2" t="str">
        <f t="shared" si="6"/>
        <v>Rockfall damage Interval</v>
      </c>
      <c r="N27" s="2" t="str">
        <f t="shared" si="6"/>
        <v>Hero Cooldown</v>
      </c>
    </row>
    <row r="28">
      <c r="E28" s="1" t="s">
        <v>20</v>
      </c>
      <c r="F28" s="1">
        <f t="shared" ref="F28:N28" si="7">F$8</f>
        <v>200</v>
      </c>
      <c r="G28" s="1">
        <f t="shared" si="7"/>
        <v>3</v>
      </c>
      <c r="H28" s="1">
        <f t="shared" si="7"/>
        <v>130</v>
      </c>
      <c r="I28" s="1">
        <f t="shared" si="7"/>
        <v>6</v>
      </c>
      <c r="J28" s="1">
        <f t="shared" si="7"/>
        <v>5</v>
      </c>
      <c r="K28" s="10">
        <f t="shared" si="7"/>
        <v>0.05</v>
      </c>
      <c r="L28" s="1">
        <f t="shared" si="7"/>
        <v>4</v>
      </c>
      <c r="M28" s="1">
        <f t="shared" si="7"/>
        <v>0.8</v>
      </c>
      <c r="N28" s="1">
        <f t="shared" si="7"/>
        <v>4</v>
      </c>
    </row>
    <row r="29">
      <c r="E29" s="1">
        <v>1.0</v>
      </c>
      <c r="G29" s="1">
        <v>0.0</v>
      </c>
      <c r="H29" s="10">
        <v>0.0</v>
      </c>
    </row>
    <row r="30">
      <c r="A30" s="14" t="s">
        <v>30</v>
      </c>
      <c r="E30" s="1">
        <v>2.0</v>
      </c>
      <c r="G30" s="1">
        <v>-1.5</v>
      </c>
      <c r="H30" s="10">
        <v>1.0</v>
      </c>
    </row>
    <row r="31">
      <c r="A31" s="7" t="s">
        <v>31</v>
      </c>
      <c r="E31" s="1">
        <v>3.0</v>
      </c>
      <c r="G31" s="1">
        <v>-2.0</v>
      </c>
      <c r="H31" s="10">
        <v>2.0</v>
      </c>
    </row>
    <row r="32">
      <c r="A32" s="15" t="s">
        <v>32</v>
      </c>
      <c r="E32" s="1">
        <v>4.0</v>
      </c>
      <c r="G32" s="1">
        <v>-2.25</v>
      </c>
      <c r="H32" s="10">
        <v>3.0</v>
      </c>
    </row>
    <row r="33">
      <c r="A33" s="16" t="s">
        <v>33</v>
      </c>
      <c r="E33" s="1">
        <v>5.0</v>
      </c>
      <c r="G33" s="1">
        <v>-2.4</v>
      </c>
      <c r="H33" s="10">
        <v>4.0</v>
      </c>
    </row>
    <row r="34">
      <c r="E34" s="1">
        <v>6.0</v>
      </c>
      <c r="G34" s="1">
        <v>-2.5</v>
      </c>
      <c r="H34" s="10">
        <v>5.0</v>
      </c>
    </row>
    <row r="35">
      <c r="A35" s="12" t="s">
        <v>340</v>
      </c>
      <c r="E35" s="1">
        <v>7.0</v>
      </c>
      <c r="G35" s="1">
        <v>-2.57</v>
      </c>
      <c r="H35" s="10">
        <v>6.0</v>
      </c>
    </row>
    <row r="50">
      <c r="A50" s="1" t="s">
        <v>35</v>
      </c>
    </row>
    <row r="51">
      <c r="A51" s="1">
        <v>1.0</v>
      </c>
      <c r="B51" s="1" t="s">
        <v>341</v>
      </c>
      <c r="C51" s="1" t="s">
        <v>342</v>
      </c>
    </row>
    <row r="52">
      <c r="B52" s="1" t="s">
        <v>343</v>
      </c>
      <c r="C52" s="1" t="s">
        <v>344</v>
      </c>
    </row>
    <row r="53">
      <c r="A53" s="1">
        <v>2.0</v>
      </c>
      <c r="B53" s="1" t="s">
        <v>345</v>
      </c>
      <c r="C53" s="1" t="s">
        <v>346</v>
      </c>
    </row>
    <row r="54">
      <c r="B54" s="1" t="s">
        <v>347</v>
      </c>
      <c r="C54" s="1" t="s">
        <v>348</v>
      </c>
    </row>
    <row r="55">
      <c r="A55" s="1">
        <v>3.0</v>
      </c>
      <c r="B55" s="1" t="s">
        <v>349</v>
      </c>
      <c r="C55" s="1" t="s">
        <v>350</v>
      </c>
    </row>
    <row r="56">
      <c r="B56" s="1" t="s">
        <v>351</v>
      </c>
      <c r="C56" s="1" t="s">
        <v>352</v>
      </c>
    </row>
    <row r="57">
      <c r="A57" s="1">
        <v>4.0</v>
      </c>
      <c r="B57" s="1" t="s">
        <v>353</v>
      </c>
      <c r="C57" s="1" t="s">
        <v>354</v>
      </c>
    </row>
  </sheetData>
  <mergeCells count="2">
    <mergeCell ref="A20:C27"/>
    <mergeCell ref="A35:C42"/>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355</v>
      </c>
      <c r="C1" s="1" t="s">
        <v>196</v>
      </c>
      <c r="F1" s="1">
        <v>2.0</v>
      </c>
      <c r="G1" s="1">
        <v>3.0</v>
      </c>
      <c r="H1" s="1">
        <v>4.0</v>
      </c>
      <c r="I1" s="1">
        <v>5.0</v>
      </c>
      <c r="J1" s="1">
        <v>6.0</v>
      </c>
      <c r="K1" s="1">
        <v>7.0</v>
      </c>
      <c r="L1" s="1">
        <v>8.0</v>
      </c>
      <c r="M1" s="1">
        <v>9.0</v>
      </c>
      <c r="N1" s="1">
        <v>10.0</v>
      </c>
      <c r="O1" s="1">
        <v>11.0</v>
      </c>
    </row>
    <row r="2">
      <c r="A2" s="1" t="s">
        <v>2</v>
      </c>
      <c r="B2" s="1" t="s">
        <v>3</v>
      </c>
      <c r="D2" s="1"/>
      <c r="E2" s="1"/>
      <c r="F2" s="17" t="s">
        <v>16</v>
      </c>
      <c r="G2" s="17" t="s">
        <v>51</v>
      </c>
      <c r="H2" s="1" t="s">
        <v>356</v>
      </c>
      <c r="I2" s="1" t="s">
        <v>357</v>
      </c>
      <c r="J2" s="1" t="s">
        <v>358</v>
      </c>
      <c r="K2" s="1" t="s">
        <v>359</v>
      </c>
      <c r="L2" s="1" t="s">
        <v>360</v>
      </c>
      <c r="M2" s="1" t="s">
        <v>361</v>
      </c>
      <c r="N2" s="1" t="s">
        <v>362</v>
      </c>
      <c r="O2" s="1" t="s">
        <v>103</v>
      </c>
    </row>
    <row r="3">
      <c r="A3" s="1" t="s">
        <v>12</v>
      </c>
      <c r="B3" s="1" t="s">
        <v>264</v>
      </c>
      <c r="D3" s="1" t="s">
        <v>14</v>
      </c>
      <c r="E3" s="3">
        <v>15.0</v>
      </c>
      <c r="F3" s="4">
        <f t="shared" ref="F3:O3" si="1">F8+vlookup($E3,$E9:$O17,F1,false)+vlookup($E4,$E21:$O25,F1,false)+vlookup($E5,$E29:$O35,F1,false)</f>
        <v>1315</v>
      </c>
      <c r="G3" s="4">
        <f t="shared" si="1"/>
        <v>0.1</v>
      </c>
      <c r="H3" s="6">
        <f t="shared" si="1"/>
        <v>1</v>
      </c>
      <c r="I3" s="6">
        <f t="shared" si="1"/>
        <v>2</v>
      </c>
      <c r="J3" s="19">
        <f t="shared" si="1"/>
        <v>3.75</v>
      </c>
      <c r="K3" s="6">
        <f t="shared" si="1"/>
        <v>0.25</v>
      </c>
      <c r="L3" s="25">
        <f t="shared" si="1"/>
        <v>0.8</v>
      </c>
      <c r="M3" s="4">
        <f t="shared" si="1"/>
        <v>10</v>
      </c>
      <c r="N3" s="4">
        <f t="shared" si="1"/>
        <v>20</v>
      </c>
      <c r="O3" s="4">
        <f t="shared" si="1"/>
        <v>8</v>
      </c>
    </row>
    <row r="4">
      <c r="A4" s="1" t="s">
        <v>15</v>
      </c>
      <c r="B4" s="1" t="s">
        <v>16</v>
      </c>
      <c r="D4" s="1" t="s">
        <v>17</v>
      </c>
      <c r="E4" s="3">
        <v>2.0</v>
      </c>
    </row>
    <row r="5">
      <c r="A5" s="1" t="s">
        <v>18</v>
      </c>
      <c r="B5" s="1" t="s">
        <v>58</v>
      </c>
      <c r="D5" s="1" t="s">
        <v>20</v>
      </c>
      <c r="E5" s="3">
        <v>7.0</v>
      </c>
    </row>
    <row r="6">
      <c r="A6" s="1" t="s">
        <v>21</v>
      </c>
      <c r="B6" s="1">
        <v>12.0</v>
      </c>
    </row>
    <row r="7">
      <c r="A7" s="1" t="s">
        <v>22</v>
      </c>
      <c r="B7" s="1" t="s">
        <v>81</v>
      </c>
      <c r="F7" s="2" t="str">
        <f t="shared" ref="F7:O7" si="2">F$2</f>
        <v>Damage</v>
      </c>
      <c r="G7" s="2" t="str">
        <f t="shared" si="2"/>
        <v>Attack Interval</v>
      </c>
      <c r="H7" s="2" t="str">
        <f t="shared" si="2"/>
        <v>Attack speed increase - vertical</v>
      </c>
      <c r="I7" s="2" t="str">
        <f t="shared" si="2"/>
        <v>Damage increase - horizontal</v>
      </c>
      <c r="J7" s="2" t="str">
        <f t="shared" si="2"/>
        <v>Damage increase per intersection</v>
      </c>
      <c r="K7" s="2" t="str">
        <f t="shared" si="2"/>
        <v>Area Damage</v>
      </c>
      <c r="L7" s="2" t="str">
        <f t="shared" si="2"/>
        <v>Damage increase w/ Power-Up</v>
      </c>
      <c r="M7" s="2" t="str">
        <f t="shared" si="2"/>
        <v>Buff duration</v>
      </c>
      <c r="N7" s="2" t="str">
        <f t="shared" si="2"/>
        <v>Recharge</v>
      </c>
      <c r="O7" s="2" t="str">
        <f t="shared" si="2"/>
        <v>Hero Cooldown</v>
      </c>
    </row>
    <row r="8">
      <c r="E8" s="1" t="s">
        <v>14</v>
      </c>
      <c r="F8" s="1">
        <v>350.0</v>
      </c>
      <c r="G8" s="14">
        <v>0.7</v>
      </c>
      <c r="H8" s="10">
        <v>1.0</v>
      </c>
      <c r="I8" s="10">
        <v>2.0</v>
      </c>
      <c r="J8" s="11">
        <v>1.5</v>
      </c>
      <c r="K8" s="10">
        <v>0.25</v>
      </c>
      <c r="L8" s="26">
        <v>0.4</v>
      </c>
      <c r="M8" s="1">
        <v>10.0</v>
      </c>
      <c r="N8" s="7">
        <v>20.0</v>
      </c>
      <c r="O8" s="1">
        <v>4.0</v>
      </c>
    </row>
    <row r="9">
      <c r="E9" s="1">
        <v>7.0</v>
      </c>
      <c r="F9" s="1">
        <v>0.0</v>
      </c>
      <c r="G9" s="24"/>
      <c r="H9" s="24"/>
      <c r="I9" s="24"/>
      <c r="J9" s="24"/>
      <c r="K9" s="24"/>
      <c r="L9" s="26">
        <v>0.0</v>
      </c>
      <c r="M9" s="24"/>
      <c r="N9" s="24"/>
      <c r="O9" s="1">
        <v>0.0</v>
      </c>
    </row>
    <row r="10">
      <c r="A10" s="1" t="s">
        <v>14</v>
      </c>
      <c r="B10" s="1" t="s">
        <v>25</v>
      </c>
      <c r="E10" s="1">
        <v>8.0</v>
      </c>
      <c r="F10" s="1">
        <v>63.0</v>
      </c>
      <c r="G10" s="24"/>
      <c r="H10" s="24"/>
      <c r="I10" s="24"/>
      <c r="J10" s="24"/>
      <c r="K10" s="1"/>
      <c r="L10" s="26">
        <v>0.05</v>
      </c>
      <c r="M10" s="24"/>
      <c r="N10" s="24"/>
      <c r="O10" s="1">
        <v>0.5</v>
      </c>
    </row>
    <row r="11">
      <c r="A11" s="1" t="s">
        <v>17</v>
      </c>
      <c r="B11" s="1" t="s">
        <v>26</v>
      </c>
      <c r="E11" s="1">
        <v>9.0</v>
      </c>
      <c r="F11" s="1">
        <v>137.0</v>
      </c>
      <c r="G11" s="24"/>
      <c r="H11" s="24"/>
      <c r="I11" s="24"/>
      <c r="J11" s="24"/>
      <c r="K11" s="1"/>
      <c r="L11" s="26">
        <v>0.1</v>
      </c>
      <c r="M11" s="24"/>
      <c r="N11" s="24"/>
      <c r="O11" s="1">
        <v>1.0</v>
      </c>
    </row>
    <row r="12">
      <c r="A12" s="1" t="s">
        <v>20</v>
      </c>
      <c r="B12" s="1" t="s">
        <v>27</v>
      </c>
      <c r="E12" s="1">
        <v>10.0</v>
      </c>
      <c r="F12" s="1">
        <v>225.0</v>
      </c>
      <c r="G12" s="24"/>
      <c r="H12" s="24"/>
      <c r="I12" s="24"/>
      <c r="J12" s="24"/>
      <c r="K12" s="1"/>
      <c r="L12" s="26">
        <v>0.15</v>
      </c>
      <c r="M12" s="24"/>
      <c r="N12" s="24"/>
      <c r="O12" s="1">
        <v>1.5</v>
      </c>
    </row>
    <row r="13">
      <c r="A13" s="1" t="s">
        <v>28</v>
      </c>
      <c r="B13" s="1">
        <v>9.0</v>
      </c>
      <c r="E13" s="1">
        <v>11.0</v>
      </c>
      <c r="F13" s="1">
        <v>328.0</v>
      </c>
      <c r="G13" s="24"/>
      <c r="H13" s="24"/>
      <c r="I13" s="24"/>
      <c r="J13" s="24"/>
      <c r="K13" s="1"/>
      <c r="L13" s="26">
        <v>0.2</v>
      </c>
      <c r="M13" s="24"/>
      <c r="N13" s="24"/>
      <c r="O13" s="1">
        <v>2.0</v>
      </c>
    </row>
    <row r="14">
      <c r="E14" s="1">
        <v>12.0</v>
      </c>
      <c r="F14" s="1">
        <v>450.0</v>
      </c>
      <c r="G14" s="24"/>
      <c r="H14" s="24"/>
      <c r="I14" s="24"/>
      <c r="J14" s="24"/>
      <c r="K14" s="1"/>
      <c r="L14" s="26">
        <v>0.25</v>
      </c>
      <c r="M14" s="24"/>
      <c r="N14" s="24"/>
      <c r="O14" s="1">
        <v>2.5</v>
      </c>
    </row>
    <row r="15">
      <c r="E15" s="1">
        <v>13.0</v>
      </c>
      <c r="F15" s="1">
        <v>594.0</v>
      </c>
      <c r="G15" s="24"/>
      <c r="H15" s="24"/>
      <c r="I15" s="24"/>
      <c r="J15" s="24"/>
      <c r="K15" s="1"/>
      <c r="L15" s="26">
        <v>0.3</v>
      </c>
      <c r="M15" s="24"/>
      <c r="N15" s="24"/>
      <c r="O15" s="1">
        <v>3.0</v>
      </c>
    </row>
    <row r="16">
      <c r="E16" s="1">
        <v>14.0</v>
      </c>
      <c r="F16" s="1">
        <v>764.0</v>
      </c>
      <c r="G16" s="24"/>
      <c r="H16" s="24"/>
      <c r="I16" s="24"/>
      <c r="J16" s="24"/>
      <c r="K16" s="1"/>
      <c r="L16" s="26">
        <v>0.35</v>
      </c>
      <c r="M16" s="24"/>
      <c r="N16" s="24"/>
      <c r="O16" s="1">
        <v>3.5</v>
      </c>
    </row>
    <row r="17">
      <c r="E17" s="1">
        <v>15.0</v>
      </c>
      <c r="F17" s="1">
        <v>965.0</v>
      </c>
      <c r="G17" s="24"/>
      <c r="H17" s="24"/>
      <c r="I17" s="24"/>
      <c r="J17" s="24"/>
      <c r="K17" s="1"/>
      <c r="L17" s="26">
        <v>0.4</v>
      </c>
      <c r="M17" s="24"/>
      <c r="N17" s="24"/>
      <c r="O17" s="1">
        <v>4.0</v>
      </c>
    </row>
    <row r="19">
      <c r="F19" s="2" t="str">
        <f t="shared" ref="F19:J19" si="3">F$2</f>
        <v>Damage</v>
      </c>
      <c r="G19" s="2" t="str">
        <f t="shared" si="3"/>
        <v>Attack Interval</v>
      </c>
      <c r="H19" s="2" t="str">
        <f t="shared" si="3"/>
        <v>Attack speed increase - vertical</v>
      </c>
      <c r="I19" s="2" t="str">
        <f t="shared" si="3"/>
        <v>Damage increase - horizontal</v>
      </c>
      <c r="J19" s="2" t="str">
        <f t="shared" si="3"/>
        <v>Damage increase per intersection</v>
      </c>
      <c r="K19" s="2"/>
      <c r="L19" s="2" t="str">
        <f t="shared" ref="L19:O19" si="4">L$2</f>
        <v>Damage increase w/ Power-Up</v>
      </c>
      <c r="M19" s="2" t="str">
        <f t="shared" si="4"/>
        <v>Buff duration</v>
      </c>
      <c r="N19" s="2" t="str">
        <f t="shared" si="4"/>
        <v>Recharge</v>
      </c>
      <c r="O19" s="2" t="str">
        <f t="shared" si="4"/>
        <v>Hero Cooldown</v>
      </c>
    </row>
    <row r="20">
      <c r="A20" s="12" t="s">
        <v>363</v>
      </c>
      <c r="E20" s="1" t="s">
        <v>17</v>
      </c>
      <c r="F20" s="1">
        <f t="shared" ref="F20:K20" si="5">F$8</f>
        <v>350</v>
      </c>
      <c r="G20" s="1">
        <f t="shared" si="5"/>
        <v>0.7</v>
      </c>
      <c r="H20" s="10">
        <f t="shared" si="5"/>
        <v>1</v>
      </c>
      <c r="I20" s="10">
        <f t="shared" si="5"/>
        <v>2</v>
      </c>
      <c r="J20" s="11">
        <f t="shared" si="5"/>
        <v>1.5</v>
      </c>
      <c r="K20" s="10">
        <f t="shared" si="5"/>
        <v>0.25</v>
      </c>
      <c r="L20" s="10">
        <v>0.4</v>
      </c>
      <c r="M20" s="1">
        <f t="shared" ref="M20:O20" si="6">M$8</f>
        <v>10</v>
      </c>
      <c r="N20" s="1">
        <f t="shared" si="6"/>
        <v>20</v>
      </c>
      <c r="O20" s="1">
        <f t="shared" si="6"/>
        <v>4</v>
      </c>
    </row>
    <row r="21">
      <c r="E21" s="1">
        <v>1.0</v>
      </c>
      <c r="K21" s="1"/>
      <c r="L21" s="9">
        <v>0.0</v>
      </c>
    </row>
    <row r="22">
      <c r="E22" s="1">
        <v>2.0</v>
      </c>
      <c r="K22" s="10"/>
      <c r="L22" s="9">
        <v>0.0</v>
      </c>
    </row>
    <row r="27">
      <c r="F27" s="2" t="str">
        <f t="shared" ref="F27:J27" si="7">F$2</f>
        <v>Damage</v>
      </c>
      <c r="G27" s="2" t="str">
        <f t="shared" si="7"/>
        <v>Attack Interval</v>
      </c>
      <c r="H27" s="2" t="str">
        <f t="shared" si="7"/>
        <v>Attack speed increase - vertical</v>
      </c>
      <c r="I27" s="2" t="str">
        <f t="shared" si="7"/>
        <v>Damage increase - horizontal</v>
      </c>
      <c r="J27" s="2" t="str">
        <f t="shared" si="7"/>
        <v>Damage increase per intersection</v>
      </c>
      <c r="K27" s="2"/>
      <c r="L27" s="2" t="str">
        <f t="shared" ref="L27:O27" si="8">L$2</f>
        <v>Damage increase w/ Power-Up</v>
      </c>
      <c r="M27" s="2" t="str">
        <f t="shared" si="8"/>
        <v>Buff duration</v>
      </c>
      <c r="N27" s="2" t="str">
        <f t="shared" si="8"/>
        <v>Recharge</v>
      </c>
      <c r="O27" s="2" t="str">
        <f t="shared" si="8"/>
        <v>Hero Cooldown</v>
      </c>
    </row>
    <row r="28">
      <c r="E28" s="1" t="s">
        <v>20</v>
      </c>
      <c r="F28" s="1">
        <f t="shared" ref="F28:K28" si="9">F$8</f>
        <v>350</v>
      </c>
      <c r="G28" s="1">
        <f t="shared" si="9"/>
        <v>0.7</v>
      </c>
      <c r="H28" s="10">
        <f t="shared" si="9"/>
        <v>1</v>
      </c>
      <c r="I28" s="10">
        <f t="shared" si="9"/>
        <v>2</v>
      </c>
      <c r="J28" s="11">
        <f t="shared" si="9"/>
        <v>1.5</v>
      </c>
      <c r="K28" s="10">
        <f t="shared" si="9"/>
        <v>0.25</v>
      </c>
      <c r="L28" s="10">
        <v>0.4</v>
      </c>
      <c r="M28" s="1">
        <f t="shared" ref="M28:O28" si="10">M$8</f>
        <v>10</v>
      </c>
      <c r="N28" s="1">
        <f t="shared" si="10"/>
        <v>20</v>
      </c>
      <c r="O28" s="1">
        <f t="shared" si="10"/>
        <v>4</v>
      </c>
    </row>
    <row r="29">
      <c r="E29" s="1">
        <v>1.0</v>
      </c>
      <c r="G29" s="1">
        <v>0.0</v>
      </c>
      <c r="H29" s="10"/>
      <c r="J29" s="11">
        <v>0.0</v>
      </c>
      <c r="L29" s="10"/>
    </row>
    <row r="30">
      <c r="A30" s="14" t="s">
        <v>30</v>
      </c>
      <c r="E30" s="1">
        <v>2.0</v>
      </c>
      <c r="G30" s="1">
        <v>-0.35</v>
      </c>
      <c r="H30" s="10"/>
      <c r="J30" s="11">
        <v>0.375</v>
      </c>
      <c r="L30" s="10"/>
    </row>
    <row r="31">
      <c r="A31" s="7" t="s">
        <v>31</v>
      </c>
      <c r="E31" s="1">
        <v>3.0</v>
      </c>
      <c r="G31" s="1">
        <v>-0.47</v>
      </c>
      <c r="H31" s="10"/>
      <c r="J31" s="11">
        <v>0.75</v>
      </c>
      <c r="L31" s="10"/>
    </row>
    <row r="32">
      <c r="A32" s="15" t="s">
        <v>32</v>
      </c>
      <c r="E32" s="1">
        <v>4.0</v>
      </c>
      <c r="G32" s="1">
        <v>-0.53</v>
      </c>
      <c r="H32" s="10"/>
      <c r="J32" s="11">
        <v>1.125</v>
      </c>
      <c r="L32" s="10"/>
    </row>
    <row r="33">
      <c r="A33" s="16" t="s">
        <v>33</v>
      </c>
      <c r="E33" s="1">
        <v>5.0</v>
      </c>
      <c r="G33" s="1">
        <v>-0.56</v>
      </c>
      <c r="H33" s="10"/>
      <c r="J33" s="11">
        <v>1.5</v>
      </c>
      <c r="L33" s="10"/>
    </row>
    <row r="34">
      <c r="E34" s="1">
        <v>6.0</v>
      </c>
      <c r="G34" s="1">
        <v>-0.58</v>
      </c>
      <c r="H34" s="10"/>
      <c r="J34" s="11">
        <v>1.875</v>
      </c>
      <c r="L34" s="10"/>
    </row>
    <row r="35">
      <c r="A35" s="12" t="s">
        <v>364</v>
      </c>
      <c r="E35" s="1">
        <v>7.0</v>
      </c>
      <c r="G35" s="1">
        <v>-0.6</v>
      </c>
      <c r="H35" s="10"/>
      <c r="J35" s="11">
        <v>2.25</v>
      </c>
      <c r="L35" s="10"/>
    </row>
    <row r="50">
      <c r="A50" s="1" t="s">
        <v>35</v>
      </c>
    </row>
    <row r="51">
      <c r="A51" s="1">
        <v>1.0</v>
      </c>
      <c r="B51" s="1" t="s">
        <v>365</v>
      </c>
      <c r="C51" s="1" t="s">
        <v>366</v>
      </c>
    </row>
    <row r="52">
      <c r="B52" s="1" t="s">
        <v>367</v>
      </c>
      <c r="C52" s="1" t="s">
        <v>368</v>
      </c>
    </row>
    <row r="53">
      <c r="A53" s="1">
        <v>2.0</v>
      </c>
      <c r="B53" s="1" t="s">
        <v>369</v>
      </c>
      <c r="C53" s="1" t="s">
        <v>370</v>
      </c>
    </row>
    <row r="54">
      <c r="B54" s="1" t="s">
        <v>371</v>
      </c>
      <c r="C54" s="14" t="s">
        <v>372</v>
      </c>
    </row>
    <row r="55">
      <c r="A55" s="1">
        <v>3.0</v>
      </c>
      <c r="B55" s="1" t="s">
        <v>373</v>
      </c>
      <c r="C55" s="1" t="s">
        <v>374</v>
      </c>
    </row>
    <row r="56">
      <c r="B56" s="1" t="s">
        <v>375</v>
      </c>
      <c r="C56" s="1" t="s">
        <v>376</v>
      </c>
    </row>
    <row r="57">
      <c r="A57" s="1">
        <v>4.0</v>
      </c>
      <c r="B57" s="1" t="s">
        <v>377</v>
      </c>
      <c r="C57" s="1" t="s">
        <v>378</v>
      </c>
    </row>
  </sheetData>
  <mergeCells count="2">
    <mergeCell ref="A20:C27"/>
    <mergeCell ref="A35:C4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50</v>
      </c>
      <c r="F1" s="1">
        <v>2.0</v>
      </c>
      <c r="G1" s="1">
        <v>3.0</v>
      </c>
      <c r="H1" s="1">
        <v>4.0</v>
      </c>
      <c r="I1" s="1">
        <v>5.0</v>
      </c>
      <c r="J1" s="1">
        <v>6.0</v>
      </c>
      <c r="K1" s="1">
        <v>7.0</v>
      </c>
      <c r="L1" s="1">
        <v>8.0</v>
      </c>
    </row>
    <row r="2">
      <c r="A2" s="1" t="s">
        <v>2</v>
      </c>
      <c r="B2" s="1" t="s">
        <v>3</v>
      </c>
      <c r="D2" s="1"/>
      <c r="E2" s="1"/>
      <c r="F2" s="17" t="s">
        <v>16</v>
      </c>
      <c r="G2" s="17" t="s">
        <v>51</v>
      </c>
      <c r="H2" s="1" t="s">
        <v>52</v>
      </c>
      <c r="I2" s="1" t="s">
        <v>53</v>
      </c>
      <c r="J2" s="1" t="s">
        <v>54</v>
      </c>
      <c r="K2" s="1" t="s">
        <v>55</v>
      </c>
      <c r="L2" s="1" t="s">
        <v>11</v>
      </c>
      <c r="O2" s="1" t="s">
        <v>16</v>
      </c>
      <c r="P2" s="1" t="s">
        <v>51</v>
      </c>
    </row>
    <row r="3">
      <c r="A3" s="1" t="s">
        <v>12</v>
      </c>
      <c r="B3" s="1" t="s">
        <v>56</v>
      </c>
      <c r="D3" s="1" t="s">
        <v>14</v>
      </c>
      <c r="E3" s="3">
        <v>15.0</v>
      </c>
      <c r="F3" s="4">
        <f t="shared" ref="F3:L3" si="1">F8+vlookup($E3,$E9:$L17,F1,false)+vlookup($E4,$E21:$L25,F1,false)+vlookup($E5,$E29:$L35,F1,false)</f>
        <v>690</v>
      </c>
      <c r="G3" s="4">
        <f t="shared" si="1"/>
        <v>0.17</v>
      </c>
      <c r="H3" s="6">
        <f t="shared" si="1"/>
        <v>1</v>
      </c>
      <c r="I3" s="6">
        <f t="shared" si="1"/>
        <v>3.5</v>
      </c>
      <c r="J3" s="6">
        <f t="shared" si="1"/>
        <v>5.5</v>
      </c>
      <c r="K3" s="6">
        <f t="shared" si="1"/>
        <v>0.1</v>
      </c>
      <c r="L3" s="4">
        <f t="shared" si="1"/>
        <v>8</v>
      </c>
      <c r="N3" s="1" t="s">
        <v>57</v>
      </c>
      <c r="O3" s="4">
        <f>F3*(I3+100%)</f>
        <v>3105</v>
      </c>
      <c r="P3" s="4">
        <f>G3/(H3+100%)</f>
        <v>0.085</v>
      </c>
    </row>
    <row r="4">
      <c r="A4" s="1" t="s">
        <v>15</v>
      </c>
      <c r="B4" s="1" t="s">
        <v>16</v>
      </c>
      <c r="D4" s="1" t="s">
        <v>17</v>
      </c>
      <c r="E4" s="3">
        <v>5.0</v>
      </c>
    </row>
    <row r="5">
      <c r="A5" s="1" t="s">
        <v>18</v>
      </c>
      <c r="B5" s="1" t="s">
        <v>58</v>
      </c>
      <c r="D5" s="1" t="s">
        <v>20</v>
      </c>
      <c r="E5" s="3">
        <v>7.0</v>
      </c>
    </row>
    <row r="6">
      <c r="A6" s="1" t="s">
        <v>21</v>
      </c>
      <c r="B6" s="1">
        <v>7.0</v>
      </c>
    </row>
    <row r="7">
      <c r="A7" s="1" t="s">
        <v>22</v>
      </c>
      <c r="B7" s="1" t="s">
        <v>59</v>
      </c>
      <c r="F7" s="2" t="str">
        <f t="shared" ref="F7:L7" si="2">F$2</f>
        <v>Damage</v>
      </c>
      <c r="G7" s="2" t="str">
        <f t="shared" si="2"/>
        <v>Attack Interval</v>
      </c>
      <c r="H7" s="2" t="str">
        <f t="shared" si="2"/>
        <v>Attack speed increase</v>
      </c>
      <c r="I7" s="2" t="str">
        <f t="shared" si="2"/>
        <v>Damage increase</v>
      </c>
      <c r="J7" s="2" t="str">
        <f t="shared" si="2"/>
        <v>Increased damage against bosses</v>
      </c>
      <c r="K7" s="2" t="str">
        <f t="shared" si="2"/>
        <v>Enrage change</v>
      </c>
      <c r="L7" s="2" t="str">
        <f t="shared" si="2"/>
        <v>Hero cooldown</v>
      </c>
    </row>
    <row r="8">
      <c r="E8" s="1" t="s">
        <v>14</v>
      </c>
      <c r="F8" s="1">
        <v>132.0</v>
      </c>
      <c r="G8" s="1">
        <v>1.2</v>
      </c>
      <c r="H8" s="10">
        <v>1.0</v>
      </c>
      <c r="I8" s="10">
        <v>3.5</v>
      </c>
      <c r="J8" s="10">
        <v>5.5</v>
      </c>
      <c r="K8" s="10">
        <v>0.1</v>
      </c>
      <c r="L8" s="1">
        <v>4.0</v>
      </c>
    </row>
    <row r="9">
      <c r="E9" s="1">
        <v>7.0</v>
      </c>
      <c r="F9" s="1">
        <v>0.0</v>
      </c>
      <c r="G9" s="1">
        <v>0.0</v>
      </c>
      <c r="H9" s="1">
        <v>0.0</v>
      </c>
      <c r="I9" s="1">
        <v>0.0</v>
      </c>
      <c r="J9" s="1"/>
      <c r="K9" s="1">
        <v>0.0</v>
      </c>
      <c r="L9" s="1">
        <v>0.0</v>
      </c>
    </row>
    <row r="10">
      <c r="A10" s="1" t="s">
        <v>14</v>
      </c>
      <c r="B10" s="1" t="s">
        <v>25</v>
      </c>
      <c r="E10" s="1">
        <v>8.0</v>
      </c>
      <c r="F10" s="1">
        <v>27.0</v>
      </c>
      <c r="G10" s="1">
        <v>0.0</v>
      </c>
      <c r="H10" s="1">
        <v>0.0</v>
      </c>
      <c r="I10" s="1">
        <v>0.0</v>
      </c>
      <c r="J10" s="1"/>
      <c r="K10" s="1">
        <v>0.0</v>
      </c>
      <c r="L10" s="1">
        <v>0.5</v>
      </c>
    </row>
    <row r="11">
      <c r="A11" s="1" t="s">
        <v>17</v>
      </c>
      <c r="B11" s="1" t="s">
        <v>60</v>
      </c>
      <c r="E11" s="1">
        <v>9.0</v>
      </c>
      <c r="F11" s="1">
        <v>58.0</v>
      </c>
      <c r="G11" s="1">
        <v>0.0</v>
      </c>
      <c r="H11" s="1">
        <v>0.0</v>
      </c>
      <c r="I11" s="1">
        <v>0.0</v>
      </c>
      <c r="J11" s="1"/>
      <c r="K11" s="1">
        <v>0.0</v>
      </c>
      <c r="L11" s="1">
        <v>1.0</v>
      </c>
    </row>
    <row r="12">
      <c r="A12" s="1" t="s">
        <v>20</v>
      </c>
      <c r="B12" s="1" t="s">
        <v>27</v>
      </c>
      <c r="E12" s="1">
        <v>10.0</v>
      </c>
      <c r="F12" s="1">
        <v>97.0</v>
      </c>
      <c r="G12" s="1">
        <v>0.0</v>
      </c>
      <c r="H12" s="1">
        <v>0.0</v>
      </c>
      <c r="I12" s="1">
        <v>0.0</v>
      </c>
      <c r="J12" s="1"/>
      <c r="K12" s="1">
        <v>0.0</v>
      </c>
      <c r="L12" s="1">
        <v>1.5</v>
      </c>
    </row>
    <row r="13">
      <c r="A13" s="1" t="s">
        <v>28</v>
      </c>
      <c r="B13" s="1">
        <v>7.0</v>
      </c>
      <c r="E13" s="1">
        <v>11.0</v>
      </c>
      <c r="F13" s="1">
        <v>142.0</v>
      </c>
      <c r="G13" s="1">
        <v>0.0</v>
      </c>
      <c r="H13" s="1">
        <v>0.0</v>
      </c>
      <c r="I13" s="1">
        <v>0.0</v>
      </c>
      <c r="J13" s="1"/>
      <c r="K13" s="1">
        <v>0.0</v>
      </c>
      <c r="L13" s="1">
        <v>2.0</v>
      </c>
    </row>
    <row r="14">
      <c r="E14" s="1">
        <v>12.0</v>
      </c>
      <c r="F14" s="1">
        <v>197.0</v>
      </c>
      <c r="G14" s="1">
        <v>0.0</v>
      </c>
      <c r="H14" s="1">
        <v>0.0</v>
      </c>
      <c r="I14" s="1">
        <v>0.0</v>
      </c>
      <c r="J14" s="1"/>
      <c r="K14" s="1">
        <v>0.0</v>
      </c>
      <c r="L14" s="1">
        <v>2.5</v>
      </c>
    </row>
    <row r="15">
      <c r="E15" s="1">
        <v>13.0</v>
      </c>
      <c r="F15" s="1">
        <v>263.0</v>
      </c>
      <c r="G15" s="1">
        <v>0.0</v>
      </c>
      <c r="H15" s="1">
        <v>0.0</v>
      </c>
      <c r="I15" s="1">
        <v>0.0</v>
      </c>
      <c r="J15" s="1"/>
      <c r="K15" s="1">
        <v>0.0</v>
      </c>
      <c r="L15" s="1">
        <v>3.0</v>
      </c>
    </row>
    <row r="16">
      <c r="E16" s="1">
        <v>14.0</v>
      </c>
      <c r="F16" s="1">
        <v>343.0</v>
      </c>
      <c r="G16" s="1">
        <v>0.0</v>
      </c>
      <c r="H16" s="1">
        <v>0.0</v>
      </c>
      <c r="I16" s="1">
        <v>0.0</v>
      </c>
      <c r="J16" s="1"/>
      <c r="K16" s="1">
        <v>0.0</v>
      </c>
      <c r="L16" s="1">
        <v>3.5</v>
      </c>
    </row>
    <row r="17">
      <c r="E17" s="1">
        <v>15.0</v>
      </c>
      <c r="F17" s="1">
        <v>438.0</v>
      </c>
      <c r="G17" s="1">
        <v>0.0</v>
      </c>
      <c r="H17" s="1">
        <v>0.0</v>
      </c>
      <c r="I17" s="1">
        <v>0.0</v>
      </c>
      <c r="J17" s="1"/>
      <c r="K17" s="1">
        <v>0.0</v>
      </c>
      <c r="L17" s="1">
        <v>4.0</v>
      </c>
    </row>
    <row r="19">
      <c r="F19" s="2" t="str">
        <f t="shared" ref="F19:L19" si="3">F$2</f>
        <v>Damage</v>
      </c>
      <c r="G19" s="2" t="str">
        <f t="shared" si="3"/>
        <v>Attack Interval</v>
      </c>
      <c r="H19" s="2" t="str">
        <f t="shared" si="3"/>
        <v>Attack speed increase</v>
      </c>
      <c r="I19" s="2" t="str">
        <f t="shared" si="3"/>
        <v>Damage increase</v>
      </c>
      <c r="J19" s="2" t="str">
        <f t="shared" si="3"/>
        <v>Increased damage against bosses</v>
      </c>
      <c r="K19" s="2" t="str">
        <f t="shared" si="3"/>
        <v>Enrage change</v>
      </c>
      <c r="L19" s="2" t="str">
        <f t="shared" si="3"/>
        <v>Hero cooldown</v>
      </c>
    </row>
    <row r="20">
      <c r="A20" s="12" t="s">
        <v>61</v>
      </c>
      <c r="E20" s="1" t="s">
        <v>17</v>
      </c>
      <c r="F20" s="1">
        <f t="shared" ref="F20:L20" si="4">F$8</f>
        <v>132</v>
      </c>
      <c r="G20" s="1">
        <f t="shared" si="4"/>
        <v>1.2</v>
      </c>
      <c r="H20" s="10">
        <f t="shared" si="4"/>
        <v>1</v>
      </c>
      <c r="I20" s="10">
        <f t="shared" si="4"/>
        <v>3.5</v>
      </c>
      <c r="J20" s="10">
        <f t="shared" si="4"/>
        <v>5.5</v>
      </c>
      <c r="K20" s="10">
        <f t="shared" si="4"/>
        <v>0.1</v>
      </c>
      <c r="L20" s="1">
        <f t="shared" si="4"/>
        <v>4</v>
      </c>
    </row>
    <row r="21">
      <c r="E21" s="1">
        <v>1.0</v>
      </c>
      <c r="F21" s="1">
        <v>0.0</v>
      </c>
    </row>
    <row r="22">
      <c r="E22" s="1">
        <v>2.0</v>
      </c>
      <c r="F22" s="1">
        <v>30.0</v>
      </c>
      <c r="H22" s="13"/>
    </row>
    <row r="23">
      <c r="E23" s="1">
        <v>3.0</v>
      </c>
      <c r="F23" s="1">
        <v>60.0</v>
      </c>
      <c r="H23" s="10"/>
    </row>
    <row r="24">
      <c r="E24" s="1">
        <v>4.0</v>
      </c>
      <c r="F24" s="1">
        <v>90.0</v>
      </c>
      <c r="H24" s="13"/>
    </row>
    <row r="25">
      <c r="E25" s="1">
        <v>5.0</v>
      </c>
      <c r="F25" s="1">
        <v>120.0</v>
      </c>
      <c r="H25" s="10"/>
    </row>
    <row r="27">
      <c r="F27" s="2" t="str">
        <f t="shared" ref="F27:L27" si="5">F$2</f>
        <v>Damage</v>
      </c>
      <c r="G27" s="2" t="str">
        <f t="shared" si="5"/>
        <v>Attack Interval</v>
      </c>
      <c r="H27" s="2" t="str">
        <f t="shared" si="5"/>
        <v>Attack speed increase</v>
      </c>
      <c r="I27" s="2" t="str">
        <f t="shared" si="5"/>
        <v>Damage increase</v>
      </c>
      <c r="J27" s="2" t="str">
        <f t="shared" si="5"/>
        <v>Increased damage against bosses</v>
      </c>
      <c r="K27" s="2" t="str">
        <f t="shared" si="5"/>
        <v>Enrage change</v>
      </c>
      <c r="L27" s="2" t="str">
        <f t="shared" si="5"/>
        <v>Hero cooldown</v>
      </c>
    </row>
    <row r="28">
      <c r="E28" s="1" t="s">
        <v>20</v>
      </c>
      <c r="F28" s="1">
        <f t="shared" ref="F28:L28" si="6">F$8</f>
        <v>132</v>
      </c>
      <c r="G28" s="1">
        <f t="shared" si="6"/>
        <v>1.2</v>
      </c>
      <c r="H28" s="10">
        <f t="shared" si="6"/>
        <v>1</v>
      </c>
      <c r="I28" s="10">
        <f t="shared" si="6"/>
        <v>3.5</v>
      </c>
      <c r="J28" s="10">
        <f t="shared" si="6"/>
        <v>5.5</v>
      </c>
      <c r="K28" s="10">
        <f t="shared" si="6"/>
        <v>0.1</v>
      </c>
      <c r="L28" s="1">
        <f t="shared" si="6"/>
        <v>4</v>
      </c>
    </row>
    <row r="29">
      <c r="E29" s="1">
        <v>1.0</v>
      </c>
      <c r="G29" s="1">
        <v>0.0</v>
      </c>
    </row>
    <row r="30">
      <c r="A30" s="14" t="s">
        <v>30</v>
      </c>
      <c r="E30" s="1">
        <v>2.0</v>
      </c>
      <c r="G30" s="1">
        <v>-0.6</v>
      </c>
    </row>
    <row r="31">
      <c r="A31" s="7" t="s">
        <v>31</v>
      </c>
      <c r="E31" s="1">
        <v>3.0</v>
      </c>
      <c r="G31" s="1">
        <v>-0.8</v>
      </c>
    </row>
    <row r="32">
      <c r="A32" s="15" t="s">
        <v>32</v>
      </c>
      <c r="E32" s="1">
        <v>4.0</v>
      </c>
      <c r="G32" s="1">
        <v>-0.9</v>
      </c>
    </row>
    <row r="33">
      <c r="A33" s="16" t="s">
        <v>33</v>
      </c>
      <c r="E33" s="1">
        <v>5.0</v>
      </c>
      <c r="G33" s="1">
        <v>-0.96</v>
      </c>
    </row>
    <row r="34">
      <c r="E34" s="1">
        <v>6.0</v>
      </c>
      <c r="G34" s="1">
        <v>-1.0</v>
      </c>
    </row>
    <row r="35">
      <c r="A35" s="12" t="s">
        <v>62</v>
      </c>
      <c r="E35" s="1">
        <v>7.0</v>
      </c>
      <c r="G35" s="1">
        <v>-1.03</v>
      </c>
    </row>
    <row r="50">
      <c r="A50" s="1" t="s">
        <v>35</v>
      </c>
    </row>
    <row r="51">
      <c r="A51" s="1">
        <v>1.0</v>
      </c>
      <c r="B51" s="1" t="s">
        <v>63</v>
      </c>
      <c r="C51" s="1" t="s">
        <v>64</v>
      </c>
    </row>
    <row r="52">
      <c r="B52" s="1" t="s">
        <v>65</v>
      </c>
      <c r="C52" s="1" t="s">
        <v>66</v>
      </c>
    </row>
    <row r="53">
      <c r="A53" s="1">
        <v>2.0</v>
      </c>
      <c r="B53" s="1" t="s">
        <v>67</v>
      </c>
      <c r="C53" s="1" t="s">
        <v>68</v>
      </c>
    </row>
    <row r="54">
      <c r="B54" s="1" t="s">
        <v>69</v>
      </c>
      <c r="C54" s="1" t="s">
        <v>70</v>
      </c>
    </row>
    <row r="55">
      <c r="A55" s="1">
        <v>3.0</v>
      </c>
      <c r="B55" s="1" t="s">
        <v>71</v>
      </c>
      <c r="C55" s="1" t="s">
        <v>72</v>
      </c>
    </row>
    <row r="56">
      <c r="B56" s="1" t="s">
        <v>73</v>
      </c>
      <c r="C56" s="1" t="s">
        <v>74</v>
      </c>
    </row>
    <row r="57">
      <c r="A57" s="1">
        <v>4.0</v>
      </c>
      <c r="B57" s="1" t="s">
        <v>75</v>
      </c>
      <c r="C57" s="1" t="s">
        <v>76</v>
      </c>
    </row>
  </sheetData>
  <mergeCells count="2">
    <mergeCell ref="A20:C27"/>
    <mergeCell ref="A35:C42"/>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379</v>
      </c>
      <c r="F1" s="1">
        <v>2.0</v>
      </c>
      <c r="G1" s="1">
        <v>3.0</v>
      </c>
      <c r="H1" s="1">
        <v>4.0</v>
      </c>
      <c r="I1" s="1">
        <v>5.0</v>
      </c>
      <c r="J1" s="1">
        <v>6.0</v>
      </c>
      <c r="K1" s="1">
        <v>7.0</v>
      </c>
      <c r="L1" s="1">
        <v>8.0</v>
      </c>
      <c r="M1" s="1">
        <v>9.0</v>
      </c>
      <c r="N1" s="1">
        <v>10.0</v>
      </c>
    </row>
    <row r="2">
      <c r="A2" s="1" t="s">
        <v>2</v>
      </c>
      <c r="B2" s="1" t="s">
        <v>3</v>
      </c>
      <c r="D2" s="1"/>
      <c r="E2" s="1"/>
      <c r="F2" s="17" t="s">
        <v>16</v>
      </c>
      <c r="G2" s="17" t="s">
        <v>51</v>
      </c>
      <c r="H2" s="1" t="s">
        <v>310</v>
      </c>
      <c r="I2" s="1" t="s">
        <v>380</v>
      </c>
      <c r="J2" s="1" t="s">
        <v>381</v>
      </c>
      <c r="K2" s="1" t="s">
        <v>131</v>
      </c>
      <c r="L2" s="1" t="s">
        <v>382</v>
      </c>
      <c r="M2" s="1" t="s">
        <v>131</v>
      </c>
      <c r="N2" s="1" t="s">
        <v>103</v>
      </c>
    </row>
    <row r="3">
      <c r="A3" s="1" t="s">
        <v>12</v>
      </c>
      <c r="B3" s="1" t="s">
        <v>56</v>
      </c>
      <c r="D3" s="1" t="s">
        <v>14</v>
      </c>
      <c r="E3" s="3">
        <v>15.0</v>
      </c>
      <c r="F3" s="4">
        <f t="shared" ref="F3:M3" si="1">F8+vlookup($E3,$E9:$O17,F1,false)+vlookup($E4,$E21:$O25,F1,false)+vlookup($E5,$E29:$O35,F1,false)</f>
        <v>830</v>
      </c>
      <c r="G3" s="4">
        <f t="shared" si="1"/>
        <v>0.29</v>
      </c>
      <c r="H3" s="5">
        <f t="shared" si="1"/>
        <v>2</v>
      </c>
      <c r="I3" s="5">
        <f t="shared" si="1"/>
        <v>10</v>
      </c>
      <c r="J3" s="19">
        <f t="shared" si="1"/>
        <v>0.255</v>
      </c>
      <c r="K3" s="19">
        <f t="shared" si="1"/>
        <v>0.03</v>
      </c>
      <c r="L3" s="19">
        <f t="shared" si="1"/>
        <v>0.14</v>
      </c>
      <c r="M3" s="19">
        <f t="shared" si="1"/>
        <v>0.36</v>
      </c>
      <c r="N3" s="4">
        <f>N8+vlookup($E3,$E9:$N17,N1,false)+vlookup($E4,$E21:$N25,N1,false)+vlookup($E5,$E29:$N35,N1,false)</f>
        <v>8</v>
      </c>
    </row>
    <row r="4">
      <c r="A4" s="1" t="s">
        <v>15</v>
      </c>
      <c r="B4" s="1" t="s">
        <v>178</v>
      </c>
      <c r="D4" s="1" t="s">
        <v>17</v>
      </c>
      <c r="E4" s="3">
        <v>5.0</v>
      </c>
    </row>
    <row r="5">
      <c r="A5" s="1" t="s">
        <v>18</v>
      </c>
      <c r="B5" s="1" t="s">
        <v>383</v>
      </c>
      <c r="D5" s="1" t="s">
        <v>20</v>
      </c>
      <c r="E5" s="3">
        <v>7.0</v>
      </c>
    </row>
    <row r="6">
      <c r="A6" s="1" t="s">
        <v>21</v>
      </c>
      <c r="B6" s="1">
        <v>8.0</v>
      </c>
    </row>
    <row r="7">
      <c r="A7" s="1" t="s">
        <v>22</v>
      </c>
      <c r="B7" s="1" t="s">
        <v>23</v>
      </c>
      <c r="F7" s="2" t="str">
        <f t="shared" ref="F7:L7" si="2">F$2</f>
        <v>Damage</v>
      </c>
      <c r="G7" s="2" t="str">
        <f t="shared" si="2"/>
        <v>Attack Interval</v>
      </c>
      <c r="H7" s="2" t="str">
        <f t="shared" si="2"/>
        <v>Number of targets</v>
      </c>
      <c r="I7" s="2" t="str">
        <f t="shared" si="2"/>
        <v>Max enhancements</v>
      </c>
      <c r="J7" s="2" t="str">
        <f t="shared" si="2"/>
        <v>Damage boost</v>
      </c>
      <c r="K7" s="2" t="str">
        <f t="shared" si="2"/>
        <v>Critical damage chance</v>
      </c>
      <c r="L7" s="2" t="str">
        <f t="shared" si="2"/>
        <v>Damage debuff</v>
      </c>
      <c r="M7" s="2" t="s">
        <v>384</v>
      </c>
      <c r="N7" s="2" t="str">
        <f>N$2</f>
        <v>Hero Cooldown</v>
      </c>
    </row>
    <row r="8">
      <c r="E8" s="1" t="s">
        <v>14</v>
      </c>
      <c r="F8" s="1">
        <v>114.0</v>
      </c>
      <c r="G8" s="1">
        <v>2.0</v>
      </c>
      <c r="H8" s="1">
        <v>2.0</v>
      </c>
      <c r="I8" s="1">
        <v>10.0</v>
      </c>
      <c r="J8" s="11">
        <v>0.135</v>
      </c>
      <c r="K8" s="11">
        <v>0.03</v>
      </c>
      <c r="L8" s="11">
        <v>0.1</v>
      </c>
      <c r="M8" s="11">
        <v>0.24</v>
      </c>
      <c r="N8" s="1">
        <v>4.0</v>
      </c>
    </row>
    <row r="9">
      <c r="E9" s="1">
        <v>7.0</v>
      </c>
      <c r="F9" s="1">
        <v>0.0</v>
      </c>
      <c r="G9" s="24"/>
      <c r="H9" s="24"/>
      <c r="I9" s="1"/>
      <c r="J9" s="11">
        <v>0.0</v>
      </c>
      <c r="K9" s="1"/>
      <c r="L9" s="11">
        <v>0.0</v>
      </c>
      <c r="M9" s="11">
        <v>0.0</v>
      </c>
      <c r="N9" s="1">
        <v>0.0</v>
      </c>
    </row>
    <row r="10">
      <c r="A10" s="1" t="s">
        <v>14</v>
      </c>
      <c r="B10" s="1" t="s">
        <v>25</v>
      </c>
      <c r="E10" s="1">
        <v>8.0</v>
      </c>
      <c r="F10" s="1">
        <v>24.0</v>
      </c>
      <c r="G10" s="24"/>
      <c r="H10" s="24"/>
      <c r="I10" s="11"/>
      <c r="J10" s="11">
        <v>0.015</v>
      </c>
      <c r="K10" s="11"/>
      <c r="L10" s="11">
        <v>0.005</v>
      </c>
      <c r="M10" s="11">
        <v>0.015</v>
      </c>
      <c r="N10" s="1">
        <v>0.5</v>
      </c>
    </row>
    <row r="11">
      <c r="A11" s="1" t="s">
        <v>17</v>
      </c>
      <c r="B11" s="1" t="s">
        <v>60</v>
      </c>
      <c r="E11" s="1">
        <v>9.0</v>
      </c>
      <c r="F11" s="1">
        <v>53.0</v>
      </c>
      <c r="G11" s="24"/>
      <c r="H11" s="24"/>
      <c r="I11" s="10"/>
      <c r="J11" s="11">
        <v>0.03</v>
      </c>
      <c r="K11" s="11"/>
      <c r="L11" s="11">
        <v>0.01</v>
      </c>
      <c r="M11" s="11">
        <v>0.03</v>
      </c>
      <c r="N11" s="1">
        <v>1.0</v>
      </c>
    </row>
    <row r="12">
      <c r="A12" s="1" t="s">
        <v>20</v>
      </c>
      <c r="B12" s="1" t="s">
        <v>27</v>
      </c>
      <c r="E12" s="1">
        <v>10.0</v>
      </c>
      <c r="F12" s="1">
        <v>89.0</v>
      </c>
      <c r="G12" s="24"/>
      <c r="H12" s="24"/>
      <c r="I12" s="11"/>
      <c r="J12" s="11">
        <v>0.045</v>
      </c>
      <c r="K12" s="11"/>
      <c r="L12" s="11">
        <v>0.015</v>
      </c>
      <c r="M12" s="11">
        <v>0.045</v>
      </c>
      <c r="N12" s="1">
        <v>1.5</v>
      </c>
    </row>
    <row r="13">
      <c r="A13" s="1" t="s">
        <v>28</v>
      </c>
      <c r="B13" s="1">
        <v>9.0</v>
      </c>
      <c r="E13" s="1">
        <v>11.0</v>
      </c>
      <c r="F13" s="1">
        <v>131.0</v>
      </c>
      <c r="G13" s="24"/>
      <c r="H13" s="24"/>
      <c r="I13" s="10"/>
      <c r="J13" s="11">
        <v>0.06</v>
      </c>
      <c r="K13" s="11"/>
      <c r="L13" s="11">
        <v>0.02</v>
      </c>
      <c r="M13" s="11">
        <v>0.06</v>
      </c>
      <c r="N13" s="1">
        <v>2.0</v>
      </c>
    </row>
    <row r="14">
      <c r="E14" s="1">
        <v>12.0</v>
      </c>
      <c r="F14" s="1">
        <v>183.0</v>
      </c>
      <c r="G14" s="24"/>
      <c r="H14" s="24"/>
      <c r="I14" s="11"/>
      <c r="J14" s="11">
        <v>0.075</v>
      </c>
      <c r="K14" s="11"/>
      <c r="L14" s="11">
        <v>0.025</v>
      </c>
      <c r="M14" s="11">
        <v>0.075</v>
      </c>
      <c r="N14" s="1">
        <v>2.5</v>
      </c>
    </row>
    <row r="15">
      <c r="E15" s="1">
        <v>13.0</v>
      </c>
      <c r="F15" s="1">
        <v>245.0</v>
      </c>
      <c r="G15" s="24"/>
      <c r="H15" s="24"/>
      <c r="I15" s="10"/>
      <c r="J15" s="11">
        <v>0.09</v>
      </c>
      <c r="K15" s="11"/>
      <c r="L15" s="11">
        <v>0.03</v>
      </c>
      <c r="M15" s="11">
        <v>0.09</v>
      </c>
      <c r="N15" s="1">
        <v>3.0</v>
      </c>
    </row>
    <row r="16">
      <c r="E16" s="1">
        <v>14.0</v>
      </c>
      <c r="F16" s="1">
        <v>321.0</v>
      </c>
      <c r="G16" s="24"/>
      <c r="H16" s="24"/>
      <c r="I16" s="11"/>
      <c r="J16" s="11">
        <v>0.105</v>
      </c>
      <c r="K16" s="11"/>
      <c r="L16" s="11">
        <v>0.035</v>
      </c>
      <c r="M16" s="11">
        <v>0.105</v>
      </c>
      <c r="N16" s="1">
        <v>3.5</v>
      </c>
    </row>
    <row r="17">
      <c r="E17" s="1">
        <v>15.0</v>
      </c>
      <c r="F17" s="1">
        <v>412.0</v>
      </c>
      <c r="G17" s="24"/>
      <c r="H17" s="24"/>
      <c r="I17" s="10"/>
      <c r="J17" s="11">
        <v>0.12</v>
      </c>
      <c r="K17" s="11"/>
      <c r="L17" s="11">
        <v>0.04</v>
      </c>
      <c r="M17" s="11">
        <v>0.12</v>
      </c>
      <c r="N17" s="1">
        <v>4.0</v>
      </c>
    </row>
    <row r="19">
      <c r="F19" s="2" t="str">
        <f t="shared" ref="F19:N19" si="3">F$2</f>
        <v>Damage</v>
      </c>
      <c r="G19" s="2" t="str">
        <f t="shared" si="3"/>
        <v>Attack Interval</v>
      </c>
      <c r="H19" s="2" t="str">
        <f t="shared" si="3"/>
        <v>Number of targets</v>
      </c>
      <c r="I19" s="2" t="str">
        <f t="shared" si="3"/>
        <v>Max enhancements</v>
      </c>
      <c r="J19" s="2" t="str">
        <f t="shared" si="3"/>
        <v>Damage boost</v>
      </c>
      <c r="K19" s="2" t="str">
        <f t="shared" si="3"/>
        <v>Critical damage chance</v>
      </c>
      <c r="L19" s="2" t="str">
        <f t="shared" si="3"/>
        <v>Damage debuff</v>
      </c>
      <c r="M19" s="2" t="str">
        <f t="shared" si="3"/>
        <v>Critical damage chance</v>
      </c>
      <c r="N19" s="2" t="str">
        <f t="shared" si="3"/>
        <v>Hero Cooldown</v>
      </c>
    </row>
    <row r="20">
      <c r="A20" s="12" t="s">
        <v>385</v>
      </c>
      <c r="E20" s="1" t="s">
        <v>17</v>
      </c>
      <c r="F20" s="1">
        <f t="shared" ref="F20:N20" si="4">F$8</f>
        <v>114</v>
      </c>
      <c r="G20" s="1">
        <f t="shared" si="4"/>
        <v>2</v>
      </c>
      <c r="H20" s="1">
        <f t="shared" si="4"/>
        <v>2</v>
      </c>
      <c r="I20" s="1">
        <f t="shared" si="4"/>
        <v>10</v>
      </c>
      <c r="J20" s="11">
        <f t="shared" si="4"/>
        <v>0.135</v>
      </c>
      <c r="K20" s="11">
        <f t="shared" si="4"/>
        <v>0.03</v>
      </c>
      <c r="L20" s="11">
        <f t="shared" si="4"/>
        <v>0.1</v>
      </c>
      <c r="M20" s="11">
        <f t="shared" si="4"/>
        <v>0.24</v>
      </c>
      <c r="N20" s="1">
        <f t="shared" si="4"/>
        <v>4</v>
      </c>
    </row>
    <row r="21">
      <c r="E21" s="1">
        <v>1.0</v>
      </c>
      <c r="F21" s="1">
        <v>0.0</v>
      </c>
      <c r="M21" s="1">
        <v>0.0</v>
      </c>
    </row>
    <row r="22">
      <c r="E22" s="1">
        <v>2.0</v>
      </c>
      <c r="F22" s="1">
        <v>76.0</v>
      </c>
      <c r="M22" s="10"/>
    </row>
    <row r="23">
      <c r="E23" s="1">
        <v>3.0</v>
      </c>
      <c r="F23" s="1">
        <v>152.0</v>
      </c>
    </row>
    <row r="24">
      <c r="E24" s="1">
        <v>4.0</v>
      </c>
      <c r="F24" s="1">
        <v>228.0</v>
      </c>
    </row>
    <row r="25">
      <c r="E25" s="1">
        <v>5.0</v>
      </c>
      <c r="F25" s="1">
        <v>304.0</v>
      </c>
    </row>
    <row r="27">
      <c r="F27" s="2" t="str">
        <f t="shared" ref="F27:N27" si="5">F$2</f>
        <v>Damage</v>
      </c>
      <c r="G27" s="2" t="str">
        <f t="shared" si="5"/>
        <v>Attack Interval</v>
      </c>
      <c r="H27" s="2" t="str">
        <f t="shared" si="5"/>
        <v>Number of targets</v>
      </c>
      <c r="I27" s="2" t="str">
        <f t="shared" si="5"/>
        <v>Max enhancements</v>
      </c>
      <c r="J27" s="2" t="str">
        <f t="shared" si="5"/>
        <v>Damage boost</v>
      </c>
      <c r="K27" s="2" t="str">
        <f t="shared" si="5"/>
        <v>Critical damage chance</v>
      </c>
      <c r="L27" s="2" t="str">
        <f t="shared" si="5"/>
        <v>Damage debuff</v>
      </c>
      <c r="M27" s="2" t="str">
        <f t="shared" si="5"/>
        <v>Critical damage chance</v>
      </c>
      <c r="N27" s="2" t="str">
        <f t="shared" si="5"/>
        <v>Hero Cooldown</v>
      </c>
    </row>
    <row r="28">
      <c r="E28" s="1" t="s">
        <v>20</v>
      </c>
      <c r="F28" s="1">
        <f t="shared" ref="F28:N28" si="6">F$8</f>
        <v>114</v>
      </c>
      <c r="G28" s="1">
        <f t="shared" si="6"/>
        <v>2</v>
      </c>
      <c r="H28" s="1">
        <f t="shared" si="6"/>
        <v>2</v>
      </c>
      <c r="I28" s="1">
        <f t="shared" si="6"/>
        <v>10</v>
      </c>
      <c r="J28" s="11">
        <f t="shared" si="6"/>
        <v>0.135</v>
      </c>
      <c r="K28" s="11">
        <f t="shared" si="6"/>
        <v>0.03</v>
      </c>
      <c r="L28" s="11">
        <f t="shared" si="6"/>
        <v>0.1</v>
      </c>
      <c r="M28" s="11">
        <f t="shared" si="6"/>
        <v>0.24</v>
      </c>
      <c r="N28" s="1">
        <f t="shared" si="6"/>
        <v>4</v>
      </c>
    </row>
    <row r="29">
      <c r="E29" s="1">
        <v>1.0</v>
      </c>
      <c r="G29" s="1">
        <v>0.0</v>
      </c>
      <c r="H29" s="10"/>
    </row>
    <row r="30">
      <c r="A30" s="14" t="s">
        <v>30</v>
      </c>
      <c r="E30" s="1">
        <v>2.0</v>
      </c>
      <c r="G30" s="1">
        <v>-1.0</v>
      </c>
      <c r="H30" s="10"/>
      <c r="K30" s="10"/>
      <c r="L30" s="10"/>
    </row>
    <row r="31">
      <c r="A31" s="7" t="s">
        <v>31</v>
      </c>
      <c r="E31" s="1">
        <v>3.0</v>
      </c>
      <c r="G31" s="1">
        <v>-1.33</v>
      </c>
      <c r="H31" s="10"/>
      <c r="K31" s="10"/>
      <c r="L31" s="10"/>
    </row>
    <row r="32">
      <c r="A32" s="15" t="s">
        <v>32</v>
      </c>
      <c r="E32" s="1">
        <v>4.0</v>
      </c>
      <c r="G32" s="1">
        <v>-1.5</v>
      </c>
      <c r="H32" s="10"/>
      <c r="K32" s="10"/>
      <c r="L32" s="10"/>
    </row>
    <row r="33">
      <c r="A33" s="16" t="s">
        <v>33</v>
      </c>
      <c r="E33" s="1">
        <v>5.0</v>
      </c>
      <c r="G33" s="1">
        <v>-1.6</v>
      </c>
      <c r="H33" s="10"/>
      <c r="K33" s="10"/>
      <c r="L33" s="10"/>
    </row>
    <row r="34">
      <c r="E34" s="1">
        <v>6.0</v>
      </c>
      <c r="G34" s="1">
        <v>-1.67</v>
      </c>
      <c r="H34" s="10"/>
      <c r="K34" s="10"/>
      <c r="L34" s="10"/>
    </row>
    <row r="35">
      <c r="A35" s="12" t="s">
        <v>386</v>
      </c>
      <c r="E35" s="1">
        <v>7.0</v>
      </c>
      <c r="G35" s="1">
        <v>-1.71</v>
      </c>
      <c r="H35" s="10"/>
      <c r="K35" s="10"/>
      <c r="L35" s="10"/>
    </row>
    <row r="50">
      <c r="A50" s="1" t="s">
        <v>35</v>
      </c>
    </row>
    <row r="51">
      <c r="A51" s="1">
        <v>1.0</v>
      </c>
      <c r="B51" s="1" t="s">
        <v>387</v>
      </c>
      <c r="C51" s="1" t="s">
        <v>388</v>
      </c>
    </row>
    <row r="52">
      <c r="B52" s="1" t="s">
        <v>389</v>
      </c>
      <c r="C52" s="1" t="s">
        <v>390</v>
      </c>
    </row>
    <row r="53">
      <c r="A53" s="1">
        <v>2.0</v>
      </c>
      <c r="B53" s="1" t="s">
        <v>391</v>
      </c>
      <c r="C53" s="1" t="s">
        <v>392</v>
      </c>
    </row>
    <row r="54">
      <c r="B54" s="1" t="s">
        <v>393</v>
      </c>
      <c r="C54" s="1" t="s">
        <v>394</v>
      </c>
    </row>
    <row r="55">
      <c r="A55" s="1">
        <v>3.0</v>
      </c>
      <c r="B55" s="1" t="s">
        <v>395</v>
      </c>
      <c r="C55" s="1" t="s">
        <v>396</v>
      </c>
    </row>
    <row r="56">
      <c r="B56" s="1" t="s">
        <v>397</v>
      </c>
      <c r="C56" s="1" t="s">
        <v>398</v>
      </c>
    </row>
    <row r="57">
      <c r="A57" s="1">
        <v>4.0</v>
      </c>
      <c r="B57" s="1" t="s">
        <v>399</v>
      </c>
      <c r="C57" s="1" t="s">
        <v>400</v>
      </c>
    </row>
  </sheetData>
  <mergeCells count="2">
    <mergeCell ref="A20:C27"/>
    <mergeCell ref="A35:C42"/>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401</v>
      </c>
      <c r="C1" s="1" t="s">
        <v>196</v>
      </c>
      <c r="F1" s="1">
        <v>2.0</v>
      </c>
      <c r="G1" s="1">
        <v>3.0</v>
      </c>
      <c r="H1" s="1">
        <v>4.0</v>
      </c>
      <c r="I1" s="1">
        <v>5.0</v>
      </c>
      <c r="J1" s="1">
        <v>6.0</v>
      </c>
      <c r="K1" s="1">
        <v>7.0</v>
      </c>
      <c r="L1" s="1">
        <v>8.0</v>
      </c>
      <c r="M1" s="1">
        <v>9.0</v>
      </c>
      <c r="N1" s="1">
        <v>10.0</v>
      </c>
    </row>
    <row r="2">
      <c r="A2" s="1" t="s">
        <v>2</v>
      </c>
      <c r="B2" s="1" t="s">
        <v>3</v>
      </c>
      <c r="D2" s="1"/>
      <c r="E2" s="1"/>
      <c r="F2" s="17" t="s">
        <v>16</v>
      </c>
      <c r="G2" s="17" t="s">
        <v>51</v>
      </c>
      <c r="H2" s="1" t="s">
        <v>52</v>
      </c>
      <c r="I2" s="1" t="s">
        <v>402</v>
      </c>
      <c r="J2" s="1" t="s">
        <v>53</v>
      </c>
      <c r="K2" s="1" t="s">
        <v>361</v>
      </c>
      <c r="L2" s="1" t="s">
        <v>403</v>
      </c>
      <c r="M2" s="1" t="s">
        <v>177</v>
      </c>
      <c r="N2" s="1" t="s">
        <v>103</v>
      </c>
    </row>
    <row r="3">
      <c r="A3" s="1" t="s">
        <v>12</v>
      </c>
      <c r="B3" s="1" t="s">
        <v>404</v>
      </c>
      <c r="D3" s="1" t="s">
        <v>14</v>
      </c>
      <c r="E3" s="3">
        <v>15.0</v>
      </c>
      <c r="F3" s="4">
        <f t="shared" ref="F3:G3" si="1">F8+vlookup($E3,$E9:$O17,F1,false)+vlookup($E4,$E21:$O25,F1,false)+vlookup($E5,$E29:$O35,F1,false)</f>
        <v>1720</v>
      </c>
      <c r="G3" s="4">
        <f t="shared" si="1"/>
        <v>0.13</v>
      </c>
      <c r="H3" s="6">
        <f>(H8+vlookup($E3,$E9:$O17,H1,false))*(100%+vlookup($E5,$E29:$O35,H1,false))+vlookup($E4,$E21:$O25,H1,false)</f>
        <v>0.5</v>
      </c>
      <c r="I3" s="6">
        <f t="shared" ref="I3:M3" si="2">I8+vlookup($E3,$E9:$O17,I1,false)+vlookup($E4,$E21:$O25,I1,false)+vlookup($E5,$E29:$O35,I1,false)</f>
        <v>0.4</v>
      </c>
      <c r="J3" s="6">
        <f t="shared" si="2"/>
        <v>1.5</v>
      </c>
      <c r="K3" s="4">
        <f t="shared" si="2"/>
        <v>20</v>
      </c>
      <c r="L3" s="6">
        <f t="shared" si="2"/>
        <v>0.4</v>
      </c>
      <c r="M3" s="4">
        <f t="shared" si="2"/>
        <v>280</v>
      </c>
      <c r="N3" s="4">
        <f>N8+vlookup($E3,$E9:$Q17,N1,false)+vlookup($E4,$E21:$Q25,N1,false)+vlookup($E5,$E29:$Q35,N1,false)</f>
        <v>8</v>
      </c>
    </row>
    <row r="4">
      <c r="A4" s="1" t="s">
        <v>15</v>
      </c>
      <c r="B4" s="1" t="s">
        <v>16</v>
      </c>
      <c r="D4" s="1" t="s">
        <v>17</v>
      </c>
      <c r="E4" s="3">
        <v>5.0</v>
      </c>
    </row>
    <row r="5">
      <c r="A5" s="1" t="s">
        <v>18</v>
      </c>
      <c r="B5" s="1" t="s">
        <v>58</v>
      </c>
      <c r="D5" s="1" t="s">
        <v>20</v>
      </c>
      <c r="E5" s="3">
        <v>7.0</v>
      </c>
    </row>
    <row r="6">
      <c r="A6" s="1" t="s">
        <v>21</v>
      </c>
      <c r="B6" s="1" t="s">
        <v>405</v>
      </c>
    </row>
    <row r="7">
      <c r="A7" s="1" t="s">
        <v>22</v>
      </c>
      <c r="B7" s="1" t="s">
        <v>406</v>
      </c>
      <c r="F7" s="2" t="str">
        <f t="shared" ref="F7:N7" si="3">F$2</f>
        <v>Damage</v>
      </c>
      <c r="G7" s="2" t="str">
        <f t="shared" si="3"/>
        <v>Attack Interval</v>
      </c>
      <c r="H7" s="2" t="str">
        <f t="shared" si="3"/>
        <v>Attack speed increase</v>
      </c>
      <c r="I7" s="2" t="str">
        <f t="shared" si="3"/>
        <v>Critical damage increase</v>
      </c>
      <c r="J7" s="2" t="str">
        <f t="shared" si="3"/>
        <v>Damage increase</v>
      </c>
      <c r="K7" s="2" t="str">
        <f t="shared" si="3"/>
        <v>Buff duration</v>
      </c>
      <c r="L7" s="2" t="str">
        <f t="shared" si="3"/>
        <v>Additional damage increase</v>
      </c>
      <c r="M7" s="2" t="str">
        <f t="shared" si="3"/>
        <v>Generate mana</v>
      </c>
      <c r="N7" s="2" t="str">
        <f t="shared" si="3"/>
        <v>Hero Cooldown</v>
      </c>
      <c r="O7" s="2"/>
    </row>
    <row r="8">
      <c r="E8" s="1" t="s">
        <v>14</v>
      </c>
      <c r="F8" s="1">
        <v>404.0</v>
      </c>
      <c r="G8" s="1">
        <v>0.9</v>
      </c>
      <c r="H8" s="10">
        <v>0.5</v>
      </c>
      <c r="I8" s="10">
        <v>0.4</v>
      </c>
      <c r="J8" s="10">
        <v>1.5</v>
      </c>
      <c r="K8" s="1">
        <v>20.0</v>
      </c>
      <c r="L8" s="10">
        <v>0.4</v>
      </c>
      <c r="M8" s="1">
        <v>40.0</v>
      </c>
      <c r="N8" s="1">
        <v>4.0</v>
      </c>
    </row>
    <row r="9">
      <c r="E9" s="1">
        <v>7.0</v>
      </c>
      <c r="F9" s="1">
        <v>0.0</v>
      </c>
      <c r="K9" s="1"/>
      <c r="L9" s="1"/>
      <c r="M9" s="1"/>
      <c r="N9" s="1">
        <v>0.0</v>
      </c>
    </row>
    <row r="10">
      <c r="A10" s="1" t="s">
        <v>14</v>
      </c>
      <c r="B10" s="1" t="s">
        <v>25</v>
      </c>
      <c r="E10" s="1">
        <v>8.0</v>
      </c>
      <c r="F10" s="1">
        <v>64.0</v>
      </c>
      <c r="K10" s="1"/>
      <c r="L10" s="1"/>
      <c r="M10" s="1"/>
      <c r="N10" s="1">
        <v>0.5</v>
      </c>
    </row>
    <row r="11">
      <c r="A11" s="1" t="s">
        <v>17</v>
      </c>
      <c r="B11" s="1" t="s">
        <v>60</v>
      </c>
      <c r="E11" s="1">
        <v>9.0</v>
      </c>
      <c r="F11" s="1">
        <v>139.0</v>
      </c>
      <c r="K11" s="1"/>
      <c r="L11" s="1"/>
      <c r="M11" s="1"/>
      <c r="N11" s="1">
        <v>1.0</v>
      </c>
    </row>
    <row r="12">
      <c r="A12" s="1" t="s">
        <v>20</v>
      </c>
      <c r="B12" s="1" t="s">
        <v>27</v>
      </c>
      <c r="E12" s="1">
        <v>10.0</v>
      </c>
      <c r="F12" s="1">
        <v>226.0</v>
      </c>
      <c r="K12" s="1"/>
      <c r="L12" s="1"/>
      <c r="M12" s="1"/>
      <c r="N12" s="1">
        <v>1.5</v>
      </c>
    </row>
    <row r="13">
      <c r="A13" s="1" t="s">
        <v>28</v>
      </c>
      <c r="B13" s="1">
        <f>max(F1:V1)-1</f>
        <v>9</v>
      </c>
      <c r="E13" s="1">
        <v>11.0</v>
      </c>
      <c r="F13" s="1">
        <v>327.0</v>
      </c>
      <c r="K13" s="1"/>
      <c r="L13" s="1"/>
      <c r="M13" s="1"/>
      <c r="N13" s="1">
        <v>2.0</v>
      </c>
    </row>
    <row r="14">
      <c r="E14" s="1">
        <v>12.0</v>
      </c>
      <c r="F14" s="1">
        <v>444.0</v>
      </c>
      <c r="K14" s="1"/>
      <c r="L14" s="1"/>
      <c r="M14" s="1"/>
      <c r="N14" s="1">
        <v>2.5</v>
      </c>
    </row>
    <row r="15">
      <c r="E15" s="1">
        <v>13.0</v>
      </c>
      <c r="F15" s="1">
        <v>580.0</v>
      </c>
      <c r="K15" s="1"/>
      <c r="L15" s="1"/>
      <c r="M15" s="1"/>
      <c r="N15" s="1">
        <v>3.0</v>
      </c>
    </row>
    <row r="16">
      <c r="E16" s="1">
        <v>14.0</v>
      </c>
      <c r="F16" s="1">
        <v>738.0</v>
      </c>
      <c r="K16" s="1"/>
      <c r="L16" s="1"/>
      <c r="M16" s="1"/>
      <c r="N16" s="1">
        <v>3.5</v>
      </c>
    </row>
    <row r="17">
      <c r="E17" s="1">
        <v>15.0</v>
      </c>
      <c r="F17" s="1">
        <v>920.0</v>
      </c>
      <c r="K17" s="1"/>
      <c r="L17" s="1"/>
      <c r="M17" s="1"/>
      <c r="N17" s="1">
        <v>4.0</v>
      </c>
    </row>
    <row r="19">
      <c r="F19" s="2" t="str">
        <f t="shared" ref="F19:N19" si="4">F$2</f>
        <v>Damage</v>
      </c>
      <c r="G19" s="2" t="str">
        <f t="shared" si="4"/>
        <v>Attack Interval</v>
      </c>
      <c r="H19" s="2" t="str">
        <f t="shared" si="4"/>
        <v>Attack speed increase</v>
      </c>
      <c r="I19" s="2" t="str">
        <f t="shared" si="4"/>
        <v>Critical damage increase</v>
      </c>
      <c r="J19" s="2" t="str">
        <f t="shared" si="4"/>
        <v>Damage increase</v>
      </c>
      <c r="K19" s="2" t="str">
        <f t="shared" si="4"/>
        <v>Buff duration</v>
      </c>
      <c r="L19" s="2" t="str">
        <f t="shared" si="4"/>
        <v>Additional damage increase</v>
      </c>
      <c r="M19" s="2" t="str">
        <f t="shared" si="4"/>
        <v>Generate mana</v>
      </c>
      <c r="N19" s="2" t="str">
        <f t="shared" si="4"/>
        <v>Hero Cooldown</v>
      </c>
      <c r="O19" s="2"/>
    </row>
    <row r="20">
      <c r="A20" s="12" t="s">
        <v>407</v>
      </c>
      <c r="E20" s="1" t="s">
        <v>17</v>
      </c>
      <c r="F20" s="1">
        <f t="shared" ref="F20:N20" si="5">F$8</f>
        <v>404</v>
      </c>
      <c r="G20" s="1">
        <f t="shared" si="5"/>
        <v>0.9</v>
      </c>
      <c r="H20" s="10">
        <f t="shared" si="5"/>
        <v>0.5</v>
      </c>
      <c r="I20" s="10">
        <f t="shared" si="5"/>
        <v>0.4</v>
      </c>
      <c r="J20" s="10">
        <f t="shared" si="5"/>
        <v>1.5</v>
      </c>
      <c r="K20" s="1">
        <f t="shared" si="5"/>
        <v>20</v>
      </c>
      <c r="L20" s="10">
        <f t="shared" si="5"/>
        <v>0.4</v>
      </c>
      <c r="M20" s="1">
        <f t="shared" si="5"/>
        <v>40</v>
      </c>
      <c r="N20" s="1">
        <f t="shared" si="5"/>
        <v>4</v>
      </c>
    </row>
    <row r="21">
      <c r="E21" s="1">
        <v>1.0</v>
      </c>
      <c r="F21" s="1">
        <v>0.0</v>
      </c>
    </row>
    <row r="22">
      <c r="E22" s="1">
        <v>2.0</v>
      </c>
      <c r="F22" s="1">
        <v>99.0</v>
      </c>
    </row>
    <row r="23">
      <c r="E23" s="1">
        <v>3.0</v>
      </c>
      <c r="F23" s="1">
        <v>198.0</v>
      </c>
    </row>
    <row r="24">
      <c r="E24" s="1">
        <v>4.0</v>
      </c>
      <c r="F24" s="1">
        <v>297.0</v>
      </c>
    </row>
    <row r="25">
      <c r="E25" s="1">
        <v>5.0</v>
      </c>
      <c r="F25" s="1">
        <v>396.0</v>
      </c>
    </row>
    <row r="27">
      <c r="F27" s="2" t="str">
        <f t="shared" ref="F27:N27" si="6">F$2</f>
        <v>Damage</v>
      </c>
      <c r="G27" s="2" t="str">
        <f t="shared" si="6"/>
        <v>Attack Interval</v>
      </c>
      <c r="H27" s="2" t="str">
        <f t="shared" si="6"/>
        <v>Attack speed increase</v>
      </c>
      <c r="I27" s="2" t="str">
        <f t="shared" si="6"/>
        <v>Critical damage increase</v>
      </c>
      <c r="J27" s="2" t="str">
        <f t="shared" si="6"/>
        <v>Damage increase</v>
      </c>
      <c r="K27" s="2" t="str">
        <f t="shared" si="6"/>
        <v>Buff duration</v>
      </c>
      <c r="L27" s="2" t="str">
        <f t="shared" si="6"/>
        <v>Additional damage increase</v>
      </c>
      <c r="M27" s="2" t="str">
        <f t="shared" si="6"/>
        <v>Generate mana</v>
      </c>
      <c r="N27" s="2" t="str">
        <f t="shared" si="6"/>
        <v>Hero Cooldown</v>
      </c>
      <c r="O27" s="2"/>
    </row>
    <row r="28">
      <c r="E28" s="1" t="s">
        <v>20</v>
      </c>
      <c r="F28" s="1">
        <f t="shared" ref="F28:N28" si="7">F$8</f>
        <v>404</v>
      </c>
      <c r="G28" s="1">
        <f t="shared" si="7"/>
        <v>0.9</v>
      </c>
      <c r="H28" s="10">
        <f t="shared" si="7"/>
        <v>0.5</v>
      </c>
      <c r="I28" s="10">
        <f t="shared" si="7"/>
        <v>0.4</v>
      </c>
      <c r="J28" s="10">
        <f t="shared" si="7"/>
        <v>1.5</v>
      </c>
      <c r="K28" s="1">
        <f t="shared" si="7"/>
        <v>20</v>
      </c>
      <c r="L28" s="10">
        <f t="shared" si="7"/>
        <v>0.4</v>
      </c>
      <c r="M28" s="1">
        <f t="shared" si="7"/>
        <v>40</v>
      </c>
      <c r="N28" s="1">
        <f t="shared" si="7"/>
        <v>4</v>
      </c>
    </row>
    <row r="29">
      <c r="E29" s="1">
        <v>1.0</v>
      </c>
      <c r="G29" s="1">
        <v>0.0</v>
      </c>
      <c r="H29" s="10"/>
      <c r="M29" s="1">
        <v>0.0</v>
      </c>
    </row>
    <row r="30">
      <c r="A30" s="14" t="s">
        <v>30</v>
      </c>
      <c r="E30" s="1">
        <v>2.0</v>
      </c>
      <c r="G30" s="1">
        <v>-0.45</v>
      </c>
      <c r="H30" s="10"/>
      <c r="M30" s="1">
        <v>40.0</v>
      </c>
    </row>
    <row r="31">
      <c r="A31" s="7" t="s">
        <v>31</v>
      </c>
      <c r="E31" s="1">
        <v>3.0</v>
      </c>
      <c r="G31" s="1">
        <v>-0.6</v>
      </c>
      <c r="H31" s="10"/>
      <c r="M31" s="1">
        <v>80.0</v>
      </c>
    </row>
    <row r="32">
      <c r="A32" s="15" t="s">
        <v>32</v>
      </c>
      <c r="E32" s="1">
        <v>4.0</v>
      </c>
      <c r="G32" s="1">
        <v>-0.68</v>
      </c>
      <c r="H32" s="10"/>
      <c r="M32" s="1">
        <v>120.0</v>
      </c>
    </row>
    <row r="33">
      <c r="A33" s="16" t="s">
        <v>33</v>
      </c>
      <c r="E33" s="1">
        <v>5.0</v>
      </c>
      <c r="G33" s="1">
        <v>-0.72</v>
      </c>
      <c r="H33" s="10"/>
      <c r="M33" s="1">
        <v>160.0</v>
      </c>
    </row>
    <row r="34">
      <c r="E34" s="1">
        <v>6.0</v>
      </c>
      <c r="G34" s="1">
        <v>-0.75</v>
      </c>
      <c r="H34" s="10"/>
      <c r="M34" s="1">
        <v>200.0</v>
      </c>
    </row>
    <row r="35">
      <c r="A35" s="12" t="s">
        <v>408</v>
      </c>
      <c r="E35" s="1">
        <v>7.0</v>
      </c>
      <c r="G35" s="1">
        <v>-0.77</v>
      </c>
      <c r="H35" s="10"/>
      <c r="M35" s="1">
        <v>240.0</v>
      </c>
    </row>
    <row r="50">
      <c r="A50" s="1" t="s">
        <v>35</v>
      </c>
    </row>
    <row r="51">
      <c r="A51" s="1">
        <v>1.0</v>
      </c>
      <c r="B51" s="1" t="s">
        <v>409</v>
      </c>
      <c r="C51" s="1" t="s">
        <v>410</v>
      </c>
    </row>
    <row r="52">
      <c r="B52" s="1" t="s">
        <v>411</v>
      </c>
      <c r="C52" s="1" t="s">
        <v>412</v>
      </c>
    </row>
    <row r="53">
      <c r="A53" s="1">
        <v>2.0</v>
      </c>
      <c r="B53" s="1" t="s">
        <v>413</v>
      </c>
      <c r="C53" s="1" t="s">
        <v>414</v>
      </c>
    </row>
    <row r="54">
      <c r="B54" s="1" t="s">
        <v>415</v>
      </c>
      <c r="C54" s="1" t="s">
        <v>416</v>
      </c>
    </row>
    <row r="55">
      <c r="A55" s="1">
        <v>3.0</v>
      </c>
      <c r="B55" s="1" t="s">
        <v>417</v>
      </c>
      <c r="C55" s="1" t="s">
        <v>418</v>
      </c>
    </row>
    <row r="56">
      <c r="B56" s="1" t="s">
        <v>419</v>
      </c>
      <c r="C56" s="1" t="s">
        <v>420</v>
      </c>
    </row>
    <row r="57">
      <c r="A57" s="1">
        <v>4.0</v>
      </c>
      <c r="B57" s="1" t="s">
        <v>421</v>
      </c>
      <c r="C57" s="1" t="s">
        <v>422</v>
      </c>
    </row>
  </sheetData>
  <mergeCells count="2">
    <mergeCell ref="A20:C27"/>
    <mergeCell ref="A35:C42"/>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423</v>
      </c>
      <c r="C1" s="1" t="s">
        <v>196</v>
      </c>
      <c r="F1" s="1">
        <v>2.0</v>
      </c>
      <c r="G1" s="1">
        <v>3.0</v>
      </c>
      <c r="H1" s="1">
        <v>4.0</v>
      </c>
      <c r="I1" s="1">
        <v>5.0</v>
      </c>
      <c r="J1" s="1">
        <v>6.0</v>
      </c>
      <c r="K1" s="1">
        <v>7.0</v>
      </c>
    </row>
    <row r="2">
      <c r="A2" s="1" t="s">
        <v>2</v>
      </c>
      <c r="B2" s="1" t="s">
        <v>3</v>
      </c>
      <c r="D2" s="1"/>
      <c r="E2" s="1"/>
      <c r="F2" s="17" t="s">
        <v>16</v>
      </c>
      <c r="G2" s="17" t="s">
        <v>51</v>
      </c>
      <c r="H2" s="1" t="s">
        <v>424</v>
      </c>
      <c r="I2" s="1" t="s">
        <v>53</v>
      </c>
      <c r="J2" s="1" t="s">
        <v>131</v>
      </c>
      <c r="K2" s="1" t="s">
        <v>103</v>
      </c>
    </row>
    <row r="3">
      <c r="A3" s="1" t="s">
        <v>12</v>
      </c>
      <c r="B3" s="1" t="s">
        <v>404</v>
      </c>
      <c r="D3" s="1" t="s">
        <v>14</v>
      </c>
      <c r="E3" s="3">
        <v>15.0</v>
      </c>
      <c r="F3" s="4">
        <f t="shared" ref="F3:G3" si="1">F8+vlookup($E3,$E9:$L17,F1,false)+vlookup($E4,$E21:$L25,F1,false)+vlookup($E5,$E29:$L35,F1,false)</f>
        <v>1329</v>
      </c>
      <c r="G3" s="4">
        <f t="shared" si="1"/>
        <v>0.1</v>
      </c>
      <c r="H3" s="6">
        <f>(H8+vlookup($E3,$E9:$L17,H1,false))*(100%+vlookup($E5,$E29:$L35,H1,false))+vlookup($E4,$E21:$L25,H1,false)</f>
        <v>0.5</v>
      </c>
      <c r="I3" s="6">
        <f t="shared" ref="I3:J3" si="2">I8+vlookup($E3,$E9:$L17,I1,false)+vlookup($E4,$E21:$L25,I1,false)+vlookup($E5,$E29:$L35,I1,false)</f>
        <v>0.5</v>
      </c>
      <c r="J3" s="6">
        <f t="shared" si="2"/>
        <v>0.05</v>
      </c>
      <c r="K3" s="4">
        <f>K8+vlookup($E3,$E9:$N17,K1,false)+vlookup($E4,$E21:$N25,K1,false)+vlookup($E5,$E29:$N35,K1,false)</f>
        <v>8</v>
      </c>
    </row>
    <row r="4">
      <c r="A4" s="1" t="s">
        <v>15</v>
      </c>
      <c r="B4" s="1" t="s">
        <v>16</v>
      </c>
      <c r="D4" s="1" t="s">
        <v>17</v>
      </c>
      <c r="E4" s="3">
        <v>5.0</v>
      </c>
    </row>
    <row r="5">
      <c r="A5" s="1" t="s">
        <v>18</v>
      </c>
      <c r="B5" s="1" t="s">
        <v>58</v>
      </c>
      <c r="D5" s="1" t="s">
        <v>20</v>
      </c>
      <c r="E5" s="3">
        <v>7.0</v>
      </c>
    </row>
    <row r="6">
      <c r="A6" s="1" t="s">
        <v>21</v>
      </c>
      <c r="B6" s="1">
        <v>6.0</v>
      </c>
    </row>
    <row r="7">
      <c r="A7" s="1" t="s">
        <v>22</v>
      </c>
      <c r="B7" s="1" t="s">
        <v>425</v>
      </c>
      <c r="F7" s="2" t="str">
        <f t="shared" ref="F7:K7" si="3">F$2</f>
        <v>Damage</v>
      </c>
      <c r="G7" s="2" t="str">
        <f t="shared" si="3"/>
        <v>Attack Interval</v>
      </c>
      <c r="H7" s="2" t="str">
        <f t="shared" si="3"/>
        <v>Attack speed incrase</v>
      </c>
      <c r="I7" s="2" t="str">
        <f t="shared" si="3"/>
        <v>Damage increase</v>
      </c>
      <c r="J7" s="2" t="str">
        <f t="shared" si="3"/>
        <v>Critical damage chance</v>
      </c>
      <c r="K7" s="2" t="str">
        <f t="shared" si="3"/>
        <v>Hero Cooldown</v>
      </c>
      <c r="L7" s="2"/>
    </row>
    <row r="8">
      <c r="E8" s="1" t="s">
        <v>14</v>
      </c>
      <c r="F8" s="1">
        <v>224.0</v>
      </c>
      <c r="G8" s="1">
        <v>0.7</v>
      </c>
      <c r="H8" s="10">
        <v>0.5</v>
      </c>
      <c r="I8" s="10">
        <v>0.5</v>
      </c>
      <c r="J8" s="10">
        <v>0.05</v>
      </c>
      <c r="K8" s="1">
        <v>4.0</v>
      </c>
    </row>
    <row r="9">
      <c r="E9" s="1">
        <v>7.0</v>
      </c>
      <c r="F9" s="1">
        <v>0.0</v>
      </c>
      <c r="K9" s="1">
        <v>0.0</v>
      </c>
    </row>
    <row r="10">
      <c r="A10" s="1" t="s">
        <v>14</v>
      </c>
      <c r="B10" s="1" t="s">
        <v>25</v>
      </c>
      <c r="E10" s="1">
        <v>8.0</v>
      </c>
      <c r="F10" s="1">
        <v>47.0</v>
      </c>
      <c r="K10" s="1">
        <v>0.5</v>
      </c>
    </row>
    <row r="11">
      <c r="A11" s="1" t="s">
        <v>17</v>
      </c>
      <c r="B11" s="1" t="s">
        <v>60</v>
      </c>
      <c r="E11" s="1">
        <v>9.0</v>
      </c>
      <c r="F11" s="1">
        <v>104.0</v>
      </c>
      <c r="K11" s="1">
        <v>1.0</v>
      </c>
    </row>
    <row r="12">
      <c r="A12" s="1" t="s">
        <v>20</v>
      </c>
      <c r="B12" s="1" t="s">
        <v>27</v>
      </c>
      <c r="E12" s="1">
        <v>10.0</v>
      </c>
      <c r="F12" s="1">
        <v>172.0</v>
      </c>
      <c r="K12" s="1">
        <v>1.5</v>
      </c>
    </row>
    <row r="13">
      <c r="A13" s="1" t="s">
        <v>28</v>
      </c>
      <c r="B13" s="1">
        <f>max(F1:S1)-1</f>
        <v>6</v>
      </c>
      <c r="E13" s="1">
        <v>11.0</v>
      </c>
      <c r="F13" s="1">
        <v>256.0</v>
      </c>
      <c r="K13" s="1">
        <v>2.0</v>
      </c>
    </row>
    <row r="14">
      <c r="E14" s="1">
        <v>12.0</v>
      </c>
      <c r="F14" s="1">
        <v>357.0</v>
      </c>
      <c r="K14" s="1">
        <v>2.5</v>
      </c>
    </row>
    <row r="15">
      <c r="E15" s="1">
        <v>13.0</v>
      </c>
      <c r="F15" s="1">
        <v>479.0</v>
      </c>
      <c r="K15" s="1">
        <v>3.0</v>
      </c>
    </row>
    <row r="16">
      <c r="E16" s="1">
        <v>14.0</v>
      </c>
      <c r="F16" s="1">
        <v>626.0</v>
      </c>
      <c r="K16" s="1">
        <v>3.5</v>
      </c>
    </row>
    <row r="17">
      <c r="E17" s="1">
        <v>15.0</v>
      </c>
      <c r="F17" s="1">
        <v>805.0</v>
      </c>
      <c r="K17" s="1">
        <v>4.0</v>
      </c>
    </row>
    <row r="19">
      <c r="F19" s="2" t="str">
        <f t="shared" ref="F19:K19" si="4">F$2</f>
        <v>Damage</v>
      </c>
      <c r="G19" s="2" t="str">
        <f t="shared" si="4"/>
        <v>Attack Interval</v>
      </c>
      <c r="H19" s="2" t="str">
        <f t="shared" si="4"/>
        <v>Attack speed incrase</v>
      </c>
      <c r="I19" s="2" t="str">
        <f t="shared" si="4"/>
        <v>Damage increase</v>
      </c>
      <c r="J19" s="2" t="str">
        <f t="shared" si="4"/>
        <v>Critical damage chance</v>
      </c>
      <c r="K19" s="2" t="str">
        <f t="shared" si="4"/>
        <v>Hero Cooldown</v>
      </c>
      <c r="L19" s="2"/>
    </row>
    <row r="20">
      <c r="A20" s="12" t="s">
        <v>426</v>
      </c>
      <c r="E20" s="1" t="s">
        <v>17</v>
      </c>
      <c r="F20" s="1">
        <f t="shared" ref="F20:K20" si="5">F$8</f>
        <v>224</v>
      </c>
      <c r="G20" s="1">
        <f t="shared" si="5"/>
        <v>0.7</v>
      </c>
      <c r="H20" s="10">
        <f t="shared" si="5"/>
        <v>0.5</v>
      </c>
      <c r="I20" s="10">
        <f t="shared" si="5"/>
        <v>0.5</v>
      </c>
      <c r="J20" s="10">
        <f t="shared" si="5"/>
        <v>0.05</v>
      </c>
      <c r="K20" s="1">
        <f t="shared" si="5"/>
        <v>4</v>
      </c>
    </row>
    <row r="21">
      <c r="E21" s="1">
        <v>1.0</v>
      </c>
      <c r="F21" s="1">
        <v>0.0</v>
      </c>
    </row>
    <row r="22">
      <c r="E22" s="1">
        <v>2.0</v>
      </c>
      <c r="F22" s="1">
        <v>75.0</v>
      </c>
    </row>
    <row r="23">
      <c r="E23" s="1">
        <v>3.0</v>
      </c>
      <c r="F23" s="1">
        <v>150.0</v>
      </c>
    </row>
    <row r="24">
      <c r="E24" s="1">
        <v>4.0</v>
      </c>
      <c r="F24" s="1">
        <v>225.0</v>
      </c>
    </row>
    <row r="25">
      <c r="E25" s="1">
        <v>5.0</v>
      </c>
      <c r="F25" s="1">
        <v>300.0</v>
      </c>
    </row>
    <row r="27">
      <c r="F27" s="2" t="str">
        <f t="shared" ref="F27:K27" si="6">F$2</f>
        <v>Damage</v>
      </c>
      <c r="G27" s="2" t="str">
        <f t="shared" si="6"/>
        <v>Attack Interval</v>
      </c>
      <c r="H27" s="2" t="str">
        <f t="shared" si="6"/>
        <v>Attack speed incrase</v>
      </c>
      <c r="I27" s="2" t="str">
        <f t="shared" si="6"/>
        <v>Damage increase</v>
      </c>
      <c r="J27" s="2" t="str">
        <f t="shared" si="6"/>
        <v>Critical damage chance</v>
      </c>
      <c r="K27" s="2" t="str">
        <f t="shared" si="6"/>
        <v>Hero Cooldown</v>
      </c>
      <c r="L27" s="2"/>
    </row>
    <row r="28">
      <c r="E28" s="1" t="s">
        <v>20</v>
      </c>
      <c r="F28" s="1">
        <f t="shared" ref="F28:K28" si="7">F$8</f>
        <v>224</v>
      </c>
      <c r="G28" s="1">
        <f t="shared" si="7"/>
        <v>0.7</v>
      </c>
      <c r="H28" s="10">
        <f t="shared" si="7"/>
        <v>0.5</v>
      </c>
      <c r="I28" s="10">
        <f t="shared" si="7"/>
        <v>0.5</v>
      </c>
      <c r="J28" s="10">
        <f t="shared" si="7"/>
        <v>0.05</v>
      </c>
      <c r="K28" s="1">
        <f t="shared" si="7"/>
        <v>4</v>
      </c>
    </row>
    <row r="29">
      <c r="E29" s="1">
        <v>1.0</v>
      </c>
      <c r="G29" s="1">
        <v>0.0</v>
      </c>
      <c r="H29" s="10"/>
    </row>
    <row r="30">
      <c r="A30" s="14" t="s">
        <v>30</v>
      </c>
      <c r="E30" s="1">
        <v>2.0</v>
      </c>
      <c r="G30" s="1">
        <v>-0.35</v>
      </c>
      <c r="H30" s="10"/>
    </row>
    <row r="31">
      <c r="A31" s="7" t="s">
        <v>31</v>
      </c>
      <c r="E31" s="1">
        <v>3.0</v>
      </c>
      <c r="G31" s="1">
        <v>-0.47</v>
      </c>
      <c r="H31" s="10"/>
    </row>
    <row r="32">
      <c r="A32" s="15" t="s">
        <v>32</v>
      </c>
      <c r="E32" s="1">
        <v>4.0</v>
      </c>
      <c r="G32" s="1">
        <v>-0.53</v>
      </c>
      <c r="H32" s="10"/>
    </row>
    <row r="33">
      <c r="A33" s="16" t="s">
        <v>33</v>
      </c>
      <c r="E33" s="1">
        <v>5.0</v>
      </c>
      <c r="G33" s="1">
        <v>-0.56</v>
      </c>
      <c r="H33" s="10"/>
    </row>
    <row r="34">
      <c r="E34" s="1">
        <v>6.0</v>
      </c>
      <c r="G34" s="1">
        <v>-0.58</v>
      </c>
      <c r="H34" s="10"/>
    </row>
    <row r="35">
      <c r="A35" s="12" t="s">
        <v>427</v>
      </c>
      <c r="E35" s="1">
        <v>7.0</v>
      </c>
      <c r="G35" s="1">
        <v>-0.6</v>
      </c>
      <c r="H35" s="10"/>
    </row>
    <row r="50">
      <c r="A50" s="1" t="s">
        <v>35</v>
      </c>
    </row>
    <row r="51">
      <c r="A51" s="1">
        <v>1.0</v>
      </c>
      <c r="B51" s="1" t="s">
        <v>428</v>
      </c>
      <c r="C51" s="1" t="s">
        <v>429</v>
      </c>
    </row>
    <row r="52">
      <c r="B52" s="1" t="s">
        <v>430</v>
      </c>
      <c r="C52" s="1" t="s">
        <v>431</v>
      </c>
    </row>
    <row r="53">
      <c r="A53" s="1">
        <v>2.0</v>
      </c>
      <c r="B53" s="1" t="s">
        <v>432</v>
      </c>
      <c r="C53" s="1" t="s">
        <v>433</v>
      </c>
    </row>
    <row r="54">
      <c r="B54" s="1" t="s">
        <v>434</v>
      </c>
      <c r="C54" s="1" t="s">
        <v>435</v>
      </c>
    </row>
    <row r="55">
      <c r="A55" s="1">
        <v>3.0</v>
      </c>
      <c r="B55" s="1" t="s">
        <v>436</v>
      </c>
      <c r="C55" s="1" t="s">
        <v>437</v>
      </c>
    </row>
    <row r="56">
      <c r="B56" s="1" t="s">
        <v>438</v>
      </c>
      <c r="C56" s="1" t="s">
        <v>439</v>
      </c>
    </row>
    <row r="57">
      <c r="A57" s="1">
        <v>4.0</v>
      </c>
      <c r="B57" s="1" t="s">
        <v>440</v>
      </c>
      <c r="C57" s="1" t="s">
        <v>441</v>
      </c>
    </row>
  </sheetData>
  <mergeCells count="2">
    <mergeCell ref="A20:C27"/>
    <mergeCell ref="A35:C42"/>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442</v>
      </c>
      <c r="F1" s="1">
        <v>2.0</v>
      </c>
      <c r="G1" s="1">
        <v>3.0</v>
      </c>
      <c r="H1" s="1">
        <v>4.0</v>
      </c>
      <c r="I1" s="1">
        <v>5.0</v>
      </c>
    </row>
    <row r="2">
      <c r="A2" s="1" t="s">
        <v>2</v>
      </c>
      <c r="B2" s="1" t="s">
        <v>3</v>
      </c>
      <c r="D2" s="1"/>
      <c r="E2" s="1"/>
      <c r="F2" s="17" t="s">
        <v>16</v>
      </c>
      <c r="G2" s="17" t="s">
        <v>51</v>
      </c>
      <c r="H2" s="1" t="s">
        <v>443</v>
      </c>
      <c r="I2" s="1" t="s">
        <v>103</v>
      </c>
    </row>
    <row r="3">
      <c r="A3" s="1" t="s">
        <v>12</v>
      </c>
      <c r="B3" s="1" t="s">
        <v>404</v>
      </c>
      <c r="D3" s="1" t="s">
        <v>14</v>
      </c>
      <c r="E3" s="3">
        <v>15.0</v>
      </c>
      <c r="F3" s="4">
        <f t="shared" ref="F3:G3" si="1">F8+vlookup($E3,$E9:$L17,F1,false)+vlookup($E4,$E21:$L25,F1,false)+vlookup($E5,$E29:$L35,F1,false)</f>
        <v>429</v>
      </c>
      <c r="G3" s="4">
        <f t="shared" si="1"/>
        <v>0.14</v>
      </c>
      <c r="H3" s="6">
        <f>(H8+vlookup($E3,$E9:$L17,H1,false))*(100%+vlookup($E5,$E29:$L35,H1,false))+vlookup($E4,$E21:$L25,H1,false)</f>
        <v>0.4</v>
      </c>
      <c r="I3" s="4">
        <f>I8+vlookup($E3,$E9:$N17,I1,false)+vlookup($E4,$E21:$N25,I1,false)+vlookup($E5,$E29:$N35,I1,false)</f>
        <v>8</v>
      </c>
    </row>
    <row r="4">
      <c r="A4" s="1" t="s">
        <v>15</v>
      </c>
      <c r="B4" s="1" t="s">
        <v>219</v>
      </c>
      <c r="D4" s="1" t="s">
        <v>17</v>
      </c>
      <c r="E4" s="3">
        <v>5.0</v>
      </c>
    </row>
    <row r="5">
      <c r="A5" s="1" t="s">
        <v>18</v>
      </c>
      <c r="B5" s="1" t="s">
        <v>58</v>
      </c>
      <c r="D5" s="1" t="s">
        <v>20</v>
      </c>
      <c r="E5" s="3">
        <v>7.0</v>
      </c>
    </row>
    <row r="6">
      <c r="A6" s="1" t="s">
        <v>21</v>
      </c>
      <c r="B6" s="1">
        <v>13.0</v>
      </c>
    </row>
    <row r="7">
      <c r="A7" s="1" t="s">
        <v>22</v>
      </c>
      <c r="B7" s="1" t="s">
        <v>81</v>
      </c>
      <c r="F7" s="2" t="str">
        <f t="shared" ref="F7:I7" si="2">F$2</f>
        <v>Damage</v>
      </c>
      <c r="G7" s="2" t="str">
        <f t="shared" si="2"/>
        <v>Attack Interval</v>
      </c>
      <c r="H7" s="2" t="str">
        <f t="shared" si="2"/>
        <v>Chance of bonus enhancement</v>
      </c>
      <c r="I7" s="2" t="str">
        <f t="shared" si="2"/>
        <v>Hero Cooldown</v>
      </c>
      <c r="J7" s="2"/>
      <c r="K7" s="2"/>
      <c r="L7" s="2"/>
    </row>
    <row r="8">
      <c r="E8" s="1" t="s">
        <v>14</v>
      </c>
      <c r="F8" s="1">
        <v>114.0</v>
      </c>
      <c r="G8" s="1">
        <v>1.0</v>
      </c>
      <c r="H8" s="10">
        <v>0.2</v>
      </c>
      <c r="I8" s="1">
        <v>4.0</v>
      </c>
      <c r="J8" s="10"/>
    </row>
    <row r="9">
      <c r="E9" s="1">
        <v>7.0</v>
      </c>
      <c r="F9" s="1">
        <v>0.0</v>
      </c>
      <c r="H9" s="10">
        <v>0.0</v>
      </c>
      <c r="I9" s="1">
        <v>0.0</v>
      </c>
    </row>
    <row r="10">
      <c r="A10" s="1" t="s">
        <v>14</v>
      </c>
      <c r="B10" s="1" t="s">
        <v>25</v>
      </c>
      <c r="E10" s="1">
        <v>8.0</v>
      </c>
      <c r="F10" s="1">
        <v>17.0</v>
      </c>
      <c r="H10" s="11">
        <v>0.025</v>
      </c>
      <c r="I10" s="1">
        <v>0.5</v>
      </c>
    </row>
    <row r="11">
      <c r="A11" s="1" t="s">
        <v>17</v>
      </c>
      <c r="B11" s="1" t="s">
        <v>60</v>
      </c>
      <c r="E11" s="1">
        <v>9.0</v>
      </c>
      <c r="F11" s="1">
        <v>37.0</v>
      </c>
      <c r="H11" s="10">
        <v>0.05</v>
      </c>
      <c r="I11" s="1">
        <v>1.0</v>
      </c>
    </row>
    <row r="12">
      <c r="A12" s="1" t="s">
        <v>20</v>
      </c>
      <c r="B12" s="1" t="s">
        <v>27</v>
      </c>
      <c r="E12" s="1">
        <v>10.0</v>
      </c>
      <c r="F12" s="1">
        <v>59.0</v>
      </c>
      <c r="H12" s="11">
        <v>0.075</v>
      </c>
      <c r="I12" s="1">
        <v>1.5</v>
      </c>
    </row>
    <row r="13">
      <c r="A13" s="1" t="s">
        <v>28</v>
      </c>
      <c r="B13" s="1">
        <f>max(F1:S1)-1</f>
        <v>4</v>
      </c>
      <c r="E13" s="1">
        <v>11.0</v>
      </c>
      <c r="F13" s="1">
        <v>86.0</v>
      </c>
      <c r="H13" s="10">
        <v>0.1</v>
      </c>
      <c r="I13" s="1">
        <v>2.0</v>
      </c>
    </row>
    <row r="14">
      <c r="E14" s="1">
        <v>12.0</v>
      </c>
      <c r="F14" s="1">
        <v>116.0</v>
      </c>
      <c r="H14" s="11">
        <v>0.125</v>
      </c>
      <c r="I14" s="1">
        <v>2.5</v>
      </c>
    </row>
    <row r="15">
      <c r="E15" s="1">
        <v>13.0</v>
      </c>
      <c r="F15" s="1">
        <v>150.0</v>
      </c>
      <c r="H15" s="10">
        <v>0.15</v>
      </c>
      <c r="I15" s="1">
        <v>3.0</v>
      </c>
    </row>
    <row r="16">
      <c r="E16" s="1">
        <v>14.0</v>
      </c>
      <c r="F16" s="1">
        <v>190.0</v>
      </c>
      <c r="H16" s="11">
        <v>0.175</v>
      </c>
      <c r="I16" s="1">
        <v>3.5</v>
      </c>
    </row>
    <row r="17">
      <c r="E17" s="1">
        <v>15.0</v>
      </c>
      <c r="F17" s="1">
        <v>235.0</v>
      </c>
      <c r="H17" s="10">
        <v>0.2</v>
      </c>
      <c r="I17" s="1">
        <v>4.0</v>
      </c>
    </row>
    <row r="19">
      <c r="F19" s="2" t="str">
        <f t="shared" ref="F19:I19" si="3">F$2</f>
        <v>Damage</v>
      </c>
      <c r="G19" s="2" t="str">
        <f t="shared" si="3"/>
        <v>Attack Interval</v>
      </c>
      <c r="H19" s="2" t="str">
        <f t="shared" si="3"/>
        <v>Chance of bonus enhancement</v>
      </c>
      <c r="I19" s="2" t="str">
        <f t="shared" si="3"/>
        <v>Hero Cooldown</v>
      </c>
      <c r="J19" s="2"/>
      <c r="K19" s="2"/>
      <c r="L19" s="2"/>
    </row>
    <row r="20">
      <c r="A20" s="12" t="s">
        <v>444</v>
      </c>
      <c r="E20" s="1" t="s">
        <v>17</v>
      </c>
      <c r="F20" s="1">
        <f t="shared" ref="F20:I20" si="4">F$8</f>
        <v>114</v>
      </c>
      <c r="G20" s="1">
        <f t="shared" si="4"/>
        <v>1</v>
      </c>
      <c r="H20" s="10">
        <f t="shared" si="4"/>
        <v>0.2</v>
      </c>
      <c r="I20" s="1">
        <f t="shared" si="4"/>
        <v>4</v>
      </c>
    </row>
    <row r="21">
      <c r="E21" s="1">
        <v>1.0</v>
      </c>
      <c r="F21" s="1">
        <v>0.0</v>
      </c>
    </row>
    <row r="22">
      <c r="E22" s="1">
        <v>2.0</v>
      </c>
      <c r="F22" s="1">
        <v>20.0</v>
      </c>
    </row>
    <row r="23">
      <c r="E23" s="1">
        <v>3.0</v>
      </c>
      <c r="F23" s="1">
        <v>40.0</v>
      </c>
    </row>
    <row r="24">
      <c r="E24" s="1">
        <v>4.0</v>
      </c>
      <c r="F24" s="1">
        <v>60.0</v>
      </c>
    </row>
    <row r="25">
      <c r="E25" s="1">
        <v>5.0</v>
      </c>
      <c r="F25" s="1">
        <v>80.0</v>
      </c>
    </row>
    <row r="27">
      <c r="F27" s="2" t="str">
        <f t="shared" ref="F27:I27" si="5">F$2</f>
        <v>Damage</v>
      </c>
      <c r="G27" s="2" t="str">
        <f t="shared" si="5"/>
        <v>Attack Interval</v>
      </c>
      <c r="H27" s="2" t="str">
        <f t="shared" si="5"/>
        <v>Chance of bonus enhancement</v>
      </c>
      <c r="I27" s="2" t="str">
        <f t="shared" si="5"/>
        <v>Hero Cooldown</v>
      </c>
      <c r="J27" s="2"/>
      <c r="K27" s="2"/>
      <c r="L27" s="2"/>
    </row>
    <row r="28">
      <c r="E28" s="1" t="s">
        <v>20</v>
      </c>
      <c r="F28" s="1">
        <f t="shared" ref="F28:I28" si="6">F$8</f>
        <v>114</v>
      </c>
      <c r="G28" s="1">
        <f t="shared" si="6"/>
        <v>1</v>
      </c>
      <c r="H28" s="10">
        <f t="shared" si="6"/>
        <v>0.2</v>
      </c>
      <c r="I28" s="1">
        <f t="shared" si="6"/>
        <v>4</v>
      </c>
    </row>
    <row r="29">
      <c r="E29" s="1">
        <v>1.0</v>
      </c>
      <c r="G29" s="1">
        <v>0.0</v>
      </c>
      <c r="H29" s="10"/>
    </row>
    <row r="30">
      <c r="E30" s="1">
        <v>2.0</v>
      </c>
      <c r="G30" s="1">
        <v>-0.5</v>
      </c>
      <c r="H30" s="10"/>
    </row>
    <row r="31">
      <c r="E31" s="1">
        <v>3.0</v>
      </c>
      <c r="G31" s="1">
        <v>-0.67</v>
      </c>
      <c r="H31" s="10"/>
    </row>
    <row r="32">
      <c r="E32" s="1">
        <v>4.0</v>
      </c>
      <c r="G32" s="1">
        <v>-0.75</v>
      </c>
      <c r="H32" s="10"/>
    </row>
    <row r="33">
      <c r="E33" s="1">
        <v>5.0</v>
      </c>
      <c r="G33" s="1">
        <v>-0.8</v>
      </c>
      <c r="H33" s="10"/>
    </row>
    <row r="34">
      <c r="E34" s="1">
        <v>6.0</v>
      </c>
      <c r="G34" s="1">
        <v>-0.83</v>
      </c>
      <c r="H34" s="10"/>
    </row>
    <row r="35">
      <c r="A35" s="12" t="s">
        <v>445</v>
      </c>
      <c r="E35" s="1">
        <v>7.0</v>
      </c>
      <c r="G35" s="1">
        <v>-0.86</v>
      </c>
      <c r="H35" s="10"/>
    </row>
    <row r="50">
      <c r="A50" s="1" t="s">
        <v>35</v>
      </c>
    </row>
    <row r="51">
      <c r="A51" s="1">
        <v>1.0</v>
      </c>
    </row>
    <row r="53">
      <c r="A53" s="1">
        <v>2.0</v>
      </c>
    </row>
    <row r="55">
      <c r="A55" s="1">
        <v>3.0</v>
      </c>
    </row>
    <row r="57">
      <c r="A57" s="1">
        <v>4.0</v>
      </c>
    </row>
  </sheetData>
  <mergeCells count="2">
    <mergeCell ref="A20:C27"/>
    <mergeCell ref="A35:C42"/>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446</v>
      </c>
      <c r="F1" s="1">
        <v>2.0</v>
      </c>
      <c r="G1" s="1">
        <v>3.0</v>
      </c>
      <c r="H1" s="1">
        <v>4.0</v>
      </c>
      <c r="I1" s="1">
        <v>5.0</v>
      </c>
      <c r="J1" s="1">
        <v>6.0</v>
      </c>
    </row>
    <row r="2">
      <c r="A2" s="1" t="s">
        <v>2</v>
      </c>
      <c r="B2" s="1" t="s">
        <v>3</v>
      </c>
      <c r="D2" s="1"/>
      <c r="E2" s="1"/>
      <c r="F2" s="17" t="s">
        <v>16</v>
      </c>
      <c r="G2" s="17" t="s">
        <v>51</v>
      </c>
      <c r="H2" s="1" t="s">
        <v>334</v>
      </c>
      <c r="I2" s="1" t="s">
        <v>102</v>
      </c>
      <c r="J2" s="1" t="s">
        <v>103</v>
      </c>
    </row>
    <row r="3">
      <c r="A3" s="1" t="s">
        <v>12</v>
      </c>
      <c r="B3" s="1" t="s">
        <v>56</v>
      </c>
      <c r="D3" s="1" t="s">
        <v>14</v>
      </c>
      <c r="E3" s="3">
        <v>15.0</v>
      </c>
      <c r="F3" s="4">
        <f>F8+vlookup($E3,$E9:$L17,F1,false)+vlookup($E4,$E21:$L25,F1,false)+vlookup($E5,$E29:$L35,F1,false)</f>
        <v>349</v>
      </c>
      <c r="G3" s="4">
        <f>G8+vlookup(E3,E38:L46,E5+1)</f>
        <v>0.08</v>
      </c>
      <c r="H3" s="24">
        <f>(H8+vlookup($E3,$E9:$L17,H1,false))*(100%+vlookup($E5,$E29:$L35,H1,false))+vlookup($E4,$E21:$L25,H1,false)</f>
        <v>3.9</v>
      </c>
      <c r="I3" s="24">
        <f>I8+vlookup(E3,E49:L57,E5+1)</f>
        <v>1.55</v>
      </c>
      <c r="J3" s="4">
        <f>J8+vlookup($E3,$E9:$N17,J1,false)+vlookup($E4,$E21:$N25,J1,false)+vlookup($E5,$E29:$N35,J1,false)</f>
        <v>8</v>
      </c>
    </row>
    <row r="4">
      <c r="A4" s="1" t="s">
        <v>15</v>
      </c>
      <c r="B4" s="1" t="s">
        <v>239</v>
      </c>
      <c r="D4" s="1" t="s">
        <v>17</v>
      </c>
      <c r="E4" s="3">
        <v>5.0</v>
      </c>
    </row>
    <row r="5">
      <c r="A5" s="1" t="s">
        <v>18</v>
      </c>
      <c r="B5" s="1" t="s">
        <v>58</v>
      </c>
      <c r="D5" s="1" t="s">
        <v>20</v>
      </c>
      <c r="E5" s="3">
        <v>7.0</v>
      </c>
      <c r="G5" s="1"/>
    </row>
    <row r="6">
      <c r="A6" s="1" t="s">
        <v>21</v>
      </c>
      <c r="B6" s="1">
        <v>12.0</v>
      </c>
    </row>
    <row r="7">
      <c r="A7" s="1" t="s">
        <v>22</v>
      </c>
      <c r="B7" s="1" t="s">
        <v>81</v>
      </c>
      <c r="F7" s="2" t="str">
        <f t="shared" ref="F7:J7" si="1">F$2</f>
        <v>Damage</v>
      </c>
      <c r="G7" s="2" t="str">
        <f t="shared" si="1"/>
        <v>Attack Interval</v>
      </c>
      <c r="H7" s="2" t="str">
        <f t="shared" si="1"/>
        <v>Trap duration</v>
      </c>
      <c r="I7" s="2" t="str">
        <f t="shared" si="1"/>
        <v>Activation interval</v>
      </c>
      <c r="J7" s="2" t="str">
        <f t="shared" si="1"/>
        <v>Hero Cooldown</v>
      </c>
      <c r="K7" s="2"/>
      <c r="L7" s="2"/>
    </row>
    <row r="8">
      <c r="E8" s="1" t="s">
        <v>14</v>
      </c>
      <c r="F8" s="1">
        <v>45.0</v>
      </c>
      <c r="G8" s="1">
        <v>0.7</v>
      </c>
      <c r="H8" s="1">
        <v>2.5</v>
      </c>
      <c r="I8" s="1">
        <v>5.0</v>
      </c>
      <c r="J8" s="1">
        <v>4.0</v>
      </c>
    </row>
    <row r="9">
      <c r="E9" s="1">
        <v>7.0</v>
      </c>
      <c r="F9" s="1">
        <v>0.0</v>
      </c>
      <c r="G9" s="1">
        <v>0.0</v>
      </c>
      <c r="H9" s="1">
        <v>0.0</v>
      </c>
      <c r="I9" s="1">
        <v>0.0</v>
      </c>
      <c r="J9" s="1">
        <v>0.0</v>
      </c>
    </row>
    <row r="10">
      <c r="A10" s="1" t="s">
        <v>14</v>
      </c>
      <c r="B10" s="1" t="s">
        <v>25</v>
      </c>
      <c r="E10" s="1">
        <v>8.0</v>
      </c>
      <c r="F10" s="1">
        <v>8.0</v>
      </c>
      <c r="G10" s="1">
        <v>-0.02</v>
      </c>
      <c r="H10" s="1">
        <v>0.1</v>
      </c>
      <c r="I10" s="1">
        <v>-0.2</v>
      </c>
      <c r="J10" s="1">
        <v>0.5</v>
      </c>
    </row>
    <row r="11">
      <c r="A11" s="1" t="s">
        <v>17</v>
      </c>
      <c r="B11" s="1" t="s">
        <v>60</v>
      </c>
      <c r="E11" s="1">
        <v>9.0</v>
      </c>
      <c r="F11" s="1">
        <v>17.0</v>
      </c>
      <c r="G11" s="1">
        <v>-0.04</v>
      </c>
      <c r="H11" s="1">
        <v>0.2</v>
      </c>
      <c r="I11" s="1">
        <v>-0.4</v>
      </c>
      <c r="J11" s="1">
        <v>1.0</v>
      </c>
    </row>
    <row r="12">
      <c r="A12" s="1" t="s">
        <v>20</v>
      </c>
      <c r="B12" s="1" t="s">
        <v>27</v>
      </c>
      <c r="E12" s="1">
        <v>10.0</v>
      </c>
      <c r="F12" s="1">
        <v>28.0</v>
      </c>
      <c r="G12" s="1">
        <v>-0.06</v>
      </c>
      <c r="H12" s="1">
        <v>0.3</v>
      </c>
      <c r="I12" s="1">
        <v>-0.6</v>
      </c>
      <c r="J12" s="1">
        <v>1.5</v>
      </c>
    </row>
    <row r="13">
      <c r="A13" s="1" t="s">
        <v>28</v>
      </c>
      <c r="B13" s="1">
        <v>5.0</v>
      </c>
      <c r="E13" s="1">
        <v>11.0</v>
      </c>
      <c r="F13" s="1">
        <v>42.0</v>
      </c>
      <c r="G13" s="1">
        <v>-0.08</v>
      </c>
      <c r="H13" s="1">
        <v>0.4</v>
      </c>
      <c r="I13" s="1">
        <v>-0.8</v>
      </c>
      <c r="J13" s="1">
        <v>2.0</v>
      </c>
    </row>
    <row r="14">
      <c r="E14" s="1">
        <v>12.0</v>
      </c>
      <c r="F14" s="1">
        <v>58.0</v>
      </c>
      <c r="G14" s="1">
        <v>-0.1</v>
      </c>
      <c r="H14" s="1">
        <v>0.5</v>
      </c>
      <c r="I14" s="1">
        <v>-1.0</v>
      </c>
      <c r="J14" s="1">
        <v>2.5</v>
      </c>
    </row>
    <row r="15">
      <c r="E15" s="1">
        <v>13.0</v>
      </c>
      <c r="F15" s="1">
        <v>76.0</v>
      </c>
      <c r="G15" s="1">
        <v>-0.12</v>
      </c>
      <c r="H15" s="1">
        <v>0.6</v>
      </c>
      <c r="I15" s="1">
        <v>-1.2</v>
      </c>
      <c r="J15" s="1">
        <v>3.0</v>
      </c>
    </row>
    <row r="16">
      <c r="E16" s="1">
        <v>14.0</v>
      </c>
      <c r="F16" s="1">
        <v>98.0</v>
      </c>
      <c r="G16" s="1">
        <v>-0.14</v>
      </c>
      <c r="H16" s="1">
        <v>0.7</v>
      </c>
      <c r="I16" s="1">
        <v>-1.4</v>
      </c>
      <c r="J16" s="1">
        <v>3.5</v>
      </c>
    </row>
    <row r="17">
      <c r="E17" s="1">
        <v>15.0</v>
      </c>
      <c r="F17" s="1">
        <v>124.0</v>
      </c>
      <c r="G17" s="1">
        <v>-0.16</v>
      </c>
      <c r="H17" s="1">
        <v>0.8</v>
      </c>
      <c r="I17" s="1">
        <v>-1.6</v>
      </c>
      <c r="J17" s="1">
        <v>4.0</v>
      </c>
    </row>
    <row r="19">
      <c r="F19" s="2" t="str">
        <f t="shared" ref="F19:J19" si="2">F$2</f>
        <v>Damage</v>
      </c>
      <c r="G19" s="2" t="str">
        <f t="shared" si="2"/>
        <v>Attack Interval</v>
      </c>
      <c r="H19" s="2" t="str">
        <f t="shared" si="2"/>
        <v>Trap duration</v>
      </c>
      <c r="I19" s="2" t="str">
        <f t="shared" si="2"/>
        <v>Activation interval</v>
      </c>
      <c r="J19" s="2" t="str">
        <f t="shared" si="2"/>
        <v>Hero Cooldown</v>
      </c>
      <c r="K19" s="2"/>
      <c r="L19" s="2"/>
    </row>
    <row r="20">
      <c r="A20" s="12" t="s">
        <v>447</v>
      </c>
      <c r="E20" s="1" t="s">
        <v>17</v>
      </c>
      <c r="F20" s="1">
        <f t="shared" ref="F20:J20" si="3">F$8</f>
        <v>45</v>
      </c>
      <c r="G20" s="1">
        <f t="shared" si="3"/>
        <v>0.7</v>
      </c>
      <c r="H20" s="1">
        <f t="shared" si="3"/>
        <v>2.5</v>
      </c>
      <c r="I20" s="1">
        <f t="shared" si="3"/>
        <v>5</v>
      </c>
      <c r="J20" s="1">
        <f t="shared" si="3"/>
        <v>4</v>
      </c>
    </row>
    <row r="21">
      <c r="E21" s="1">
        <v>1.0</v>
      </c>
      <c r="F21" s="1">
        <v>0.0</v>
      </c>
      <c r="H21" s="1">
        <v>0.0</v>
      </c>
    </row>
    <row r="22">
      <c r="E22" s="1">
        <v>2.0</v>
      </c>
      <c r="F22" s="1">
        <v>45.0</v>
      </c>
      <c r="H22" s="1">
        <v>0.15</v>
      </c>
    </row>
    <row r="23">
      <c r="E23" s="1">
        <v>3.0</v>
      </c>
      <c r="F23" s="1">
        <v>90.0</v>
      </c>
      <c r="H23" s="1">
        <v>0.3</v>
      </c>
    </row>
    <row r="24">
      <c r="E24" s="1">
        <v>4.0</v>
      </c>
      <c r="F24" s="1">
        <v>135.0</v>
      </c>
      <c r="H24" s="1">
        <v>0.45</v>
      </c>
    </row>
    <row r="25">
      <c r="E25" s="1">
        <v>5.0</v>
      </c>
      <c r="F25" s="1">
        <v>180.0</v>
      </c>
      <c r="H25" s="1">
        <v>0.6</v>
      </c>
    </row>
    <row r="27">
      <c r="F27" s="2" t="str">
        <f t="shared" ref="F27:J27" si="4">F$2</f>
        <v>Damage</v>
      </c>
      <c r="G27" s="2" t="str">
        <f t="shared" si="4"/>
        <v>Attack Interval</v>
      </c>
      <c r="H27" s="2" t="str">
        <f t="shared" si="4"/>
        <v>Trap duration</v>
      </c>
      <c r="I27" s="2" t="str">
        <f t="shared" si="4"/>
        <v>Activation interval</v>
      </c>
      <c r="J27" s="2" t="str">
        <f t="shared" si="4"/>
        <v>Hero Cooldown</v>
      </c>
      <c r="K27" s="2"/>
      <c r="L27" s="2"/>
    </row>
    <row r="28">
      <c r="E28" s="1" t="s">
        <v>20</v>
      </c>
      <c r="F28" s="1">
        <f t="shared" ref="F28:J28" si="5">F$8</f>
        <v>45</v>
      </c>
      <c r="G28" s="1">
        <f t="shared" si="5"/>
        <v>0.7</v>
      </c>
      <c r="H28" s="1">
        <f t="shared" si="5"/>
        <v>2.5</v>
      </c>
      <c r="I28" s="1">
        <f t="shared" si="5"/>
        <v>5</v>
      </c>
      <c r="J28" s="1">
        <f t="shared" si="5"/>
        <v>4</v>
      </c>
    </row>
    <row r="29">
      <c r="E29" s="1">
        <v>1.0</v>
      </c>
      <c r="G29" s="1">
        <v>0.0</v>
      </c>
      <c r="H29" s="10"/>
      <c r="I29" s="1">
        <v>0.0</v>
      </c>
    </row>
    <row r="30">
      <c r="E30" s="1">
        <v>2.0</v>
      </c>
      <c r="G30" s="1">
        <v>-0.35</v>
      </c>
      <c r="H30" s="10"/>
      <c r="I30" s="1">
        <v>-0.83</v>
      </c>
    </row>
    <row r="31">
      <c r="E31" s="1">
        <v>3.0</v>
      </c>
      <c r="G31" s="1">
        <v>-0.47</v>
      </c>
      <c r="H31" s="10"/>
      <c r="I31" s="1">
        <v>-1.43</v>
      </c>
    </row>
    <row r="32">
      <c r="E32" s="1">
        <v>4.0</v>
      </c>
      <c r="G32" s="1">
        <v>-0.53</v>
      </c>
      <c r="H32" s="10"/>
      <c r="I32" s="1">
        <v>-1.88</v>
      </c>
    </row>
    <row r="33">
      <c r="E33" s="1">
        <v>5.0</v>
      </c>
      <c r="G33" s="1">
        <v>-0.56</v>
      </c>
      <c r="H33" s="10"/>
      <c r="I33" s="1">
        <v>-2.22</v>
      </c>
    </row>
    <row r="34">
      <c r="E34" s="1">
        <v>6.0</v>
      </c>
      <c r="G34" s="1">
        <v>-0.58</v>
      </c>
      <c r="H34" s="10"/>
      <c r="I34" s="1">
        <v>-2.5</v>
      </c>
    </row>
    <row r="35">
      <c r="A35" s="12" t="s">
        <v>448</v>
      </c>
      <c r="E35" s="1">
        <v>7.0</v>
      </c>
      <c r="G35" s="1">
        <v>-0.6</v>
      </c>
      <c r="H35" s="10"/>
      <c r="I35" s="1">
        <v>-2.73</v>
      </c>
    </row>
    <row r="37">
      <c r="E37" s="1" t="s">
        <v>51</v>
      </c>
      <c r="F37" s="1">
        <v>1.0</v>
      </c>
      <c r="G37" s="1">
        <v>2.0</v>
      </c>
      <c r="H37" s="1">
        <v>3.0</v>
      </c>
      <c r="I37" s="1">
        <v>4.0</v>
      </c>
      <c r="J37" s="1">
        <v>5.0</v>
      </c>
      <c r="K37" s="1">
        <v>6.0</v>
      </c>
      <c r="L37" s="1">
        <v>7.0</v>
      </c>
    </row>
    <row r="38">
      <c r="E38" s="1">
        <v>7.0</v>
      </c>
      <c r="F38" s="1">
        <v>0.0</v>
      </c>
      <c r="G38" s="1">
        <v>-0.35</v>
      </c>
      <c r="H38" s="1">
        <v>-0.47</v>
      </c>
      <c r="I38" s="1">
        <v>-0.53</v>
      </c>
      <c r="J38" s="1">
        <v>-0.56</v>
      </c>
      <c r="K38" s="1">
        <v>-0.58</v>
      </c>
      <c r="L38" s="1">
        <v>-0.6</v>
      </c>
    </row>
    <row r="39">
      <c r="E39" s="1">
        <v>8.0</v>
      </c>
      <c r="F39" s="1">
        <v>-0.02</v>
      </c>
      <c r="G39" s="1">
        <v>-0.36</v>
      </c>
      <c r="H39" s="1">
        <v>-0.47</v>
      </c>
      <c r="I39" s="1">
        <v>-0.53</v>
      </c>
      <c r="J39" s="1">
        <v>-0.56</v>
      </c>
      <c r="K39" s="1">
        <v>-0.59</v>
      </c>
      <c r="L39" s="1">
        <v>-0.6</v>
      </c>
    </row>
    <row r="40">
      <c r="E40" s="1">
        <v>9.0</v>
      </c>
      <c r="F40" s="1">
        <v>-0.04</v>
      </c>
      <c r="G40" s="1">
        <v>-0.37</v>
      </c>
      <c r="H40" s="1">
        <v>-0.48</v>
      </c>
      <c r="I40" s="1">
        <v>-0.54</v>
      </c>
      <c r="J40" s="1">
        <v>-0.57</v>
      </c>
      <c r="K40" s="1">
        <v>-0.59</v>
      </c>
      <c r="L40" s="1">
        <v>-0.61</v>
      </c>
    </row>
    <row r="41">
      <c r="E41" s="1">
        <v>10.0</v>
      </c>
      <c r="F41" s="1">
        <v>-0.06</v>
      </c>
      <c r="G41" s="1">
        <v>-0.38</v>
      </c>
      <c r="H41" s="1">
        <v>-0.49</v>
      </c>
      <c r="I41" s="1">
        <v>-0.54</v>
      </c>
      <c r="J41" s="1">
        <v>-0.57</v>
      </c>
      <c r="K41" s="1">
        <v>-0.59</v>
      </c>
      <c r="L41" s="1">
        <v>-0.61</v>
      </c>
    </row>
    <row r="42">
      <c r="E42" s="1">
        <v>11.0</v>
      </c>
      <c r="F42" s="1">
        <v>-0.08</v>
      </c>
      <c r="G42" s="1">
        <v>-0.39</v>
      </c>
      <c r="H42" s="1">
        <v>-0.49</v>
      </c>
      <c r="I42" s="1">
        <v>-0.55</v>
      </c>
      <c r="J42" s="1">
        <v>-0.58</v>
      </c>
      <c r="K42" s="1">
        <v>-0.6</v>
      </c>
      <c r="L42" s="1">
        <v>-0.61</v>
      </c>
    </row>
    <row r="43">
      <c r="E43" s="1">
        <v>12.0</v>
      </c>
      <c r="F43" s="1">
        <v>-0.1</v>
      </c>
      <c r="G43" s="1">
        <v>-0.4</v>
      </c>
      <c r="H43" s="1">
        <v>-0.5</v>
      </c>
      <c r="I43" s="1">
        <v>-0.55</v>
      </c>
      <c r="J43" s="1">
        <v>-0.58</v>
      </c>
      <c r="K43" s="1">
        <v>-0.6</v>
      </c>
      <c r="L43" s="1">
        <v>-0.61</v>
      </c>
    </row>
    <row r="44">
      <c r="E44" s="1">
        <v>13.0</v>
      </c>
      <c r="F44" s="1">
        <v>-0.12</v>
      </c>
      <c r="G44" s="1">
        <v>-0.41</v>
      </c>
      <c r="H44" s="1">
        <v>-0.51</v>
      </c>
      <c r="I44" s="1">
        <v>-0.56</v>
      </c>
      <c r="J44" s="1">
        <v>-0.58</v>
      </c>
      <c r="K44" s="1">
        <v>-0.6</v>
      </c>
      <c r="L44" s="1">
        <v>-0.62</v>
      </c>
    </row>
    <row r="45">
      <c r="E45" s="1">
        <v>14.0</v>
      </c>
      <c r="F45" s="1">
        <v>-0.14</v>
      </c>
      <c r="G45" s="1">
        <v>-0.42</v>
      </c>
      <c r="H45" s="1">
        <v>-0.51</v>
      </c>
      <c r="I45" s="1">
        <v>-0.56</v>
      </c>
      <c r="J45" s="1">
        <v>-0.59</v>
      </c>
      <c r="K45" s="1">
        <v>-0.61</v>
      </c>
      <c r="L45" s="1">
        <v>-0.62</v>
      </c>
    </row>
    <row r="46">
      <c r="E46" s="1">
        <v>15.0</v>
      </c>
      <c r="F46" s="1">
        <v>-0.16</v>
      </c>
      <c r="G46" s="1">
        <v>-0.43</v>
      </c>
      <c r="H46" s="1">
        <v>-0.52</v>
      </c>
      <c r="I46" s="1">
        <v>-0.57</v>
      </c>
      <c r="J46" s="1">
        <v>-0.59</v>
      </c>
      <c r="K46" s="1">
        <v>-0.61</v>
      </c>
      <c r="L46" s="1">
        <v>-0.62</v>
      </c>
    </row>
    <row r="47">
      <c r="E47" s="1"/>
    </row>
    <row r="48">
      <c r="E48" s="1" t="s">
        <v>5</v>
      </c>
      <c r="F48" s="1">
        <v>1.0</v>
      </c>
      <c r="G48" s="1">
        <v>2.0</v>
      </c>
      <c r="H48" s="1">
        <v>3.0</v>
      </c>
      <c r="I48" s="1">
        <v>4.0</v>
      </c>
      <c r="J48" s="1">
        <v>5.0</v>
      </c>
      <c r="K48" s="1">
        <v>6.0</v>
      </c>
      <c r="L48" s="1">
        <v>7.0</v>
      </c>
    </row>
    <row r="49">
      <c r="E49" s="1">
        <v>7.0</v>
      </c>
      <c r="F49" s="1">
        <v>0.0</v>
      </c>
      <c r="G49" s="1">
        <v>-0.83</v>
      </c>
      <c r="H49" s="1">
        <v>-1.43</v>
      </c>
      <c r="I49" s="1">
        <v>-1.88</v>
      </c>
      <c r="J49" s="1">
        <v>-2.22</v>
      </c>
      <c r="K49" s="1">
        <v>-2.5</v>
      </c>
      <c r="L49" s="1">
        <v>-2.73</v>
      </c>
    </row>
    <row r="50">
      <c r="A50" s="1" t="s">
        <v>35</v>
      </c>
      <c r="E50" s="1">
        <v>8.0</v>
      </c>
      <c r="F50" s="1">
        <v>-0.2</v>
      </c>
      <c r="G50" s="1">
        <v>-1.0</v>
      </c>
      <c r="H50" s="1">
        <v>-1.57</v>
      </c>
      <c r="I50" s="1">
        <v>-2.0</v>
      </c>
      <c r="J50" s="1">
        <v>-2.33</v>
      </c>
      <c r="K50" s="1">
        <v>-2.6</v>
      </c>
      <c r="L50" s="1">
        <v>-2.82</v>
      </c>
    </row>
    <row r="51">
      <c r="A51" s="1">
        <v>1.0</v>
      </c>
      <c r="E51" s="1">
        <v>9.0</v>
      </c>
      <c r="F51" s="1">
        <v>-0.4</v>
      </c>
      <c r="G51" s="1">
        <v>-1.17</v>
      </c>
      <c r="H51" s="1">
        <v>-1.71</v>
      </c>
      <c r="I51" s="1">
        <v>-2.13</v>
      </c>
      <c r="J51" s="1">
        <v>-2.44</v>
      </c>
      <c r="K51" s="1">
        <v>-2.7</v>
      </c>
      <c r="L51" s="1">
        <v>-2.91</v>
      </c>
    </row>
    <row r="52">
      <c r="E52" s="1">
        <v>10.0</v>
      </c>
      <c r="F52" s="1">
        <v>-0.6</v>
      </c>
      <c r="G52" s="1">
        <v>-1.33</v>
      </c>
      <c r="H52" s="1">
        <v>-1.86</v>
      </c>
      <c r="I52" s="1">
        <v>-2.25</v>
      </c>
      <c r="J52" s="1">
        <v>-2.56</v>
      </c>
      <c r="K52" s="1">
        <v>-2.8</v>
      </c>
      <c r="L52" s="1">
        <v>-3.0</v>
      </c>
    </row>
    <row r="53">
      <c r="A53" s="1">
        <v>2.0</v>
      </c>
      <c r="E53" s="1">
        <v>11.0</v>
      </c>
      <c r="F53" s="1">
        <v>-0.8</v>
      </c>
      <c r="G53" s="1">
        <v>-1.5</v>
      </c>
      <c r="H53" s="1">
        <v>-2.0</v>
      </c>
      <c r="I53" s="1">
        <v>-2.38</v>
      </c>
      <c r="J53" s="1">
        <v>-2.67</v>
      </c>
      <c r="K53" s="1">
        <v>-2.9</v>
      </c>
      <c r="L53" s="1">
        <v>-3.09</v>
      </c>
    </row>
    <row r="54">
      <c r="E54" s="1">
        <v>12.0</v>
      </c>
      <c r="F54" s="1">
        <v>-1.0</v>
      </c>
      <c r="G54" s="1">
        <v>-1.67</v>
      </c>
      <c r="H54" s="1">
        <v>-2.14</v>
      </c>
      <c r="I54" s="1">
        <v>-2.5</v>
      </c>
      <c r="J54" s="1">
        <v>-2.78</v>
      </c>
      <c r="K54" s="1">
        <v>-3.0</v>
      </c>
      <c r="L54" s="1">
        <v>-3.18</v>
      </c>
    </row>
    <row r="55">
      <c r="A55" s="1">
        <v>3.0</v>
      </c>
      <c r="E55" s="1">
        <v>13.0</v>
      </c>
      <c r="F55" s="1">
        <v>-1.2</v>
      </c>
      <c r="G55" s="1">
        <v>-1.83</v>
      </c>
      <c r="H55" s="1">
        <v>-2.29</v>
      </c>
      <c r="I55" s="1">
        <v>-2.63</v>
      </c>
      <c r="J55" s="1">
        <v>-2.89</v>
      </c>
      <c r="K55" s="1">
        <v>-3.1</v>
      </c>
      <c r="L55" s="1">
        <v>-3.27</v>
      </c>
    </row>
    <row r="56">
      <c r="E56" s="1">
        <v>14.0</v>
      </c>
      <c r="F56" s="1">
        <v>-1.4</v>
      </c>
      <c r="G56" s="1">
        <v>-2.0</v>
      </c>
      <c r="H56" s="1">
        <v>-2.43</v>
      </c>
      <c r="I56" s="1">
        <v>-2.75</v>
      </c>
      <c r="J56" s="1">
        <v>-3.0</v>
      </c>
      <c r="K56" s="1">
        <v>-3.2</v>
      </c>
      <c r="L56" s="1">
        <v>-3.36</v>
      </c>
    </row>
    <row r="57">
      <c r="A57" s="1">
        <v>4.0</v>
      </c>
      <c r="E57" s="1">
        <v>15.0</v>
      </c>
      <c r="F57" s="1">
        <v>-1.6</v>
      </c>
      <c r="G57" s="1">
        <v>-2.17</v>
      </c>
      <c r="H57" s="1">
        <v>-2.57</v>
      </c>
      <c r="I57" s="1">
        <v>-2.88</v>
      </c>
      <c r="J57" s="1">
        <v>-3.11</v>
      </c>
      <c r="K57" s="1">
        <v>-3.3</v>
      </c>
      <c r="L57" s="1">
        <v>-3.45</v>
      </c>
    </row>
    <row r="58">
      <c r="E58" s="1"/>
    </row>
    <row r="59">
      <c r="E59" s="1"/>
    </row>
  </sheetData>
  <mergeCells count="2">
    <mergeCell ref="A20:C27"/>
    <mergeCell ref="A35:C42"/>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449</v>
      </c>
      <c r="F1" s="1">
        <v>2.0</v>
      </c>
      <c r="G1" s="1">
        <v>3.0</v>
      </c>
      <c r="H1" s="1">
        <v>4.0</v>
      </c>
      <c r="I1" s="1">
        <v>5.0</v>
      </c>
    </row>
    <row r="2">
      <c r="A2" s="1" t="s">
        <v>2</v>
      </c>
      <c r="B2" s="1" t="s">
        <v>3</v>
      </c>
      <c r="D2" s="1"/>
      <c r="E2" s="1"/>
      <c r="F2" s="17" t="s">
        <v>16</v>
      </c>
      <c r="G2" s="17" t="s">
        <v>51</v>
      </c>
      <c r="H2" s="1" t="s">
        <v>450</v>
      </c>
      <c r="I2" s="1" t="s">
        <v>103</v>
      </c>
    </row>
    <row r="3">
      <c r="A3" s="1" t="s">
        <v>12</v>
      </c>
      <c r="B3" s="1" t="s">
        <v>80</v>
      </c>
      <c r="D3" s="1" t="s">
        <v>14</v>
      </c>
      <c r="E3" s="3">
        <v>15.0</v>
      </c>
      <c r="F3" s="4">
        <f t="shared" ref="F3:H3" si="1">F8+vlookup($E3,$E9:$M17,F1,false)+vlookup($E4,$E21:$M25,F1,false)+vlookup($E5,$E29:$M35,F1,false)</f>
        <v>341</v>
      </c>
      <c r="G3" s="4">
        <f t="shared" si="1"/>
        <v>0.21</v>
      </c>
      <c r="H3" s="5">
        <f t="shared" si="1"/>
        <v>20</v>
      </c>
      <c r="I3" s="5">
        <f>I8+vlookup($E3,$E9:$O17,I1,false)+vlookup($E4,$E21:$O25,I1,false)+vlookup($E5,$E29:$O35,I1,false)</f>
        <v>8</v>
      </c>
    </row>
    <row r="4">
      <c r="A4" s="1" t="s">
        <v>15</v>
      </c>
      <c r="B4" s="1" t="s">
        <v>219</v>
      </c>
      <c r="D4" s="1" t="s">
        <v>17</v>
      </c>
      <c r="E4" s="3">
        <v>1.0</v>
      </c>
    </row>
    <row r="5">
      <c r="A5" s="1" t="s">
        <v>18</v>
      </c>
      <c r="B5" s="1" t="s">
        <v>58</v>
      </c>
      <c r="D5" s="1" t="s">
        <v>20</v>
      </c>
      <c r="E5" s="3">
        <v>7.0</v>
      </c>
    </row>
    <row r="6">
      <c r="A6" s="1" t="s">
        <v>21</v>
      </c>
      <c r="B6" s="1">
        <v>11.0</v>
      </c>
    </row>
    <row r="7">
      <c r="A7" s="1" t="s">
        <v>22</v>
      </c>
      <c r="B7" s="1" t="s">
        <v>81</v>
      </c>
      <c r="F7" s="2" t="str">
        <f t="shared" ref="F7:I7" si="2">F$2</f>
        <v>Damage</v>
      </c>
      <c r="G7" s="2" t="str">
        <f t="shared" si="2"/>
        <v>Attack Interval</v>
      </c>
      <c r="H7" s="2" t="str">
        <f t="shared" si="2"/>
        <v>Replacement cooldown:</v>
      </c>
      <c r="I7" s="2" t="str">
        <f t="shared" si="2"/>
        <v>Hero Cooldown</v>
      </c>
      <c r="J7" s="2"/>
      <c r="K7" s="2"/>
      <c r="L7" s="2"/>
      <c r="M7" s="2"/>
    </row>
    <row r="8">
      <c r="E8" s="1" t="s">
        <v>14</v>
      </c>
      <c r="F8" s="1">
        <v>57.0</v>
      </c>
      <c r="G8" s="1">
        <v>1.5</v>
      </c>
      <c r="H8" s="1">
        <v>28.0</v>
      </c>
      <c r="I8" s="1">
        <v>4.0</v>
      </c>
      <c r="K8" s="10"/>
    </row>
    <row r="9">
      <c r="E9" s="1">
        <v>7.0</v>
      </c>
      <c r="F9" s="1">
        <v>0.0</v>
      </c>
      <c r="H9" s="1">
        <v>0.0</v>
      </c>
      <c r="I9" s="1">
        <v>0.0</v>
      </c>
    </row>
    <row r="10">
      <c r="A10" s="1" t="s">
        <v>14</v>
      </c>
      <c r="B10" s="1" t="s">
        <v>25</v>
      </c>
      <c r="E10" s="1">
        <v>8.0</v>
      </c>
      <c r="F10" s="1">
        <v>14.0</v>
      </c>
      <c r="H10" s="1">
        <v>-1.0</v>
      </c>
      <c r="I10" s="1">
        <v>0.5</v>
      </c>
    </row>
    <row r="11">
      <c r="A11" s="1" t="s">
        <v>17</v>
      </c>
      <c r="B11" s="1" t="s">
        <v>451</v>
      </c>
      <c r="E11" s="1">
        <v>9.0</v>
      </c>
      <c r="F11" s="1">
        <v>32.0</v>
      </c>
      <c r="H11" s="1">
        <v>-2.0</v>
      </c>
      <c r="I11" s="1">
        <v>1.0</v>
      </c>
    </row>
    <row r="12">
      <c r="A12" s="1" t="s">
        <v>20</v>
      </c>
      <c r="B12" s="1" t="s">
        <v>27</v>
      </c>
      <c r="E12" s="1">
        <v>10.0</v>
      </c>
      <c r="F12" s="1">
        <v>54.0</v>
      </c>
      <c r="H12" s="1">
        <v>-3.0</v>
      </c>
      <c r="I12" s="1">
        <v>1.5</v>
      </c>
    </row>
    <row r="13">
      <c r="A13" s="1" t="s">
        <v>28</v>
      </c>
      <c r="B13" s="1">
        <v>3.0</v>
      </c>
      <c r="E13" s="1">
        <v>11.0</v>
      </c>
      <c r="F13" s="1">
        <v>82.0</v>
      </c>
      <c r="H13" s="1">
        <v>-4.0</v>
      </c>
      <c r="I13" s="1">
        <v>2.0</v>
      </c>
    </row>
    <row r="14">
      <c r="E14" s="1">
        <v>12.0</v>
      </c>
      <c r="F14" s="1">
        <v>117.0</v>
      </c>
      <c r="H14" s="1">
        <v>-5.0</v>
      </c>
      <c r="I14" s="1">
        <v>2.5</v>
      </c>
    </row>
    <row r="15">
      <c r="E15" s="1">
        <v>13.0</v>
      </c>
      <c r="F15" s="1">
        <v>161.0</v>
      </c>
      <c r="H15" s="1">
        <v>-6.0</v>
      </c>
      <c r="I15" s="1">
        <v>3.0</v>
      </c>
    </row>
    <row r="16">
      <c r="E16" s="1">
        <v>14.0</v>
      </c>
      <c r="F16" s="1">
        <v>215.0</v>
      </c>
      <c r="H16" s="1">
        <v>-7.0</v>
      </c>
      <c r="I16" s="1">
        <v>3.5</v>
      </c>
    </row>
    <row r="17">
      <c r="E17" s="1">
        <v>15.0</v>
      </c>
      <c r="F17" s="1">
        <v>284.0</v>
      </c>
      <c r="H17" s="1">
        <v>-8.0</v>
      </c>
      <c r="I17" s="1">
        <v>4.0</v>
      </c>
    </row>
    <row r="19">
      <c r="F19" s="2" t="str">
        <f t="shared" ref="F19:I19" si="3">F$2</f>
        <v>Damage</v>
      </c>
      <c r="G19" s="2" t="str">
        <f t="shared" si="3"/>
        <v>Attack Interval</v>
      </c>
      <c r="H19" s="2" t="str">
        <f t="shared" si="3"/>
        <v>Replacement cooldown:</v>
      </c>
      <c r="I19" s="2" t="str">
        <f t="shared" si="3"/>
        <v>Hero Cooldown</v>
      </c>
      <c r="J19" s="2"/>
      <c r="K19" s="2"/>
      <c r="L19" s="2"/>
      <c r="M19" s="2"/>
    </row>
    <row r="20">
      <c r="A20" s="12" t="s">
        <v>452</v>
      </c>
      <c r="E20" s="1" t="s">
        <v>17</v>
      </c>
      <c r="F20" s="1">
        <f t="shared" ref="F20:I20" si="4">F$8</f>
        <v>57</v>
      </c>
      <c r="G20" s="1">
        <f t="shared" si="4"/>
        <v>1.5</v>
      </c>
      <c r="H20" s="1">
        <f t="shared" si="4"/>
        <v>28</v>
      </c>
      <c r="I20" s="1">
        <f t="shared" si="4"/>
        <v>4</v>
      </c>
    </row>
    <row r="21">
      <c r="E21" s="1">
        <v>1.0</v>
      </c>
      <c r="F21" s="1">
        <v>0.0</v>
      </c>
    </row>
    <row r="27">
      <c r="F27" s="2" t="str">
        <f t="shared" ref="F27:I27" si="5">F$2</f>
        <v>Damage</v>
      </c>
      <c r="G27" s="2" t="str">
        <f t="shared" si="5"/>
        <v>Attack Interval</v>
      </c>
      <c r="H27" s="2" t="str">
        <f t="shared" si="5"/>
        <v>Replacement cooldown:</v>
      </c>
      <c r="I27" s="2" t="str">
        <f t="shared" si="5"/>
        <v>Hero Cooldown</v>
      </c>
      <c r="J27" s="2"/>
      <c r="K27" s="2"/>
      <c r="L27" s="2"/>
      <c r="M27" s="2"/>
    </row>
    <row r="28">
      <c r="E28" s="1" t="s">
        <v>20</v>
      </c>
      <c r="F28" s="1">
        <f t="shared" ref="F28:I28" si="6">F$8</f>
        <v>57</v>
      </c>
      <c r="G28" s="1">
        <f t="shared" si="6"/>
        <v>1.5</v>
      </c>
      <c r="H28" s="1">
        <f t="shared" si="6"/>
        <v>28</v>
      </c>
      <c r="I28" s="1">
        <f t="shared" si="6"/>
        <v>4</v>
      </c>
    </row>
    <row r="29">
      <c r="E29" s="1">
        <v>1.0</v>
      </c>
      <c r="G29" s="1">
        <v>0.0</v>
      </c>
      <c r="H29" s="10"/>
      <c r="I29" s="10"/>
    </row>
    <row r="30">
      <c r="A30" s="14" t="s">
        <v>30</v>
      </c>
      <c r="E30" s="1">
        <v>2.0</v>
      </c>
      <c r="G30" s="1">
        <v>-0.75</v>
      </c>
      <c r="H30" s="10"/>
      <c r="I30" s="10"/>
    </row>
    <row r="31">
      <c r="A31" s="7" t="s">
        <v>31</v>
      </c>
      <c r="E31" s="1">
        <v>3.0</v>
      </c>
      <c r="G31" s="1">
        <v>-1.0</v>
      </c>
      <c r="H31" s="10"/>
      <c r="I31" s="10"/>
    </row>
    <row r="32">
      <c r="A32" s="15" t="s">
        <v>32</v>
      </c>
      <c r="E32" s="1">
        <v>4.0</v>
      </c>
      <c r="G32" s="1">
        <v>-1.13</v>
      </c>
      <c r="H32" s="10"/>
      <c r="I32" s="10"/>
    </row>
    <row r="33">
      <c r="A33" s="16" t="s">
        <v>33</v>
      </c>
      <c r="E33" s="1">
        <v>5.0</v>
      </c>
      <c r="G33" s="1">
        <v>-1.2</v>
      </c>
      <c r="H33" s="10"/>
      <c r="I33" s="10"/>
    </row>
    <row r="34">
      <c r="E34" s="1">
        <v>6.0</v>
      </c>
      <c r="G34" s="1">
        <v>-1.25</v>
      </c>
      <c r="H34" s="10"/>
      <c r="I34" s="10"/>
    </row>
    <row r="35">
      <c r="A35" s="12" t="s">
        <v>453</v>
      </c>
      <c r="E35" s="1">
        <v>7.0</v>
      </c>
      <c r="G35" s="1">
        <v>-1.29</v>
      </c>
      <c r="H35" s="10"/>
      <c r="I35" s="10"/>
    </row>
    <row r="50">
      <c r="A50" s="1" t="s">
        <v>35</v>
      </c>
    </row>
    <row r="51">
      <c r="A51" s="1">
        <v>1.0</v>
      </c>
      <c r="B51" s="1" t="s">
        <v>454</v>
      </c>
      <c r="C51" s="1" t="s">
        <v>455</v>
      </c>
    </row>
    <row r="52">
      <c r="B52" s="1" t="s">
        <v>456</v>
      </c>
      <c r="C52" s="1" t="s">
        <v>457</v>
      </c>
    </row>
    <row r="53">
      <c r="A53" s="1">
        <v>2.0</v>
      </c>
      <c r="B53" s="1" t="s">
        <v>458</v>
      </c>
      <c r="C53" s="1" t="s">
        <v>459</v>
      </c>
    </row>
    <row r="54">
      <c r="B54" s="1" t="s">
        <v>460</v>
      </c>
      <c r="C54" s="1" t="s">
        <v>461</v>
      </c>
    </row>
    <row r="55">
      <c r="A55" s="1">
        <v>3.0</v>
      </c>
      <c r="B55" s="1" t="s">
        <v>462</v>
      </c>
      <c r="C55" s="1" t="s">
        <v>463</v>
      </c>
    </row>
    <row r="56">
      <c r="B56" s="1" t="s">
        <v>464</v>
      </c>
      <c r="C56" s="1" t="s">
        <v>465</v>
      </c>
    </row>
    <row r="57">
      <c r="A57" s="1">
        <v>4.0</v>
      </c>
      <c r="B57" s="1" t="s">
        <v>466</v>
      </c>
      <c r="C57" s="15" t="s">
        <v>467</v>
      </c>
    </row>
  </sheetData>
  <mergeCells count="2">
    <mergeCell ref="A20:C27"/>
    <mergeCell ref="A35:C42"/>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468</v>
      </c>
      <c r="C1" s="1" t="s">
        <v>196</v>
      </c>
      <c r="F1" s="1">
        <v>2.0</v>
      </c>
      <c r="G1" s="1">
        <v>3.0</v>
      </c>
      <c r="H1" s="1">
        <v>4.0</v>
      </c>
      <c r="I1" s="1">
        <v>5.0</v>
      </c>
      <c r="J1" s="1">
        <v>6.0</v>
      </c>
    </row>
    <row r="2">
      <c r="A2" s="1" t="s">
        <v>2</v>
      </c>
      <c r="B2" s="1" t="s">
        <v>3</v>
      </c>
      <c r="D2" s="1"/>
      <c r="E2" s="1"/>
      <c r="F2" s="17" t="s">
        <v>16</v>
      </c>
      <c r="G2" s="17" t="s">
        <v>51</v>
      </c>
      <c r="H2" s="1" t="s">
        <v>469</v>
      </c>
      <c r="I2" s="1" t="s">
        <v>470</v>
      </c>
      <c r="J2" s="1" t="s">
        <v>103</v>
      </c>
    </row>
    <row r="3">
      <c r="A3" s="1" t="s">
        <v>12</v>
      </c>
      <c r="B3" s="1" t="s">
        <v>404</v>
      </c>
      <c r="D3" s="1" t="s">
        <v>14</v>
      </c>
      <c r="E3" s="3">
        <v>15.0</v>
      </c>
      <c r="F3" s="4">
        <f t="shared" ref="F3:G3" si="1">F8+vlookup($E3,$E9:$L17,F1,false)+vlookup($E4,$E21:$L25,F1,false)+vlookup($E5,$E29:$L35,F1,false)</f>
        <v>1047</v>
      </c>
      <c r="G3" s="4">
        <f t="shared" si="1"/>
        <v>0.1</v>
      </c>
      <c r="H3" s="24">
        <f>(H8+vlookup($E3,$E9:$L17,H1,false))*(100%+vlookup($E5,$E29:$L35,H1,false))+vlookup($E4,$E21:$L25,H1,false)</f>
        <v>1176</v>
      </c>
      <c r="I3" s="24">
        <f>I8+vlookup($E3,$E9:$L17,I1,false)+vlookup($E4,$E21:$L25,I1,false)+vlookup($E5,$E29:$L35,I1,false)</f>
        <v>7</v>
      </c>
      <c r="J3" s="4">
        <f>J8+vlookup($E3,$E9:$N17,J1,false)+vlookup($E4,$E21:$N25,J1,false)+vlookup($E5,$E29:$N35,J1,false)</f>
        <v>8</v>
      </c>
    </row>
    <row r="4">
      <c r="A4" s="1" t="s">
        <v>15</v>
      </c>
      <c r="B4" s="1" t="s">
        <v>16</v>
      </c>
      <c r="D4" s="1" t="s">
        <v>17</v>
      </c>
      <c r="E4" s="3">
        <v>5.0</v>
      </c>
    </row>
    <row r="5">
      <c r="A5" s="1" t="s">
        <v>18</v>
      </c>
      <c r="B5" s="1" t="s">
        <v>58</v>
      </c>
      <c r="D5" s="1" t="s">
        <v>20</v>
      </c>
      <c r="E5" s="3">
        <v>7.0</v>
      </c>
    </row>
    <row r="6">
      <c r="A6" s="1" t="s">
        <v>21</v>
      </c>
      <c r="B6" s="1">
        <v>4.0</v>
      </c>
    </row>
    <row r="7">
      <c r="A7" s="1" t="s">
        <v>22</v>
      </c>
      <c r="B7" s="1" t="s">
        <v>471</v>
      </c>
      <c r="F7" s="2" t="str">
        <f t="shared" ref="F7:J7" si="2">F$2</f>
        <v>Damage</v>
      </c>
      <c r="G7" s="2" t="str">
        <f t="shared" si="2"/>
        <v>Attack Interval</v>
      </c>
      <c r="H7" s="2" t="str">
        <f t="shared" si="2"/>
        <v>Damage per Charge</v>
      </c>
      <c r="I7" s="2" t="str">
        <f t="shared" si="2"/>
        <v>Maximum Charges</v>
      </c>
      <c r="J7" s="2" t="str">
        <f t="shared" si="2"/>
        <v>Hero Cooldown</v>
      </c>
      <c r="K7" s="2"/>
      <c r="L7" s="2"/>
    </row>
    <row r="8">
      <c r="E8" s="1" t="s">
        <v>14</v>
      </c>
      <c r="F8" s="1">
        <v>197.0</v>
      </c>
      <c r="G8" s="1">
        <v>0.7</v>
      </c>
      <c r="H8" s="1">
        <v>290.0</v>
      </c>
      <c r="I8" s="1">
        <v>1.0</v>
      </c>
      <c r="J8" s="1">
        <v>4.0</v>
      </c>
    </row>
    <row r="9">
      <c r="E9" s="1">
        <v>7.0</v>
      </c>
      <c r="F9" s="1">
        <v>0.0</v>
      </c>
      <c r="H9" s="1">
        <v>0.0</v>
      </c>
      <c r="J9" s="1">
        <v>0.0</v>
      </c>
    </row>
    <row r="10">
      <c r="A10" s="1" t="s">
        <v>14</v>
      </c>
      <c r="B10" s="1" t="s">
        <v>25</v>
      </c>
      <c r="E10" s="1">
        <v>8.0</v>
      </c>
      <c r="F10" s="1">
        <v>39.0</v>
      </c>
      <c r="H10" s="1">
        <v>51.0</v>
      </c>
      <c r="J10" s="1">
        <v>0.5</v>
      </c>
    </row>
    <row r="11">
      <c r="A11" s="1" t="s">
        <v>17</v>
      </c>
      <c r="B11" s="1" t="s">
        <v>60</v>
      </c>
      <c r="E11" s="1">
        <v>9.0</v>
      </c>
      <c r="F11" s="1">
        <v>86.0</v>
      </c>
      <c r="H11" s="1">
        <v>111.0</v>
      </c>
      <c r="J11" s="1">
        <v>1.0</v>
      </c>
    </row>
    <row r="12">
      <c r="A12" s="1" t="s">
        <v>20</v>
      </c>
      <c r="B12" s="1" t="s">
        <v>27</v>
      </c>
      <c r="E12" s="1">
        <v>10.0</v>
      </c>
      <c r="F12" s="1">
        <v>143.0</v>
      </c>
      <c r="H12" s="1">
        <v>181.0</v>
      </c>
      <c r="J12" s="1">
        <v>1.5</v>
      </c>
    </row>
    <row r="13">
      <c r="A13" s="1" t="s">
        <v>28</v>
      </c>
      <c r="B13" s="1">
        <v>5.0</v>
      </c>
      <c r="E13" s="1">
        <v>11.0</v>
      </c>
      <c r="F13" s="1">
        <v>211.0</v>
      </c>
      <c r="H13" s="1">
        <v>264.0</v>
      </c>
      <c r="J13" s="1">
        <v>2.0</v>
      </c>
    </row>
    <row r="14">
      <c r="E14" s="1">
        <v>12.0</v>
      </c>
      <c r="F14" s="1">
        <v>293.0</v>
      </c>
      <c r="H14" s="1">
        <v>361.0</v>
      </c>
      <c r="J14" s="1">
        <v>2.5</v>
      </c>
    </row>
    <row r="15">
      <c r="E15" s="1">
        <v>13.0</v>
      </c>
      <c r="F15" s="1">
        <v>391.0</v>
      </c>
      <c r="H15" s="1">
        <v>474.0</v>
      </c>
      <c r="J15" s="1">
        <v>3.0</v>
      </c>
    </row>
    <row r="16">
      <c r="E16" s="1">
        <v>14.0</v>
      </c>
      <c r="F16" s="1">
        <v>509.0</v>
      </c>
      <c r="H16" s="1">
        <v>608.0</v>
      </c>
      <c r="J16" s="1">
        <v>3.5</v>
      </c>
    </row>
    <row r="17">
      <c r="E17" s="1">
        <v>15.0</v>
      </c>
      <c r="F17" s="1">
        <v>650.0</v>
      </c>
      <c r="H17" s="1">
        <v>766.0</v>
      </c>
      <c r="J17" s="1">
        <v>4.0</v>
      </c>
    </row>
    <row r="19">
      <c r="F19" s="2" t="str">
        <f t="shared" ref="F19:J19" si="3">F$2</f>
        <v>Damage</v>
      </c>
      <c r="G19" s="2" t="str">
        <f t="shared" si="3"/>
        <v>Attack Interval</v>
      </c>
      <c r="H19" s="2" t="str">
        <f t="shared" si="3"/>
        <v>Damage per Charge</v>
      </c>
      <c r="I19" s="2" t="str">
        <f t="shared" si="3"/>
        <v>Maximum Charges</v>
      </c>
      <c r="J19" s="2" t="str">
        <f t="shared" si="3"/>
        <v>Hero Cooldown</v>
      </c>
      <c r="K19" s="2"/>
      <c r="L19" s="2"/>
    </row>
    <row r="20">
      <c r="A20" s="12" t="s">
        <v>472</v>
      </c>
      <c r="E20" s="1" t="s">
        <v>17</v>
      </c>
      <c r="F20" s="1">
        <f t="shared" ref="F20:J20" si="4">F$8</f>
        <v>197</v>
      </c>
      <c r="G20" s="1">
        <f t="shared" si="4"/>
        <v>0.7</v>
      </c>
      <c r="H20" s="1">
        <f t="shared" si="4"/>
        <v>290</v>
      </c>
      <c r="I20" s="1">
        <f t="shared" si="4"/>
        <v>1</v>
      </c>
      <c r="J20" s="1">
        <f t="shared" si="4"/>
        <v>4</v>
      </c>
    </row>
    <row r="21">
      <c r="E21" s="1">
        <v>1.0</v>
      </c>
      <c r="F21" s="1">
        <v>0.0</v>
      </c>
      <c r="H21" s="1">
        <v>0.0</v>
      </c>
    </row>
    <row r="22">
      <c r="E22" s="1">
        <v>2.0</v>
      </c>
      <c r="F22" s="1">
        <v>50.0</v>
      </c>
      <c r="H22" s="1">
        <v>30.0</v>
      </c>
    </row>
    <row r="23">
      <c r="E23" s="1">
        <v>3.0</v>
      </c>
      <c r="F23" s="1">
        <v>100.0</v>
      </c>
      <c r="H23" s="1">
        <v>60.0</v>
      </c>
    </row>
    <row r="24">
      <c r="E24" s="1">
        <v>4.0</v>
      </c>
      <c r="F24" s="1">
        <v>150.0</v>
      </c>
      <c r="H24" s="1">
        <v>90.0</v>
      </c>
    </row>
    <row r="25">
      <c r="E25" s="1">
        <v>5.0</v>
      </c>
      <c r="F25" s="1">
        <v>200.0</v>
      </c>
      <c r="H25" s="1">
        <v>120.0</v>
      </c>
    </row>
    <row r="27">
      <c r="F27" s="2" t="str">
        <f t="shared" ref="F27:J27" si="5">F$2</f>
        <v>Damage</v>
      </c>
      <c r="G27" s="2" t="str">
        <f t="shared" si="5"/>
        <v>Attack Interval</v>
      </c>
      <c r="H27" s="2" t="str">
        <f t="shared" si="5"/>
        <v>Damage per Charge</v>
      </c>
      <c r="I27" s="2" t="str">
        <f t="shared" si="5"/>
        <v>Maximum Charges</v>
      </c>
      <c r="J27" s="2" t="str">
        <f t="shared" si="5"/>
        <v>Hero Cooldown</v>
      </c>
      <c r="K27" s="2"/>
      <c r="L27" s="2"/>
    </row>
    <row r="28">
      <c r="E28" s="1" t="s">
        <v>20</v>
      </c>
      <c r="F28" s="1">
        <f t="shared" ref="F28:J28" si="6">F$8</f>
        <v>197</v>
      </c>
      <c r="G28" s="1">
        <f t="shared" si="6"/>
        <v>0.7</v>
      </c>
      <c r="H28" s="1">
        <f t="shared" si="6"/>
        <v>290</v>
      </c>
      <c r="I28" s="1">
        <f t="shared" si="6"/>
        <v>1</v>
      </c>
      <c r="J28" s="1">
        <f t="shared" si="6"/>
        <v>4</v>
      </c>
    </row>
    <row r="29">
      <c r="E29" s="1">
        <v>1.0</v>
      </c>
      <c r="G29" s="1">
        <v>0.0</v>
      </c>
      <c r="H29" s="10"/>
      <c r="I29" s="1">
        <v>0.0</v>
      </c>
    </row>
    <row r="30">
      <c r="A30" s="14" t="s">
        <v>30</v>
      </c>
      <c r="E30" s="1">
        <v>2.0</v>
      </c>
      <c r="G30" s="1">
        <v>-0.35</v>
      </c>
      <c r="H30" s="10"/>
      <c r="I30" s="1">
        <v>1.0</v>
      </c>
    </row>
    <row r="31">
      <c r="A31" s="7" t="s">
        <v>31</v>
      </c>
      <c r="E31" s="1">
        <v>3.0</v>
      </c>
      <c r="G31" s="1">
        <v>-0.47</v>
      </c>
      <c r="H31" s="10"/>
      <c r="I31" s="1">
        <v>2.0</v>
      </c>
    </row>
    <row r="32">
      <c r="A32" s="15" t="s">
        <v>32</v>
      </c>
      <c r="E32" s="1">
        <v>4.0</v>
      </c>
      <c r="G32" s="1">
        <v>-0.53</v>
      </c>
      <c r="H32" s="10"/>
      <c r="I32" s="1">
        <v>3.0</v>
      </c>
    </row>
    <row r="33">
      <c r="A33" s="16" t="s">
        <v>33</v>
      </c>
      <c r="E33" s="1">
        <v>5.0</v>
      </c>
      <c r="G33" s="1">
        <v>-0.56</v>
      </c>
      <c r="H33" s="10"/>
      <c r="I33" s="1">
        <v>4.0</v>
      </c>
    </row>
    <row r="34">
      <c r="E34" s="1">
        <v>6.0</v>
      </c>
      <c r="G34" s="1">
        <v>-0.58</v>
      </c>
      <c r="H34" s="10"/>
      <c r="I34" s="1">
        <v>5.0</v>
      </c>
    </row>
    <row r="35">
      <c r="A35" s="12" t="s">
        <v>473</v>
      </c>
      <c r="E35" s="1">
        <v>7.0</v>
      </c>
      <c r="G35" s="1">
        <v>-0.6</v>
      </c>
      <c r="H35" s="10"/>
      <c r="I35" s="1">
        <v>6.0</v>
      </c>
    </row>
    <row r="50">
      <c r="A50" s="1" t="s">
        <v>35</v>
      </c>
    </row>
    <row r="51">
      <c r="A51" s="1">
        <v>1.0</v>
      </c>
      <c r="B51" s="1" t="s">
        <v>474</v>
      </c>
      <c r="C51" s="1" t="s">
        <v>475</v>
      </c>
    </row>
    <row r="52">
      <c r="B52" s="1" t="s">
        <v>476</v>
      </c>
      <c r="C52" s="1" t="s">
        <v>477</v>
      </c>
    </row>
    <row r="53">
      <c r="A53" s="1">
        <v>2.0</v>
      </c>
      <c r="B53" s="1" t="s">
        <v>478</v>
      </c>
      <c r="C53" s="1" t="s">
        <v>479</v>
      </c>
    </row>
    <row r="54">
      <c r="B54" s="1" t="s">
        <v>480</v>
      </c>
      <c r="C54" s="1" t="s">
        <v>481</v>
      </c>
    </row>
    <row r="55">
      <c r="A55" s="1">
        <v>3.0</v>
      </c>
      <c r="B55" s="1" t="s">
        <v>482</v>
      </c>
      <c r="C55" s="1" t="s">
        <v>483</v>
      </c>
    </row>
    <row r="56">
      <c r="B56" s="1" t="s">
        <v>484</v>
      </c>
      <c r="C56" s="1" t="s">
        <v>485</v>
      </c>
    </row>
    <row r="57">
      <c r="A57" s="1">
        <v>4.0</v>
      </c>
      <c r="B57" s="1" t="s">
        <v>486</v>
      </c>
      <c r="C57" s="1" t="s">
        <v>487</v>
      </c>
    </row>
  </sheetData>
  <mergeCells count="2">
    <mergeCell ref="A20:C27"/>
    <mergeCell ref="A35:C42"/>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488</v>
      </c>
      <c r="F1" s="1">
        <v>2.0</v>
      </c>
      <c r="G1" s="1">
        <v>3.0</v>
      </c>
      <c r="H1" s="1">
        <v>4.0</v>
      </c>
      <c r="I1" s="1">
        <v>5.0</v>
      </c>
      <c r="J1" s="1">
        <v>6.0</v>
      </c>
      <c r="K1" s="1">
        <v>7.0</v>
      </c>
      <c r="L1" s="1">
        <v>8.0</v>
      </c>
      <c r="M1" s="1">
        <v>9.0</v>
      </c>
      <c r="N1" s="1">
        <v>10.0</v>
      </c>
    </row>
    <row r="2">
      <c r="A2" s="1" t="s">
        <v>2</v>
      </c>
      <c r="B2" s="1" t="s">
        <v>3</v>
      </c>
      <c r="D2" s="1"/>
      <c r="E2" s="1"/>
      <c r="F2" s="17" t="s">
        <v>16</v>
      </c>
      <c r="G2" s="17" t="s">
        <v>51</v>
      </c>
      <c r="H2" s="1" t="s">
        <v>334</v>
      </c>
      <c r="I2" s="1" t="s">
        <v>237</v>
      </c>
      <c r="J2" s="1" t="s">
        <v>489</v>
      </c>
      <c r="K2" s="1" t="s">
        <v>490</v>
      </c>
      <c r="L2" s="1" t="s">
        <v>491</v>
      </c>
      <c r="M2" s="1" t="s">
        <v>102</v>
      </c>
      <c r="N2" s="1" t="s">
        <v>103</v>
      </c>
    </row>
    <row r="3">
      <c r="A3" s="1" t="s">
        <v>12</v>
      </c>
      <c r="B3" s="1" t="s">
        <v>80</v>
      </c>
      <c r="D3" s="1" t="s">
        <v>14</v>
      </c>
      <c r="E3" s="3">
        <v>15.0</v>
      </c>
      <c r="F3" s="4">
        <f t="shared" ref="F3:L3" si="1">F8+vlookup($E3,$E9:$P17,F1,false)+vlookup($E4,$E21:$P25,F1,false)+vlookup($E5,$E29:$P35,F1,false)</f>
        <v>546</v>
      </c>
      <c r="G3" s="4">
        <f t="shared" si="1"/>
        <v>0.09</v>
      </c>
      <c r="H3" s="5">
        <f t="shared" si="1"/>
        <v>12</v>
      </c>
      <c r="I3" s="6">
        <f t="shared" si="1"/>
        <v>0.15</v>
      </c>
      <c r="J3" s="6">
        <f t="shared" si="1"/>
        <v>0.3</v>
      </c>
      <c r="K3" s="6">
        <f t="shared" si="1"/>
        <v>0.6</v>
      </c>
      <c r="L3" s="6">
        <f t="shared" si="1"/>
        <v>1.2</v>
      </c>
      <c r="M3" s="4">
        <f>M8+ vlookup(E3,E38:L46,1+E5)</f>
        <v>1.64</v>
      </c>
      <c r="N3" s="4">
        <f>N8+vlookup($E3,$E9:$N17,N1,false)+vlookup($E4,$E21:$N25,N1,false)+vlookup($E5,$E29:$N35,N1,false)</f>
        <v>8</v>
      </c>
    </row>
    <row r="4">
      <c r="A4" s="1" t="s">
        <v>15</v>
      </c>
      <c r="B4" s="1" t="s">
        <v>239</v>
      </c>
      <c r="D4" s="1" t="s">
        <v>17</v>
      </c>
      <c r="E4" s="3">
        <v>5.0</v>
      </c>
    </row>
    <row r="5">
      <c r="A5" s="1" t="s">
        <v>18</v>
      </c>
      <c r="B5" s="1" t="s">
        <v>58</v>
      </c>
      <c r="D5" s="1" t="s">
        <v>20</v>
      </c>
      <c r="E5" s="3">
        <v>7.0</v>
      </c>
    </row>
    <row r="6">
      <c r="A6" s="1" t="s">
        <v>21</v>
      </c>
      <c r="B6" s="1">
        <v>5.0</v>
      </c>
    </row>
    <row r="7">
      <c r="A7" s="1" t="s">
        <v>22</v>
      </c>
      <c r="B7" s="1" t="s">
        <v>81</v>
      </c>
      <c r="F7" s="2" t="str">
        <f t="shared" ref="F7:N7" si="2">F$2</f>
        <v>Damage</v>
      </c>
      <c r="G7" s="2" t="str">
        <f t="shared" si="2"/>
        <v>Attack Interval</v>
      </c>
      <c r="H7" s="2" t="str">
        <f t="shared" si="2"/>
        <v>Trap duration</v>
      </c>
      <c r="I7" s="2" t="str">
        <f t="shared" si="2"/>
        <v>Slow target</v>
      </c>
      <c r="J7" s="2" t="str">
        <f t="shared" si="2"/>
        <v>Max slowing</v>
      </c>
      <c r="K7" s="2" t="str">
        <f t="shared" si="2"/>
        <v>Armor Destruction</v>
      </c>
      <c r="L7" s="2" t="str">
        <f t="shared" si="2"/>
        <v>Max armor destruction</v>
      </c>
      <c r="M7" s="2" t="str">
        <f t="shared" si="2"/>
        <v>Activation interval</v>
      </c>
      <c r="N7" s="2" t="str">
        <f t="shared" si="2"/>
        <v>Hero Cooldown</v>
      </c>
      <c r="O7" s="2"/>
    </row>
    <row r="8">
      <c r="E8" s="1" t="s">
        <v>14</v>
      </c>
      <c r="F8" s="1">
        <v>123.0</v>
      </c>
      <c r="G8" s="1">
        <v>0.6</v>
      </c>
      <c r="H8" s="1">
        <v>6.0</v>
      </c>
      <c r="I8" s="10">
        <v>0.15</v>
      </c>
      <c r="J8" s="10">
        <v>0.3</v>
      </c>
      <c r="K8" s="10">
        <v>0.4</v>
      </c>
      <c r="L8" s="10">
        <v>0.8</v>
      </c>
      <c r="M8" s="1">
        <v>6.0</v>
      </c>
      <c r="N8" s="1">
        <v>4.0</v>
      </c>
    </row>
    <row r="9">
      <c r="E9" s="1">
        <v>7.0</v>
      </c>
      <c r="F9" s="1">
        <v>0.0</v>
      </c>
      <c r="G9" s="24"/>
      <c r="H9" s="24"/>
      <c r="J9" s="10"/>
      <c r="K9" s="11">
        <v>0.0</v>
      </c>
      <c r="L9" s="10">
        <v>0.0</v>
      </c>
      <c r="M9" s="1">
        <v>0.0</v>
      </c>
      <c r="N9" s="1">
        <v>0.0</v>
      </c>
    </row>
    <row r="10">
      <c r="A10" s="1" t="s">
        <v>14</v>
      </c>
      <c r="B10" s="1" t="s">
        <v>25</v>
      </c>
      <c r="E10" s="1">
        <v>8.0</v>
      </c>
      <c r="F10" s="1">
        <v>15.0</v>
      </c>
      <c r="G10" s="24"/>
      <c r="H10" s="24"/>
      <c r="I10" s="11"/>
      <c r="J10" s="10"/>
      <c r="K10" s="11">
        <v>0.025</v>
      </c>
      <c r="L10" s="10">
        <v>0.05</v>
      </c>
      <c r="M10" s="1">
        <v>-0.3</v>
      </c>
      <c r="N10" s="1">
        <v>0.5</v>
      </c>
    </row>
    <row r="11">
      <c r="A11" s="1" t="s">
        <v>17</v>
      </c>
      <c r="B11" s="1" t="s">
        <v>60</v>
      </c>
      <c r="E11" s="1">
        <v>9.0</v>
      </c>
      <c r="F11" s="1">
        <v>32.0</v>
      </c>
      <c r="G11" s="24"/>
      <c r="H11" s="24"/>
      <c r="I11" s="10"/>
      <c r="J11" s="10"/>
      <c r="K11" s="11">
        <v>0.05</v>
      </c>
      <c r="L11" s="10">
        <v>0.1</v>
      </c>
      <c r="M11" s="1">
        <v>-0.6</v>
      </c>
      <c r="N11" s="1">
        <v>1.0</v>
      </c>
    </row>
    <row r="12">
      <c r="A12" s="1" t="s">
        <v>20</v>
      </c>
      <c r="B12" s="1" t="s">
        <v>27</v>
      </c>
      <c r="E12" s="1">
        <v>10.0</v>
      </c>
      <c r="F12" s="1">
        <v>50.0</v>
      </c>
      <c r="G12" s="24"/>
      <c r="H12" s="24"/>
      <c r="I12" s="11"/>
      <c r="J12" s="10"/>
      <c r="K12" s="11">
        <v>0.075</v>
      </c>
      <c r="L12" s="10">
        <v>0.15</v>
      </c>
      <c r="M12" s="1">
        <v>-0.9</v>
      </c>
      <c r="N12" s="1">
        <v>1.5</v>
      </c>
    </row>
    <row r="13">
      <c r="A13" s="1" t="s">
        <v>28</v>
      </c>
      <c r="B13" s="1">
        <v>9.0</v>
      </c>
      <c r="E13" s="1">
        <v>11.0</v>
      </c>
      <c r="F13" s="1">
        <v>71.0</v>
      </c>
      <c r="G13" s="24"/>
      <c r="H13" s="24"/>
      <c r="I13" s="10"/>
      <c r="J13" s="10"/>
      <c r="K13" s="11">
        <v>0.1</v>
      </c>
      <c r="L13" s="10">
        <v>0.2</v>
      </c>
      <c r="M13" s="1">
        <v>-1.2</v>
      </c>
      <c r="N13" s="1">
        <v>2.0</v>
      </c>
    </row>
    <row r="14">
      <c r="E14" s="1">
        <v>12.0</v>
      </c>
      <c r="F14" s="1">
        <v>95.0</v>
      </c>
      <c r="G14" s="24"/>
      <c r="H14" s="24"/>
      <c r="I14" s="11"/>
      <c r="J14" s="10"/>
      <c r="K14" s="11">
        <v>0.125</v>
      </c>
      <c r="L14" s="10">
        <v>0.25</v>
      </c>
      <c r="M14" s="1">
        <v>-1.5</v>
      </c>
      <c r="N14" s="1">
        <v>2.5</v>
      </c>
    </row>
    <row r="15">
      <c r="E15" s="1">
        <v>13.0</v>
      </c>
      <c r="F15" s="1">
        <v>121.0</v>
      </c>
      <c r="G15" s="24"/>
      <c r="H15" s="24"/>
      <c r="I15" s="10"/>
      <c r="J15" s="10"/>
      <c r="K15" s="11">
        <v>0.15</v>
      </c>
      <c r="L15" s="10">
        <v>0.3</v>
      </c>
      <c r="M15" s="1">
        <v>-1.8</v>
      </c>
      <c r="N15" s="1">
        <v>3.0</v>
      </c>
    </row>
    <row r="16">
      <c r="E16" s="1">
        <v>14.0</v>
      </c>
      <c r="F16" s="1">
        <v>150.0</v>
      </c>
      <c r="G16" s="24"/>
      <c r="H16" s="24"/>
      <c r="I16" s="11"/>
      <c r="J16" s="10"/>
      <c r="K16" s="11">
        <v>0.175</v>
      </c>
      <c r="L16" s="10">
        <v>0.35</v>
      </c>
      <c r="M16" s="1">
        <v>-2.1</v>
      </c>
      <c r="N16" s="1">
        <v>3.5</v>
      </c>
    </row>
    <row r="17">
      <c r="E17" s="1">
        <v>15.0</v>
      </c>
      <c r="F17" s="1">
        <v>183.0</v>
      </c>
      <c r="G17" s="24"/>
      <c r="H17" s="24"/>
      <c r="I17" s="10"/>
      <c r="J17" s="10"/>
      <c r="K17" s="11">
        <v>0.2</v>
      </c>
      <c r="L17" s="10">
        <v>0.4</v>
      </c>
      <c r="M17" s="1">
        <v>-2.4</v>
      </c>
      <c r="N17" s="1">
        <v>4.0</v>
      </c>
    </row>
    <row r="19">
      <c r="F19" s="2" t="str">
        <f t="shared" ref="F19:N19" si="3">F$2</f>
        <v>Damage</v>
      </c>
      <c r="G19" s="2" t="str">
        <f t="shared" si="3"/>
        <v>Attack Interval</v>
      </c>
      <c r="H19" s="2" t="str">
        <f t="shared" si="3"/>
        <v>Trap duration</v>
      </c>
      <c r="I19" s="2" t="str">
        <f t="shared" si="3"/>
        <v>Slow target</v>
      </c>
      <c r="J19" s="2" t="str">
        <f t="shared" si="3"/>
        <v>Max slowing</v>
      </c>
      <c r="K19" s="2" t="str">
        <f t="shared" si="3"/>
        <v>Armor Destruction</v>
      </c>
      <c r="L19" s="2" t="str">
        <f t="shared" si="3"/>
        <v>Max armor destruction</v>
      </c>
      <c r="M19" s="2" t="str">
        <f t="shared" si="3"/>
        <v>Activation interval</v>
      </c>
      <c r="N19" s="2" t="str">
        <f t="shared" si="3"/>
        <v>Hero Cooldown</v>
      </c>
      <c r="O19" s="2"/>
    </row>
    <row r="20">
      <c r="A20" s="12" t="s">
        <v>492</v>
      </c>
      <c r="E20" s="1" t="s">
        <v>17</v>
      </c>
      <c r="F20" s="1">
        <f t="shared" ref="F20:N20" si="4">F$8</f>
        <v>123</v>
      </c>
      <c r="G20" s="1">
        <f t="shared" si="4"/>
        <v>0.6</v>
      </c>
      <c r="H20" s="1">
        <f t="shared" si="4"/>
        <v>6</v>
      </c>
      <c r="I20" s="10">
        <f t="shared" si="4"/>
        <v>0.15</v>
      </c>
      <c r="J20" s="10">
        <f t="shared" si="4"/>
        <v>0.3</v>
      </c>
      <c r="K20" s="10">
        <f t="shared" si="4"/>
        <v>0.4</v>
      </c>
      <c r="L20" s="10">
        <f t="shared" si="4"/>
        <v>0.8</v>
      </c>
      <c r="M20" s="1">
        <f t="shared" si="4"/>
        <v>6</v>
      </c>
      <c r="N20" s="1">
        <f t="shared" si="4"/>
        <v>4</v>
      </c>
    </row>
    <row r="21">
      <c r="E21" s="1">
        <v>1.0</v>
      </c>
      <c r="F21" s="1">
        <v>0.0</v>
      </c>
      <c r="H21" s="1">
        <v>0.0</v>
      </c>
    </row>
    <row r="22">
      <c r="E22" s="1">
        <v>2.0</v>
      </c>
      <c r="F22" s="1">
        <v>60.0</v>
      </c>
      <c r="H22" s="1">
        <v>1.5</v>
      </c>
      <c r="L22" s="10"/>
    </row>
    <row r="23">
      <c r="E23" s="1">
        <v>3.0</v>
      </c>
      <c r="F23" s="1">
        <v>120.0</v>
      </c>
      <c r="H23" s="1">
        <v>3.0</v>
      </c>
    </row>
    <row r="24">
      <c r="E24" s="1">
        <v>4.0</v>
      </c>
      <c r="F24" s="1">
        <v>180.0</v>
      </c>
      <c r="H24" s="1">
        <v>4.5</v>
      </c>
    </row>
    <row r="25">
      <c r="E25" s="1">
        <v>5.0</v>
      </c>
      <c r="F25" s="1">
        <v>240.0</v>
      </c>
      <c r="H25" s="1">
        <v>6.0</v>
      </c>
    </row>
    <row r="27">
      <c r="F27" s="2" t="str">
        <f t="shared" ref="F27:N27" si="5">F$2</f>
        <v>Damage</v>
      </c>
      <c r="G27" s="2" t="str">
        <f t="shared" si="5"/>
        <v>Attack Interval</v>
      </c>
      <c r="H27" s="2" t="str">
        <f t="shared" si="5"/>
        <v>Trap duration</v>
      </c>
      <c r="I27" s="2" t="str">
        <f t="shared" si="5"/>
        <v>Slow target</v>
      </c>
      <c r="J27" s="2" t="str">
        <f t="shared" si="5"/>
        <v>Max slowing</v>
      </c>
      <c r="K27" s="2" t="str">
        <f t="shared" si="5"/>
        <v>Armor Destruction</v>
      </c>
      <c r="L27" s="2" t="str">
        <f t="shared" si="5"/>
        <v>Max armor destruction</v>
      </c>
      <c r="M27" s="2" t="str">
        <f t="shared" si="5"/>
        <v>Activation interval</v>
      </c>
      <c r="N27" s="2" t="str">
        <f t="shared" si="5"/>
        <v>Hero Cooldown</v>
      </c>
      <c r="O27" s="2"/>
    </row>
    <row r="28">
      <c r="E28" s="1" t="s">
        <v>20</v>
      </c>
      <c r="F28" s="1">
        <f t="shared" ref="F28:N28" si="6">F$8</f>
        <v>123</v>
      </c>
      <c r="G28" s="1">
        <f t="shared" si="6"/>
        <v>0.6</v>
      </c>
      <c r="H28" s="1">
        <f t="shared" si="6"/>
        <v>6</v>
      </c>
      <c r="I28" s="10">
        <f t="shared" si="6"/>
        <v>0.15</v>
      </c>
      <c r="J28" s="10">
        <f t="shared" si="6"/>
        <v>0.3</v>
      </c>
      <c r="K28" s="10">
        <f t="shared" si="6"/>
        <v>0.4</v>
      </c>
      <c r="L28" s="10">
        <f t="shared" si="6"/>
        <v>0.8</v>
      </c>
      <c r="M28" s="1">
        <f t="shared" si="6"/>
        <v>6</v>
      </c>
      <c r="N28" s="1">
        <f t="shared" si="6"/>
        <v>4</v>
      </c>
    </row>
    <row r="29">
      <c r="E29" s="1">
        <v>1.0</v>
      </c>
      <c r="G29" s="1">
        <v>0.0</v>
      </c>
      <c r="H29" s="10"/>
      <c r="M29" s="1">
        <v>0.0</v>
      </c>
    </row>
    <row r="30">
      <c r="E30" s="1">
        <v>2.0</v>
      </c>
      <c r="G30" s="1">
        <v>-0.3</v>
      </c>
      <c r="H30" s="10"/>
      <c r="J30" s="10"/>
      <c r="K30" s="10"/>
      <c r="M30" s="1">
        <v>-1.0</v>
      </c>
    </row>
    <row r="31">
      <c r="E31" s="1">
        <v>3.0</v>
      </c>
      <c r="G31" s="1">
        <v>-0.4</v>
      </c>
      <c r="H31" s="10"/>
      <c r="J31" s="10"/>
      <c r="K31" s="10"/>
      <c r="M31" s="1">
        <v>-1.71</v>
      </c>
    </row>
    <row r="32">
      <c r="E32" s="1">
        <v>4.0</v>
      </c>
      <c r="G32" s="1">
        <v>-0.45</v>
      </c>
      <c r="H32" s="10"/>
      <c r="J32" s="10"/>
      <c r="K32" s="10"/>
      <c r="M32" s="1">
        <v>-2.25</v>
      </c>
    </row>
    <row r="33">
      <c r="E33" s="1">
        <v>5.0</v>
      </c>
      <c r="G33" s="1">
        <v>-0.48</v>
      </c>
      <c r="H33" s="10"/>
      <c r="J33" s="10"/>
      <c r="K33" s="10"/>
      <c r="M33" s="1">
        <v>-2.67</v>
      </c>
    </row>
    <row r="34">
      <c r="E34" s="1">
        <v>6.0</v>
      </c>
      <c r="G34" s="1">
        <v>-0.5</v>
      </c>
      <c r="H34" s="10"/>
      <c r="J34" s="10"/>
      <c r="K34" s="10"/>
      <c r="M34" s="1">
        <v>-3.0</v>
      </c>
    </row>
    <row r="35">
      <c r="A35" s="12" t="s">
        <v>493</v>
      </c>
      <c r="E35" s="1">
        <v>7.0</v>
      </c>
      <c r="G35" s="1">
        <v>-0.51</v>
      </c>
      <c r="H35" s="10"/>
      <c r="J35" s="10"/>
      <c r="K35" s="10"/>
      <c r="M35" s="1">
        <v>-3.27</v>
      </c>
    </row>
    <row r="37">
      <c r="E37" s="1" t="s">
        <v>5</v>
      </c>
      <c r="F37" s="1">
        <v>1.0</v>
      </c>
      <c r="G37" s="1">
        <v>2.0</v>
      </c>
      <c r="H37" s="1">
        <v>3.0</v>
      </c>
      <c r="I37" s="1">
        <v>4.0</v>
      </c>
      <c r="J37" s="1">
        <v>5.0</v>
      </c>
      <c r="K37" s="1">
        <v>6.0</v>
      </c>
      <c r="L37" s="1">
        <v>7.0</v>
      </c>
    </row>
    <row r="38">
      <c r="E38" s="1">
        <v>7.0</v>
      </c>
      <c r="F38" s="1">
        <v>0.0</v>
      </c>
      <c r="G38" s="1">
        <v>-1.0</v>
      </c>
      <c r="H38" s="1">
        <v>-1.71</v>
      </c>
      <c r="I38" s="1">
        <v>-2.25</v>
      </c>
      <c r="J38" s="1">
        <v>-2.67</v>
      </c>
      <c r="K38" s="1">
        <v>-3.0</v>
      </c>
      <c r="L38" s="1">
        <v>-3.27</v>
      </c>
    </row>
    <row r="39">
      <c r="E39" s="1">
        <v>8.0</v>
      </c>
      <c r="F39" s="1">
        <v>-0.3</v>
      </c>
      <c r="G39" s="1">
        <v>-1.25</v>
      </c>
      <c r="H39" s="1">
        <v>-1.93</v>
      </c>
      <c r="I39" s="1">
        <v>-2.44</v>
      </c>
      <c r="J39" s="1">
        <v>-2.83</v>
      </c>
      <c r="K39" s="1">
        <v>-3.15</v>
      </c>
      <c r="L39" s="1">
        <v>-3.41</v>
      </c>
    </row>
    <row r="40">
      <c r="E40" s="1">
        <v>9.0</v>
      </c>
      <c r="F40" s="1">
        <v>-0.6</v>
      </c>
      <c r="G40" s="1">
        <v>-1.5</v>
      </c>
      <c r="H40" s="1">
        <v>-2.14</v>
      </c>
      <c r="I40" s="1">
        <v>-2.63</v>
      </c>
      <c r="J40" s="1">
        <v>-3.0</v>
      </c>
      <c r="K40" s="1">
        <v>-3.3</v>
      </c>
      <c r="L40" s="1">
        <v>-3.55</v>
      </c>
    </row>
    <row r="41">
      <c r="E41" s="1">
        <v>10.0</v>
      </c>
      <c r="F41" s="1">
        <v>-0.9</v>
      </c>
      <c r="G41" s="1">
        <v>-1.75</v>
      </c>
      <c r="H41" s="1">
        <v>-2.36</v>
      </c>
      <c r="I41" s="1">
        <v>-2.81</v>
      </c>
      <c r="J41" s="1">
        <v>-3.17</v>
      </c>
      <c r="K41" s="1">
        <v>-3.45</v>
      </c>
      <c r="L41" s="1">
        <v>-3.68</v>
      </c>
    </row>
    <row r="42">
      <c r="E42" s="1">
        <v>11.0</v>
      </c>
      <c r="F42" s="1">
        <v>-1.2</v>
      </c>
      <c r="G42" s="1">
        <v>-2.0</v>
      </c>
      <c r="H42" s="1">
        <v>-2.57</v>
      </c>
      <c r="I42" s="1">
        <v>-3.0</v>
      </c>
      <c r="J42" s="1">
        <v>-3.33</v>
      </c>
      <c r="K42" s="1">
        <v>-3.6</v>
      </c>
      <c r="L42" s="1">
        <v>-3.82</v>
      </c>
    </row>
    <row r="43">
      <c r="E43" s="1">
        <v>12.0</v>
      </c>
      <c r="F43" s="1">
        <v>-1.5</v>
      </c>
      <c r="G43" s="1">
        <v>-2.25</v>
      </c>
      <c r="H43" s="1">
        <v>-2.79</v>
      </c>
      <c r="I43" s="1">
        <v>-3.19</v>
      </c>
      <c r="J43" s="1">
        <v>-3.5</v>
      </c>
      <c r="K43" s="1">
        <v>-3.75</v>
      </c>
      <c r="L43" s="1">
        <v>-3.95</v>
      </c>
    </row>
    <row r="44">
      <c r="E44" s="1">
        <v>13.0</v>
      </c>
      <c r="F44" s="1">
        <v>-1.8</v>
      </c>
      <c r="G44" s="1">
        <v>-2.5</v>
      </c>
      <c r="H44" s="1">
        <v>-3.0</v>
      </c>
      <c r="I44" s="1">
        <v>-3.38</v>
      </c>
      <c r="J44" s="1">
        <v>-3.67</v>
      </c>
      <c r="K44" s="1">
        <v>-3.9</v>
      </c>
      <c r="L44" s="1">
        <v>-4.09</v>
      </c>
    </row>
    <row r="45">
      <c r="E45" s="1">
        <v>14.0</v>
      </c>
      <c r="F45" s="1">
        <v>-2.1</v>
      </c>
      <c r="G45" s="1">
        <v>-2.75</v>
      </c>
      <c r="H45" s="1">
        <v>-3.21</v>
      </c>
      <c r="I45" s="1">
        <v>-3.56</v>
      </c>
      <c r="J45" s="1">
        <v>-3.83</v>
      </c>
      <c r="K45" s="1">
        <v>-4.05</v>
      </c>
      <c r="L45" s="1">
        <v>-4.23</v>
      </c>
    </row>
    <row r="46">
      <c r="E46" s="1">
        <v>15.0</v>
      </c>
      <c r="F46" s="1">
        <v>-2.4</v>
      </c>
      <c r="G46" s="1">
        <v>-3.0</v>
      </c>
      <c r="H46" s="1">
        <v>-3.43</v>
      </c>
      <c r="I46" s="1">
        <v>-3.75</v>
      </c>
      <c r="J46" s="1">
        <v>-4.0</v>
      </c>
      <c r="K46" s="1">
        <v>-4.2</v>
      </c>
      <c r="L46" s="1">
        <v>-4.36</v>
      </c>
    </row>
    <row r="47">
      <c r="E47" s="1"/>
    </row>
    <row r="48">
      <c r="E48" s="1"/>
    </row>
    <row r="50">
      <c r="A50" s="1" t="s">
        <v>35</v>
      </c>
    </row>
    <row r="51">
      <c r="A51" s="1">
        <v>1.0</v>
      </c>
    </row>
    <row r="53">
      <c r="A53" s="1">
        <v>2.0</v>
      </c>
    </row>
    <row r="55">
      <c r="A55" s="1">
        <v>3.0</v>
      </c>
    </row>
    <row r="57">
      <c r="A57" s="1">
        <v>4.0</v>
      </c>
    </row>
  </sheetData>
  <mergeCells count="2">
    <mergeCell ref="A20:C27"/>
    <mergeCell ref="A35:C42"/>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494</v>
      </c>
      <c r="F1" s="1">
        <v>2.0</v>
      </c>
      <c r="G1" s="1">
        <v>3.0</v>
      </c>
      <c r="H1" s="1">
        <v>4.0</v>
      </c>
      <c r="I1" s="1">
        <v>5.0</v>
      </c>
      <c r="J1" s="1">
        <v>6.0</v>
      </c>
      <c r="K1" s="1">
        <v>7.0</v>
      </c>
      <c r="L1" s="1">
        <v>8.0</v>
      </c>
      <c r="M1" s="1">
        <v>9.0</v>
      </c>
      <c r="N1" s="1">
        <v>10.0</v>
      </c>
    </row>
    <row r="2">
      <c r="A2" s="1" t="s">
        <v>2</v>
      </c>
      <c r="B2" s="1" t="s">
        <v>3</v>
      </c>
      <c r="D2" s="1"/>
      <c r="E2" s="1"/>
      <c r="F2" s="17" t="s">
        <v>16</v>
      </c>
      <c r="G2" s="17" t="s">
        <v>51</v>
      </c>
      <c r="H2" s="1" t="s">
        <v>52</v>
      </c>
      <c r="I2" s="1" t="s">
        <v>495</v>
      </c>
      <c r="J2" s="1" t="s">
        <v>496</v>
      </c>
      <c r="K2" s="1" t="s">
        <v>497</v>
      </c>
      <c r="L2" s="1" t="s">
        <v>498</v>
      </c>
      <c r="M2" s="1" t="s">
        <v>499</v>
      </c>
      <c r="N2" s="1" t="s">
        <v>103</v>
      </c>
    </row>
    <row r="3">
      <c r="A3" s="1" t="s">
        <v>12</v>
      </c>
      <c r="B3" s="1" t="s">
        <v>13</v>
      </c>
      <c r="D3" s="1" t="s">
        <v>14</v>
      </c>
      <c r="E3" s="3">
        <v>15.0</v>
      </c>
      <c r="F3" s="4">
        <f t="shared" ref="F3:N3" si="1">F8+vlookup($E3,$E9:$P17,F1,false)+vlookup($E4,$E21:$P25,F1,false)+vlookup($E5,$E29:$P35,F1,false)</f>
        <v>1389</v>
      </c>
      <c r="G3" s="4">
        <f t="shared" si="1"/>
        <v>0.15</v>
      </c>
      <c r="H3" s="6">
        <f t="shared" si="1"/>
        <v>1</v>
      </c>
      <c r="I3" s="6">
        <f t="shared" si="1"/>
        <v>0.11</v>
      </c>
      <c r="J3" s="6">
        <f t="shared" si="1"/>
        <v>0.05</v>
      </c>
      <c r="K3" s="6">
        <f t="shared" si="1"/>
        <v>2</v>
      </c>
      <c r="L3" s="6">
        <f t="shared" si="1"/>
        <v>0.1</v>
      </c>
      <c r="M3" s="4">
        <f t="shared" si="1"/>
        <v>40</v>
      </c>
      <c r="N3" s="4">
        <f t="shared" si="1"/>
        <v>8</v>
      </c>
    </row>
    <row r="4">
      <c r="A4" s="1" t="s">
        <v>15</v>
      </c>
      <c r="B4" s="1" t="s">
        <v>16</v>
      </c>
      <c r="D4" s="1" t="s">
        <v>17</v>
      </c>
      <c r="E4" s="3">
        <v>1.0</v>
      </c>
    </row>
    <row r="5">
      <c r="A5" s="1" t="s">
        <v>18</v>
      </c>
      <c r="B5" s="1" t="s">
        <v>58</v>
      </c>
      <c r="D5" s="1" t="s">
        <v>20</v>
      </c>
      <c r="E5" s="3">
        <v>7.0</v>
      </c>
    </row>
    <row r="6">
      <c r="A6" s="1" t="s">
        <v>21</v>
      </c>
      <c r="B6" s="1">
        <v>5.0</v>
      </c>
    </row>
    <row r="7">
      <c r="A7" s="1" t="s">
        <v>22</v>
      </c>
      <c r="B7" s="1" t="s">
        <v>23</v>
      </c>
      <c r="F7" s="2" t="str">
        <f t="shared" ref="F7:N7" si="2">F$2</f>
        <v>Damage</v>
      </c>
      <c r="G7" s="2" t="str">
        <f t="shared" si="2"/>
        <v>Attack Interval</v>
      </c>
      <c r="H7" s="2" t="str">
        <f t="shared" si="2"/>
        <v>Attack speed increase</v>
      </c>
      <c r="I7" s="2" t="str">
        <f t="shared" si="2"/>
        <v>Damage bonus for treasure</v>
      </c>
      <c r="J7" s="2" t="str">
        <f t="shared" si="2"/>
        <v>Area damage for treasure</v>
      </c>
      <c r="K7" s="2" t="str">
        <f t="shared" si="2"/>
        <v>Mana from summoning</v>
      </c>
      <c r="L7" s="2" t="str">
        <f t="shared" si="2"/>
        <v>Chance of rare treasure</v>
      </c>
      <c r="M7" s="2" t="str">
        <f t="shared" si="2"/>
        <v>Max treasure</v>
      </c>
      <c r="N7" s="2" t="str">
        <f t="shared" si="2"/>
        <v>Hero Cooldown</v>
      </c>
      <c r="O7" s="2"/>
    </row>
    <row r="8">
      <c r="E8" s="1" t="s">
        <v>14</v>
      </c>
      <c r="F8" s="1">
        <v>423.0</v>
      </c>
      <c r="G8" s="1">
        <v>0.6</v>
      </c>
      <c r="H8" s="10">
        <v>1.0</v>
      </c>
      <c r="I8" s="10">
        <v>0.07</v>
      </c>
      <c r="J8" s="10">
        <v>0.05</v>
      </c>
      <c r="K8" s="10">
        <v>2.0</v>
      </c>
      <c r="L8" s="10">
        <v>0.1</v>
      </c>
      <c r="M8" s="1">
        <v>40.0</v>
      </c>
      <c r="N8" s="1">
        <v>4.0</v>
      </c>
    </row>
    <row r="9">
      <c r="E9" s="1">
        <v>7.0</v>
      </c>
      <c r="F9" s="1">
        <v>0.0</v>
      </c>
      <c r="H9" s="24"/>
      <c r="I9" s="1">
        <v>0.0</v>
      </c>
      <c r="J9" s="10"/>
      <c r="K9" s="10"/>
      <c r="L9" s="10"/>
      <c r="N9" s="1">
        <v>0.0</v>
      </c>
    </row>
    <row r="10">
      <c r="A10" s="1" t="s">
        <v>14</v>
      </c>
      <c r="B10" s="1" t="s">
        <v>25</v>
      </c>
      <c r="E10" s="1">
        <v>8.0</v>
      </c>
      <c r="F10" s="1">
        <v>68.0</v>
      </c>
      <c r="H10" s="24"/>
      <c r="I10" s="11">
        <v>0.005</v>
      </c>
      <c r="J10" s="10"/>
      <c r="K10" s="10"/>
      <c r="L10" s="10"/>
      <c r="N10" s="1">
        <v>0.5</v>
      </c>
    </row>
    <row r="11">
      <c r="A11" s="1" t="s">
        <v>17</v>
      </c>
      <c r="B11" s="1" t="s">
        <v>451</v>
      </c>
      <c r="E11" s="1">
        <v>9.0</v>
      </c>
      <c r="F11" s="1">
        <v>147.0</v>
      </c>
      <c r="G11" s="24"/>
      <c r="H11" s="24"/>
      <c r="I11" s="10">
        <v>0.01</v>
      </c>
      <c r="J11" s="10"/>
      <c r="K11" s="10"/>
      <c r="L11" s="10"/>
      <c r="N11" s="1">
        <v>1.0</v>
      </c>
    </row>
    <row r="12">
      <c r="A12" s="1" t="s">
        <v>20</v>
      </c>
      <c r="B12" s="1" t="s">
        <v>27</v>
      </c>
      <c r="E12" s="1">
        <v>10.0</v>
      </c>
      <c r="F12" s="1">
        <v>238.0</v>
      </c>
      <c r="G12" s="24"/>
      <c r="H12" s="24"/>
      <c r="I12" s="11">
        <v>0.015</v>
      </c>
      <c r="J12" s="10"/>
      <c r="K12" s="10"/>
      <c r="L12" s="10"/>
      <c r="N12" s="1">
        <v>1.5</v>
      </c>
    </row>
    <row r="13">
      <c r="A13" s="1" t="s">
        <v>28</v>
      </c>
      <c r="B13" s="1">
        <v>9.0</v>
      </c>
      <c r="E13" s="1">
        <v>11.0</v>
      </c>
      <c r="F13" s="1">
        <v>344.0</v>
      </c>
      <c r="G13" s="24"/>
      <c r="H13" s="24"/>
      <c r="I13" s="10">
        <v>0.02</v>
      </c>
      <c r="J13" s="10"/>
      <c r="K13" s="10"/>
      <c r="L13" s="10"/>
      <c r="N13" s="1">
        <v>2.0</v>
      </c>
    </row>
    <row r="14">
      <c r="E14" s="1">
        <v>12.0</v>
      </c>
      <c r="F14" s="1">
        <v>467.0</v>
      </c>
      <c r="G14" s="24"/>
      <c r="H14" s="24"/>
      <c r="I14" s="11">
        <v>0.025</v>
      </c>
      <c r="J14" s="10"/>
      <c r="K14" s="10"/>
      <c r="L14" s="10"/>
      <c r="N14" s="1">
        <v>2.5</v>
      </c>
    </row>
    <row r="15">
      <c r="E15" s="1">
        <v>13.0</v>
      </c>
      <c r="F15" s="1">
        <v>609.0</v>
      </c>
      <c r="G15" s="24"/>
      <c r="H15" s="24"/>
      <c r="I15" s="10">
        <v>0.03</v>
      </c>
      <c r="J15" s="10"/>
      <c r="K15" s="10"/>
      <c r="L15" s="10"/>
      <c r="N15" s="1">
        <v>3.0</v>
      </c>
    </row>
    <row r="16">
      <c r="E16" s="1">
        <v>14.0</v>
      </c>
      <c r="F16" s="1">
        <v>775.0</v>
      </c>
      <c r="G16" s="24"/>
      <c r="H16" s="24"/>
      <c r="I16" s="11">
        <v>0.035</v>
      </c>
      <c r="J16" s="10"/>
      <c r="K16" s="10"/>
      <c r="L16" s="10"/>
      <c r="N16" s="1">
        <v>3.5</v>
      </c>
    </row>
    <row r="17">
      <c r="E17" s="1">
        <v>15.0</v>
      </c>
      <c r="F17" s="1">
        <v>966.0</v>
      </c>
      <c r="G17" s="24"/>
      <c r="H17" s="24"/>
      <c r="I17" s="10">
        <v>0.04</v>
      </c>
      <c r="J17" s="10"/>
      <c r="K17" s="10"/>
      <c r="L17" s="10"/>
      <c r="N17" s="1">
        <v>4.0</v>
      </c>
    </row>
    <row r="19">
      <c r="F19" s="2" t="str">
        <f t="shared" ref="F19:N19" si="3">F$2</f>
        <v>Damage</v>
      </c>
      <c r="G19" s="2" t="str">
        <f t="shared" si="3"/>
        <v>Attack Interval</v>
      </c>
      <c r="H19" s="2" t="str">
        <f t="shared" si="3"/>
        <v>Attack speed increase</v>
      </c>
      <c r="I19" s="2" t="str">
        <f t="shared" si="3"/>
        <v>Damage bonus for treasure</v>
      </c>
      <c r="J19" s="2" t="str">
        <f t="shared" si="3"/>
        <v>Area damage for treasure</v>
      </c>
      <c r="K19" s="2" t="str">
        <f t="shared" si="3"/>
        <v>Mana from summoning</v>
      </c>
      <c r="L19" s="2" t="str">
        <f t="shared" si="3"/>
        <v>Chance of rare treasure</v>
      </c>
      <c r="M19" s="2" t="str">
        <f t="shared" si="3"/>
        <v>Max treasure</v>
      </c>
      <c r="N19" s="2" t="str">
        <f t="shared" si="3"/>
        <v>Hero Cooldown</v>
      </c>
      <c r="O19" s="2"/>
    </row>
    <row r="20">
      <c r="A20" s="12" t="s">
        <v>500</v>
      </c>
      <c r="E20" s="1" t="s">
        <v>17</v>
      </c>
      <c r="F20" s="1">
        <f t="shared" ref="F20:N20" si="4">F$8</f>
        <v>423</v>
      </c>
      <c r="G20" s="1">
        <f t="shared" si="4"/>
        <v>0.6</v>
      </c>
      <c r="H20" s="10">
        <f t="shared" si="4"/>
        <v>1</v>
      </c>
      <c r="I20" s="10">
        <f t="shared" si="4"/>
        <v>0.07</v>
      </c>
      <c r="J20" s="10">
        <f t="shared" si="4"/>
        <v>0.05</v>
      </c>
      <c r="K20" s="10">
        <f t="shared" si="4"/>
        <v>2</v>
      </c>
      <c r="L20" s="10">
        <f t="shared" si="4"/>
        <v>0.1</v>
      </c>
      <c r="M20" s="1">
        <f t="shared" si="4"/>
        <v>40</v>
      </c>
      <c r="N20" s="1">
        <f t="shared" si="4"/>
        <v>4</v>
      </c>
    </row>
    <row r="21">
      <c r="E21" s="1">
        <v>1.0</v>
      </c>
      <c r="F21" s="1">
        <v>0.0</v>
      </c>
      <c r="H21" s="1">
        <v>0.0</v>
      </c>
    </row>
    <row r="22">
      <c r="E22" s="1">
        <v>2.0</v>
      </c>
      <c r="F22" s="1">
        <v>60.0</v>
      </c>
      <c r="H22" s="1">
        <v>1.5</v>
      </c>
      <c r="L22" s="10"/>
    </row>
    <row r="23">
      <c r="E23" s="1">
        <v>3.0</v>
      </c>
      <c r="F23" s="1">
        <v>120.0</v>
      </c>
      <c r="H23" s="1">
        <v>3.0</v>
      </c>
    </row>
    <row r="24">
      <c r="E24" s="1">
        <v>4.0</v>
      </c>
      <c r="F24" s="1">
        <v>180.0</v>
      </c>
      <c r="H24" s="1">
        <v>4.5</v>
      </c>
    </row>
    <row r="25">
      <c r="E25" s="1">
        <v>5.0</v>
      </c>
      <c r="F25" s="1">
        <v>240.0</v>
      </c>
      <c r="H25" s="1">
        <v>6.0</v>
      </c>
    </row>
    <row r="27">
      <c r="F27" s="2" t="str">
        <f t="shared" ref="F27:N27" si="5">F$2</f>
        <v>Damage</v>
      </c>
      <c r="G27" s="2" t="str">
        <f t="shared" si="5"/>
        <v>Attack Interval</v>
      </c>
      <c r="H27" s="2" t="str">
        <f t="shared" si="5"/>
        <v>Attack speed increase</v>
      </c>
      <c r="I27" s="2" t="str">
        <f t="shared" si="5"/>
        <v>Damage bonus for treasure</v>
      </c>
      <c r="J27" s="2" t="str">
        <f t="shared" si="5"/>
        <v>Area damage for treasure</v>
      </c>
      <c r="K27" s="2" t="str">
        <f t="shared" si="5"/>
        <v>Mana from summoning</v>
      </c>
      <c r="L27" s="2" t="str">
        <f t="shared" si="5"/>
        <v>Chance of rare treasure</v>
      </c>
      <c r="M27" s="2" t="str">
        <f t="shared" si="5"/>
        <v>Max treasure</v>
      </c>
      <c r="N27" s="2" t="str">
        <f t="shared" si="5"/>
        <v>Hero Cooldown</v>
      </c>
      <c r="O27" s="2"/>
    </row>
    <row r="28">
      <c r="E28" s="1" t="s">
        <v>20</v>
      </c>
      <c r="F28" s="1">
        <f t="shared" ref="F28:N28" si="6">F$8</f>
        <v>423</v>
      </c>
      <c r="G28" s="1">
        <f t="shared" si="6"/>
        <v>0.6</v>
      </c>
      <c r="H28" s="10">
        <f t="shared" si="6"/>
        <v>1</v>
      </c>
      <c r="I28" s="10">
        <f t="shared" si="6"/>
        <v>0.07</v>
      </c>
      <c r="J28" s="10">
        <f t="shared" si="6"/>
        <v>0.05</v>
      </c>
      <c r="K28" s="10">
        <f t="shared" si="6"/>
        <v>2</v>
      </c>
      <c r="L28" s="10">
        <f t="shared" si="6"/>
        <v>0.1</v>
      </c>
      <c r="M28" s="1">
        <f t="shared" si="6"/>
        <v>40</v>
      </c>
      <c r="N28" s="1">
        <f t="shared" si="6"/>
        <v>4</v>
      </c>
    </row>
    <row r="29">
      <c r="E29" s="1">
        <v>1.0</v>
      </c>
      <c r="G29" s="1">
        <v>0.0</v>
      </c>
      <c r="H29" s="10"/>
    </row>
    <row r="30">
      <c r="E30" s="1">
        <v>2.0</v>
      </c>
      <c r="G30" s="1">
        <v>-0.2</v>
      </c>
      <c r="H30" s="10"/>
      <c r="J30" s="10"/>
      <c r="K30" s="10"/>
    </row>
    <row r="31">
      <c r="E31" s="1">
        <v>3.0</v>
      </c>
      <c r="G31" s="1">
        <v>-0.3</v>
      </c>
      <c r="H31" s="10"/>
      <c r="J31" s="10"/>
      <c r="K31" s="10"/>
    </row>
    <row r="32">
      <c r="E32" s="1">
        <v>4.0</v>
      </c>
      <c r="G32" s="1">
        <v>-0.36</v>
      </c>
      <c r="H32" s="10"/>
      <c r="J32" s="10"/>
      <c r="K32" s="10"/>
    </row>
    <row r="33">
      <c r="E33" s="1">
        <v>5.0</v>
      </c>
      <c r="G33" s="1">
        <v>-0.4</v>
      </c>
      <c r="H33" s="10"/>
      <c r="J33" s="10"/>
      <c r="K33" s="10"/>
    </row>
    <row r="34">
      <c r="E34" s="1">
        <v>6.0</v>
      </c>
      <c r="G34" s="1">
        <v>-0.43</v>
      </c>
      <c r="H34" s="10"/>
      <c r="J34" s="10"/>
      <c r="K34" s="10"/>
    </row>
    <row r="35">
      <c r="A35" s="12" t="s">
        <v>501</v>
      </c>
      <c r="E35" s="1">
        <v>7.0</v>
      </c>
      <c r="G35" s="1">
        <v>-0.45</v>
      </c>
      <c r="H35" s="10"/>
      <c r="J35" s="10"/>
      <c r="K35" s="10"/>
    </row>
    <row r="47">
      <c r="E47" s="1"/>
    </row>
    <row r="48">
      <c r="E48" s="1"/>
    </row>
    <row r="50">
      <c r="A50" s="1" t="s">
        <v>35</v>
      </c>
    </row>
    <row r="51">
      <c r="A51" s="1">
        <v>1.0</v>
      </c>
      <c r="B51" s="1" t="s">
        <v>502</v>
      </c>
      <c r="C51" s="14" t="s">
        <v>503</v>
      </c>
    </row>
    <row r="52">
      <c r="B52" s="1" t="s">
        <v>504</v>
      </c>
      <c r="C52" s="1" t="s">
        <v>505</v>
      </c>
    </row>
    <row r="53">
      <c r="A53" s="1">
        <v>2.0</v>
      </c>
      <c r="B53" s="1" t="s">
        <v>506</v>
      </c>
      <c r="C53" s="1" t="s">
        <v>507</v>
      </c>
    </row>
    <row r="54">
      <c r="B54" s="1" t="s">
        <v>508</v>
      </c>
      <c r="C54" s="1" t="s">
        <v>509</v>
      </c>
    </row>
    <row r="55">
      <c r="A55" s="1">
        <v>3.0</v>
      </c>
      <c r="B55" s="1" t="s">
        <v>510</v>
      </c>
      <c r="C55" s="1" t="s">
        <v>511</v>
      </c>
    </row>
    <row r="56">
      <c r="B56" s="1" t="s">
        <v>512</v>
      </c>
      <c r="C56" s="1" t="s">
        <v>513</v>
      </c>
    </row>
    <row r="57">
      <c r="A57" s="1">
        <v>4.0</v>
      </c>
      <c r="B57" s="1" t="s">
        <v>514</v>
      </c>
      <c r="C57" s="1" t="s">
        <v>515</v>
      </c>
    </row>
  </sheetData>
  <mergeCells count="2">
    <mergeCell ref="A20:C27"/>
    <mergeCell ref="A35:C42"/>
  </mergeCell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516</v>
      </c>
      <c r="F1" s="1">
        <v>2.0</v>
      </c>
      <c r="G1" s="1">
        <v>3.0</v>
      </c>
      <c r="H1" s="1">
        <v>4.0</v>
      </c>
      <c r="I1" s="1">
        <v>5.0</v>
      </c>
      <c r="J1" s="1">
        <v>6.0</v>
      </c>
      <c r="K1" s="1">
        <v>7.0</v>
      </c>
    </row>
    <row r="2">
      <c r="A2" s="1" t="s">
        <v>2</v>
      </c>
      <c r="B2" s="1" t="s">
        <v>3</v>
      </c>
      <c r="D2" s="1"/>
      <c r="E2" s="1"/>
      <c r="F2" s="17" t="s">
        <v>16</v>
      </c>
      <c r="G2" s="17" t="s">
        <v>51</v>
      </c>
      <c r="H2" s="1" t="s">
        <v>517</v>
      </c>
      <c r="I2" s="1" t="s">
        <v>518</v>
      </c>
      <c r="J2" s="1" t="s">
        <v>53</v>
      </c>
      <c r="K2" s="1" t="s">
        <v>103</v>
      </c>
    </row>
    <row r="3">
      <c r="A3" s="1" t="s">
        <v>12</v>
      </c>
      <c r="B3" s="1" t="s">
        <v>519</v>
      </c>
      <c r="D3" s="1" t="s">
        <v>14</v>
      </c>
      <c r="E3" s="3">
        <v>15.0</v>
      </c>
      <c r="F3" s="4">
        <f t="shared" ref="F3:J3" si="1">F8+vlookup($E3,$E9:$O17,F1,false)+vlookup($E4,$E21:$O25,F1,false)+vlookup($E5,$E29:$O35,F1,false)</f>
        <v>450</v>
      </c>
      <c r="G3" s="4">
        <f t="shared" si="1"/>
        <v>0.14</v>
      </c>
      <c r="H3" s="6">
        <f t="shared" si="1"/>
        <v>0.5</v>
      </c>
      <c r="I3" s="6">
        <f t="shared" si="1"/>
        <v>0.96</v>
      </c>
      <c r="J3" s="6">
        <f t="shared" si="1"/>
        <v>0.72</v>
      </c>
      <c r="K3" s="4">
        <f>K8+vlookup($E3,$E9:$N17,K1,false)+vlookup($E4,$E21:$N25,K1,false)+vlookup($E5,$E29:$N35,K1,false)</f>
        <v>8</v>
      </c>
    </row>
    <row r="4">
      <c r="A4" s="1" t="s">
        <v>15</v>
      </c>
      <c r="B4" s="1" t="s">
        <v>239</v>
      </c>
      <c r="D4" s="1" t="s">
        <v>17</v>
      </c>
      <c r="E4" s="3">
        <v>5.0</v>
      </c>
    </row>
    <row r="5">
      <c r="A5" s="1" t="s">
        <v>18</v>
      </c>
      <c r="B5" s="1" t="s">
        <v>58</v>
      </c>
      <c r="D5" s="1" t="s">
        <v>20</v>
      </c>
      <c r="E5" s="3">
        <v>7.0</v>
      </c>
    </row>
    <row r="6">
      <c r="A6" s="1" t="s">
        <v>21</v>
      </c>
      <c r="B6" s="1">
        <v>10.0</v>
      </c>
    </row>
    <row r="7">
      <c r="A7" s="1" t="s">
        <v>22</v>
      </c>
      <c r="B7" s="1" t="s">
        <v>81</v>
      </c>
      <c r="F7" s="2" t="str">
        <f t="shared" ref="F7:K7" si="2">F$2</f>
        <v>Damage</v>
      </c>
      <c r="G7" s="2" t="str">
        <f t="shared" si="2"/>
        <v>Attack Interval</v>
      </c>
      <c r="H7" s="2" t="str">
        <f t="shared" si="2"/>
        <v>Activation chance</v>
      </c>
      <c r="I7" s="2" t="str">
        <f t="shared" si="2"/>
        <v>Monster healing</v>
      </c>
      <c r="J7" s="2" t="str">
        <f t="shared" si="2"/>
        <v>Damage increase</v>
      </c>
      <c r="K7" s="2" t="str">
        <f t="shared" si="2"/>
        <v>Hero Cooldown</v>
      </c>
      <c r="L7" s="2"/>
      <c r="M7" s="2"/>
      <c r="N7" s="2"/>
    </row>
    <row r="8">
      <c r="E8" s="1" t="s">
        <v>14</v>
      </c>
      <c r="F8" s="1">
        <v>100.0</v>
      </c>
      <c r="G8" s="1">
        <v>1.0</v>
      </c>
      <c r="H8" s="10">
        <v>0.5</v>
      </c>
      <c r="I8" s="10">
        <v>0.3</v>
      </c>
      <c r="J8" s="10">
        <v>0.3</v>
      </c>
      <c r="K8" s="1">
        <v>4.0</v>
      </c>
    </row>
    <row r="9">
      <c r="E9" s="1">
        <v>7.0</v>
      </c>
      <c r="F9" s="1">
        <v>0.0</v>
      </c>
      <c r="G9" s="24"/>
      <c r="H9" s="24"/>
      <c r="I9" s="10">
        <v>0.0</v>
      </c>
      <c r="J9" s="10">
        <v>0.0</v>
      </c>
      <c r="K9" s="1">
        <v>0.0</v>
      </c>
    </row>
    <row r="10">
      <c r="A10" s="1" t="s">
        <v>14</v>
      </c>
      <c r="B10" s="1" t="s">
        <v>25</v>
      </c>
      <c r="E10" s="1">
        <v>8.0</v>
      </c>
      <c r="F10" s="1">
        <v>16.0</v>
      </c>
      <c r="G10" s="24"/>
      <c r="H10" s="10"/>
      <c r="I10" s="10">
        <v>0.07</v>
      </c>
      <c r="J10" s="10">
        <v>0.04</v>
      </c>
      <c r="K10" s="1">
        <v>0.5</v>
      </c>
    </row>
    <row r="11">
      <c r="A11" s="1" t="s">
        <v>17</v>
      </c>
      <c r="B11" s="1" t="s">
        <v>60</v>
      </c>
      <c r="E11" s="1">
        <v>9.0</v>
      </c>
      <c r="F11" s="1">
        <v>36.0</v>
      </c>
      <c r="G11" s="24"/>
      <c r="H11" s="24"/>
      <c r="I11" s="10">
        <v>0.14</v>
      </c>
      <c r="J11" s="10">
        <v>0.08</v>
      </c>
      <c r="K11" s="1">
        <v>1.0</v>
      </c>
    </row>
    <row r="12">
      <c r="A12" s="1" t="s">
        <v>20</v>
      </c>
      <c r="B12" s="1" t="s">
        <v>27</v>
      </c>
      <c r="E12" s="1">
        <v>10.0</v>
      </c>
      <c r="F12" s="1">
        <v>59.0</v>
      </c>
      <c r="G12" s="24"/>
      <c r="H12" s="24"/>
      <c r="I12" s="10">
        <v>0.21</v>
      </c>
      <c r="J12" s="10">
        <v>0.12</v>
      </c>
      <c r="K12" s="1">
        <v>1.5</v>
      </c>
    </row>
    <row r="13">
      <c r="A13" s="1" t="s">
        <v>28</v>
      </c>
      <c r="B13" s="1">
        <v>6.0</v>
      </c>
      <c r="E13" s="1">
        <v>11.0</v>
      </c>
      <c r="F13" s="1">
        <v>87.0</v>
      </c>
      <c r="G13" s="24"/>
      <c r="H13" s="24"/>
      <c r="I13" s="10">
        <v>0.28</v>
      </c>
      <c r="J13" s="10">
        <v>0.16</v>
      </c>
      <c r="K13" s="1">
        <v>2.0</v>
      </c>
    </row>
    <row r="14">
      <c r="E14" s="1">
        <v>12.0</v>
      </c>
      <c r="F14" s="1">
        <v>118.0</v>
      </c>
      <c r="G14" s="24"/>
      <c r="H14" s="24"/>
      <c r="I14" s="10">
        <v>0.35</v>
      </c>
      <c r="J14" s="10">
        <v>0.2</v>
      </c>
      <c r="K14" s="1">
        <v>2.5</v>
      </c>
    </row>
    <row r="15">
      <c r="E15" s="1">
        <v>13.0</v>
      </c>
      <c r="F15" s="1">
        <v>155.0</v>
      </c>
      <c r="G15" s="24"/>
      <c r="H15" s="24"/>
      <c r="I15" s="10">
        <v>0.42</v>
      </c>
      <c r="J15" s="10">
        <v>0.24</v>
      </c>
      <c r="K15" s="1">
        <v>3.0</v>
      </c>
    </row>
    <row r="16">
      <c r="E16" s="1">
        <v>14.0</v>
      </c>
      <c r="F16" s="1">
        <v>199.0</v>
      </c>
      <c r="G16" s="24"/>
      <c r="H16" s="24"/>
      <c r="I16" s="10">
        <v>0.49</v>
      </c>
      <c r="J16" s="10">
        <v>0.28</v>
      </c>
      <c r="K16" s="1">
        <v>3.5</v>
      </c>
    </row>
    <row r="17">
      <c r="E17" s="1">
        <v>15.0</v>
      </c>
      <c r="F17" s="1">
        <v>250.0</v>
      </c>
      <c r="G17" s="24"/>
      <c r="H17" s="24"/>
      <c r="I17" s="10">
        <v>0.56</v>
      </c>
      <c r="J17" s="10">
        <v>0.32</v>
      </c>
      <c r="K17" s="1">
        <v>4.0</v>
      </c>
    </row>
    <row r="19">
      <c r="F19" s="2" t="str">
        <f t="shared" ref="F19:K19" si="3">F$2</f>
        <v>Damage</v>
      </c>
      <c r="G19" s="2" t="str">
        <f t="shared" si="3"/>
        <v>Attack Interval</v>
      </c>
      <c r="H19" s="2" t="str">
        <f t="shared" si="3"/>
        <v>Activation chance</v>
      </c>
      <c r="I19" s="2" t="str">
        <f t="shared" si="3"/>
        <v>Monster healing</v>
      </c>
      <c r="J19" s="2" t="str">
        <f t="shared" si="3"/>
        <v>Damage increase</v>
      </c>
      <c r="K19" s="2" t="str">
        <f t="shared" si="3"/>
        <v>Hero Cooldown</v>
      </c>
      <c r="L19" s="2"/>
      <c r="M19" s="2"/>
      <c r="N19" s="2"/>
    </row>
    <row r="20">
      <c r="A20" s="12" t="s">
        <v>520</v>
      </c>
      <c r="E20" s="1" t="s">
        <v>17</v>
      </c>
      <c r="F20" s="1">
        <f t="shared" ref="F20:K20" si="4">F$8</f>
        <v>100</v>
      </c>
      <c r="G20" s="1">
        <f t="shared" si="4"/>
        <v>1</v>
      </c>
      <c r="H20" s="10">
        <f t="shared" si="4"/>
        <v>0.5</v>
      </c>
      <c r="I20" s="10">
        <f t="shared" si="4"/>
        <v>0.3</v>
      </c>
      <c r="J20" s="10">
        <f t="shared" si="4"/>
        <v>0.3</v>
      </c>
      <c r="K20" s="1">
        <f t="shared" si="4"/>
        <v>4</v>
      </c>
    </row>
    <row r="21">
      <c r="E21" s="1">
        <v>1.0</v>
      </c>
      <c r="F21" s="1">
        <v>0.0</v>
      </c>
      <c r="I21" s="10">
        <v>0.0</v>
      </c>
      <c r="J21" s="10">
        <v>0.0</v>
      </c>
    </row>
    <row r="22">
      <c r="E22" s="1">
        <v>2.0</v>
      </c>
      <c r="F22" s="1">
        <v>25.0</v>
      </c>
      <c r="I22" s="11">
        <v>0.025</v>
      </c>
      <c r="J22" s="11">
        <v>0.025</v>
      </c>
      <c r="K22" s="10"/>
    </row>
    <row r="23">
      <c r="E23" s="1">
        <v>3.0</v>
      </c>
      <c r="F23" s="1">
        <v>50.0</v>
      </c>
      <c r="I23" s="10">
        <v>0.05</v>
      </c>
      <c r="J23" s="10">
        <v>0.05</v>
      </c>
    </row>
    <row r="24">
      <c r="E24" s="1">
        <v>4.0</v>
      </c>
      <c r="F24" s="1">
        <v>75.0</v>
      </c>
      <c r="I24" s="11">
        <v>0.075</v>
      </c>
      <c r="J24" s="11">
        <v>0.075</v>
      </c>
    </row>
    <row r="25">
      <c r="E25" s="1">
        <v>5.0</v>
      </c>
      <c r="F25" s="1">
        <v>100.0</v>
      </c>
      <c r="I25" s="10">
        <v>0.1</v>
      </c>
      <c r="J25" s="10">
        <v>0.1</v>
      </c>
    </row>
    <row r="27">
      <c r="F27" s="2" t="str">
        <f t="shared" ref="F27:K27" si="5">F$2</f>
        <v>Damage</v>
      </c>
      <c r="G27" s="2" t="str">
        <f t="shared" si="5"/>
        <v>Attack Interval</v>
      </c>
      <c r="H27" s="2" t="str">
        <f t="shared" si="5"/>
        <v>Activation chance</v>
      </c>
      <c r="I27" s="2" t="str">
        <f t="shared" si="5"/>
        <v>Monster healing</v>
      </c>
      <c r="J27" s="2" t="str">
        <f t="shared" si="5"/>
        <v>Damage increase</v>
      </c>
      <c r="K27" s="2" t="str">
        <f t="shared" si="5"/>
        <v>Hero Cooldown</v>
      </c>
      <c r="L27" s="2"/>
      <c r="M27" s="2"/>
      <c r="N27" s="2"/>
    </row>
    <row r="28">
      <c r="E28" s="1" t="s">
        <v>20</v>
      </c>
      <c r="F28" s="1">
        <f t="shared" ref="F28:K28" si="6">F$8</f>
        <v>100</v>
      </c>
      <c r="G28" s="1">
        <f t="shared" si="6"/>
        <v>1</v>
      </c>
      <c r="H28" s="10">
        <f t="shared" si="6"/>
        <v>0.5</v>
      </c>
      <c r="I28" s="10">
        <f t="shared" si="6"/>
        <v>0.3</v>
      </c>
      <c r="J28" s="10">
        <f t="shared" si="6"/>
        <v>0.3</v>
      </c>
      <c r="K28" s="1">
        <f t="shared" si="6"/>
        <v>4</v>
      </c>
    </row>
    <row r="29">
      <c r="E29" s="1">
        <v>1.0</v>
      </c>
      <c r="G29" s="1">
        <v>0.0</v>
      </c>
      <c r="H29" s="10"/>
    </row>
    <row r="30">
      <c r="A30" s="14" t="s">
        <v>30</v>
      </c>
      <c r="E30" s="1">
        <v>2.0</v>
      </c>
      <c r="G30" s="1">
        <v>-0.5</v>
      </c>
      <c r="H30" s="10"/>
      <c r="J30" s="10"/>
    </row>
    <row r="31">
      <c r="A31" s="7" t="s">
        <v>31</v>
      </c>
      <c r="E31" s="1">
        <v>3.0</v>
      </c>
      <c r="G31" s="1">
        <v>-0.67</v>
      </c>
      <c r="H31" s="10"/>
      <c r="J31" s="10"/>
    </row>
    <row r="32">
      <c r="A32" s="15" t="s">
        <v>32</v>
      </c>
      <c r="E32" s="1">
        <v>4.0</v>
      </c>
      <c r="G32" s="1">
        <v>-0.75</v>
      </c>
      <c r="H32" s="10"/>
      <c r="J32" s="10"/>
    </row>
    <row r="33">
      <c r="A33" s="16" t="s">
        <v>33</v>
      </c>
      <c r="E33" s="1">
        <v>5.0</v>
      </c>
      <c r="G33" s="1">
        <v>-0.8</v>
      </c>
      <c r="H33" s="10"/>
      <c r="J33" s="10"/>
    </row>
    <row r="34">
      <c r="E34" s="1">
        <v>6.0</v>
      </c>
      <c r="G34" s="1">
        <v>-0.83</v>
      </c>
      <c r="H34" s="10"/>
      <c r="J34" s="10"/>
    </row>
    <row r="35">
      <c r="A35" s="12" t="s">
        <v>521</v>
      </c>
      <c r="E35" s="1">
        <v>7.0</v>
      </c>
      <c r="G35" s="1">
        <v>-0.86</v>
      </c>
      <c r="H35" s="10"/>
      <c r="J35" s="10"/>
    </row>
    <row r="36">
      <c r="E36" s="1"/>
    </row>
    <row r="37">
      <c r="E37" s="1"/>
    </row>
    <row r="50">
      <c r="A50" s="1" t="s">
        <v>35</v>
      </c>
    </row>
    <row r="51">
      <c r="A51" s="1">
        <v>1.0</v>
      </c>
      <c r="B51" s="1" t="s">
        <v>522</v>
      </c>
      <c r="C51" s="1" t="s">
        <v>523</v>
      </c>
    </row>
    <row r="52">
      <c r="B52" s="1" t="s">
        <v>524</v>
      </c>
      <c r="C52" s="1" t="s">
        <v>525</v>
      </c>
    </row>
    <row r="53">
      <c r="A53" s="1">
        <v>2.0</v>
      </c>
      <c r="B53" s="1" t="s">
        <v>526</v>
      </c>
      <c r="C53" s="1" t="s">
        <v>527</v>
      </c>
    </row>
    <row r="54">
      <c r="B54" s="1" t="s">
        <v>528</v>
      </c>
      <c r="C54" s="1" t="s">
        <v>529</v>
      </c>
    </row>
    <row r="55">
      <c r="A55" s="1">
        <v>3.0</v>
      </c>
      <c r="B55" s="1" t="s">
        <v>530</v>
      </c>
      <c r="C55" s="1" t="s">
        <v>531</v>
      </c>
    </row>
    <row r="56">
      <c r="B56" s="1" t="s">
        <v>532</v>
      </c>
      <c r="C56" s="1" t="s">
        <v>533</v>
      </c>
    </row>
    <row r="57">
      <c r="A57" s="1">
        <v>4.0</v>
      </c>
      <c r="B57" s="1" t="s">
        <v>534</v>
      </c>
      <c r="C57" s="1" t="s">
        <v>535</v>
      </c>
    </row>
  </sheetData>
  <mergeCells count="2">
    <mergeCell ref="A20:C27"/>
    <mergeCell ref="A35:C4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77</v>
      </c>
      <c r="F1" s="1">
        <v>2.0</v>
      </c>
      <c r="G1" s="1">
        <v>3.0</v>
      </c>
      <c r="H1" s="1">
        <v>4.0</v>
      </c>
      <c r="I1" s="1">
        <v>5.0</v>
      </c>
      <c r="J1" s="1">
        <v>6.0</v>
      </c>
      <c r="K1" s="1">
        <v>7.0</v>
      </c>
    </row>
    <row r="2">
      <c r="A2" s="1" t="s">
        <v>2</v>
      </c>
      <c r="B2" s="1" t="s">
        <v>3</v>
      </c>
      <c r="D2" s="1"/>
      <c r="E2" s="1"/>
      <c r="F2" s="17" t="s">
        <v>16</v>
      </c>
      <c r="G2" s="17" t="s">
        <v>51</v>
      </c>
      <c r="H2" s="1" t="s">
        <v>78</v>
      </c>
      <c r="I2" s="1" t="s">
        <v>79</v>
      </c>
      <c r="J2" s="1" t="s">
        <v>52</v>
      </c>
      <c r="K2" s="1" t="s">
        <v>11</v>
      </c>
    </row>
    <row r="3">
      <c r="A3" s="1" t="s">
        <v>12</v>
      </c>
      <c r="B3" s="1" t="s">
        <v>80</v>
      </c>
      <c r="D3" s="1" t="s">
        <v>14</v>
      </c>
      <c r="E3" s="3">
        <v>15.0</v>
      </c>
      <c r="F3" s="4">
        <f t="shared" ref="F3:K3" si="1">F8+vlookup($E3,$E9:$K17,F1,false)+vlookup($E4,$E21:$K25,F1,false)+vlookup($E5,$E29:$K35,F1,false)</f>
        <v>1483</v>
      </c>
      <c r="G3" s="4">
        <f t="shared" si="1"/>
        <v>0.14</v>
      </c>
      <c r="H3" s="6">
        <f t="shared" si="1"/>
        <v>2</v>
      </c>
      <c r="I3" s="6">
        <f t="shared" si="1"/>
        <v>4.5</v>
      </c>
      <c r="J3" s="6">
        <f t="shared" si="1"/>
        <v>1.5</v>
      </c>
      <c r="K3" s="4">
        <f t="shared" si="1"/>
        <v>8</v>
      </c>
    </row>
    <row r="4">
      <c r="A4" s="1" t="s">
        <v>15</v>
      </c>
      <c r="B4" s="1" t="s">
        <v>16</v>
      </c>
      <c r="D4" s="1" t="s">
        <v>17</v>
      </c>
      <c r="E4" s="3">
        <v>5.0</v>
      </c>
    </row>
    <row r="5">
      <c r="A5" s="1" t="s">
        <v>18</v>
      </c>
      <c r="B5" s="1" t="s">
        <v>58</v>
      </c>
      <c r="D5" s="1" t="s">
        <v>20</v>
      </c>
      <c r="E5" s="3">
        <v>7.0</v>
      </c>
    </row>
    <row r="6">
      <c r="A6" s="1" t="s">
        <v>21</v>
      </c>
      <c r="B6" s="1">
        <v>11.0</v>
      </c>
    </row>
    <row r="7">
      <c r="A7" s="1" t="s">
        <v>22</v>
      </c>
      <c r="B7" s="1" t="s">
        <v>81</v>
      </c>
      <c r="F7" s="2" t="str">
        <f t="shared" ref="F7:K7" si="2">F$2</f>
        <v>Damage</v>
      </c>
      <c r="G7" s="2" t="str">
        <f t="shared" si="2"/>
        <v>Attack Interval</v>
      </c>
      <c r="H7" s="2" t="str">
        <f t="shared" si="2"/>
        <v>Minimum boost</v>
      </c>
      <c r="I7" s="2" t="str">
        <f t="shared" si="2"/>
        <v>Maximum boost</v>
      </c>
      <c r="J7" s="2" t="str">
        <f t="shared" si="2"/>
        <v>Attack speed increase</v>
      </c>
      <c r="K7" s="2" t="str">
        <f t="shared" si="2"/>
        <v>Hero cooldown</v>
      </c>
    </row>
    <row r="8">
      <c r="E8" s="1" t="s">
        <v>14</v>
      </c>
      <c r="F8" s="7">
        <v>275.0</v>
      </c>
      <c r="G8" s="1">
        <v>1.0</v>
      </c>
      <c r="H8" s="10">
        <v>2.0</v>
      </c>
      <c r="I8" s="10">
        <v>4.5</v>
      </c>
      <c r="J8" s="10">
        <v>1.5</v>
      </c>
      <c r="K8" s="1">
        <v>4.0</v>
      </c>
    </row>
    <row r="9">
      <c r="D9" s="1" t="s">
        <v>82</v>
      </c>
      <c r="E9" s="1">
        <v>7.0</v>
      </c>
      <c r="F9" s="7">
        <v>0.0</v>
      </c>
      <c r="G9" s="1">
        <v>0.0</v>
      </c>
      <c r="H9" s="1">
        <v>0.0</v>
      </c>
      <c r="I9" s="1">
        <v>0.0</v>
      </c>
      <c r="J9" s="1">
        <v>0.0</v>
      </c>
      <c r="K9" s="1">
        <v>0.0</v>
      </c>
    </row>
    <row r="10">
      <c r="A10" s="1" t="s">
        <v>14</v>
      </c>
      <c r="B10" s="1" t="s">
        <v>25</v>
      </c>
      <c r="E10" s="1">
        <v>8.0</v>
      </c>
      <c r="F10" s="7">
        <v>55.0</v>
      </c>
      <c r="G10" s="1">
        <v>0.0</v>
      </c>
      <c r="H10" s="1">
        <v>0.0</v>
      </c>
      <c r="I10" s="1">
        <v>0.0</v>
      </c>
      <c r="J10" s="1">
        <v>0.0</v>
      </c>
      <c r="K10" s="1">
        <v>0.5</v>
      </c>
    </row>
    <row r="11">
      <c r="A11" s="1" t="s">
        <v>17</v>
      </c>
      <c r="B11" s="1" t="s">
        <v>60</v>
      </c>
      <c r="E11" s="1">
        <v>9.0</v>
      </c>
      <c r="F11" s="7">
        <v>121.0</v>
      </c>
      <c r="G11" s="1">
        <v>0.0</v>
      </c>
      <c r="H11" s="1">
        <v>0.0</v>
      </c>
      <c r="I11" s="1">
        <v>0.0</v>
      </c>
      <c r="J11" s="1">
        <v>0.0</v>
      </c>
      <c r="K11" s="1">
        <v>1.0</v>
      </c>
    </row>
    <row r="12">
      <c r="A12" s="1" t="s">
        <v>20</v>
      </c>
      <c r="B12" s="1" t="s">
        <v>27</v>
      </c>
      <c r="E12" s="1">
        <v>10.0</v>
      </c>
      <c r="F12" s="7">
        <v>200.0</v>
      </c>
      <c r="G12" s="1">
        <v>0.0</v>
      </c>
      <c r="H12" s="1">
        <v>0.0</v>
      </c>
      <c r="I12" s="1">
        <v>0.0</v>
      </c>
      <c r="J12" s="1">
        <v>0.0</v>
      </c>
      <c r="K12" s="1">
        <v>1.5</v>
      </c>
    </row>
    <row r="13">
      <c r="A13" s="1" t="s">
        <v>28</v>
      </c>
      <c r="B13" s="1">
        <v>6.0</v>
      </c>
      <c r="E13" s="1">
        <v>11.0</v>
      </c>
      <c r="F13" s="7">
        <v>295.0</v>
      </c>
      <c r="G13" s="1">
        <v>0.0</v>
      </c>
      <c r="H13" s="1">
        <v>0.0</v>
      </c>
      <c r="I13" s="1">
        <v>0.0</v>
      </c>
      <c r="J13" s="1">
        <v>0.0</v>
      </c>
      <c r="K13" s="1">
        <v>2.0</v>
      </c>
    </row>
    <row r="14">
      <c r="E14" s="1">
        <v>12.0</v>
      </c>
      <c r="F14" s="7">
        <v>409.0</v>
      </c>
      <c r="G14" s="1">
        <v>0.0</v>
      </c>
      <c r="H14" s="1">
        <v>0.0</v>
      </c>
      <c r="I14" s="1">
        <v>0.0</v>
      </c>
      <c r="J14" s="1">
        <v>0.0</v>
      </c>
      <c r="K14" s="1">
        <v>2.5</v>
      </c>
    </row>
    <row r="15">
      <c r="E15" s="1">
        <v>13.0</v>
      </c>
      <c r="F15" s="7">
        <v>546.0</v>
      </c>
      <c r="G15" s="1">
        <v>0.0</v>
      </c>
      <c r="H15" s="1">
        <v>0.0</v>
      </c>
      <c r="I15" s="1">
        <v>0.0</v>
      </c>
      <c r="J15" s="1">
        <v>0.0</v>
      </c>
      <c r="K15" s="1">
        <v>3.0</v>
      </c>
    </row>
    <row r="16">
      <c r="E16" s="1">
        <v>14.0</v>
      </c>
      <c r="F16" s="7">
        <v>711.0</v>
      </c>
      <c r="G16" s="1">
        <v>0.0</v>
      </c>
      <c r="H16" s="1">
        <v>0.0</v>
      </c>
      <c r="I16" s="1">
        <v>0.0</v>
      </c>
      <c r="J16" s="1">
        <v>0.0</v>
      </c>
      <c r="K16" s="1">
        <v>3.5</v>
      </c>
    </row>
    <row r="17">
      <c r="E17" s="1">
        <v>15.0</v>
      </c>
      <c r="F17" s="7">
        <v>908.0</v>
      </c>
      <c r="G17" s="1">
        <v>0.0</v>
      </c>
      <c r="H17" s="1">
        <v>0.0</v>
      </c>
      <c r="I17" s="1">
        <v>0.0</v>
      </c>
      <c r="J17" s="1">
        <v>0.0</v>
      </c>
      <c r="K17" s="1">
        <v>4.0</v>
      </c>
    </row>
    <row r="19">
      <c r="F19" s="2" t="str">
        <f t="shared" ref="F19:K19" si="3">F$2</f>
        <v>Damage</v>
      </c>
      <c r="G19" s="2" t="str">
        <f t="shared" si="3"/>
        <v>Attack Interval</v>
      </c>
      <c r="H19" s="2" t="str">
        <f t="shared" si="3"/>
        <v>Minimum boost</v>
      </c>
      <c r="I19" s="2" t="str">
        <f t="shared" si="3"/>
        <v>Maximum boost</v>
      </c>
      <c r="J19" s="2" t="str">
        <f t="shared" si="3"/>
        <v>Attack speed increase</v>
      </c>
      <c r="K19" s="2" t="str">
        <f t="shared" si="3"/>
        <v>Hero cooldown</v>
      </c>
    </row>
    <row r="20">
      <c r="A20" s="12" t="s">
        <v>83</v>
      </c>
      <c r="E20" s="1" t="s">
        <v>17</v>
      </c>
      <c r="F20" s="1">
        <v>215.0</v>
      </c>
      <c r="G20" s="1">
        <v>1.0</v>
      </c>
      <c r="H20" s="10">
        <v>2.0</v>
      </c>
      <c r="I20" s="10">
        <v>4.5</v>
      </c>
      <c r="J20" s="10">
        <v>1.5</v>
      </c>
      <c r="K20" s="1">
        <v>1.7</v>
      </c>
    </row>
    <row r="21">
      <c r="E21" s="1">
        <v>1.0</v>
      </c>
      <c r="F21" s="1">
        <v>0.0</v>
      </c>
    </row>
    <row r="22">
      <c r="E22" s="1">
        <v>2.0</v>
      </c>
      <c r="F22" s="1">
        <v>75.0</v>
      </c>
      <c r="H22" s="13"/>
    </row>
    <row r="23">
      <c r="E23" s="1">
        <v>3.0</v>
      </c>
      <c r="F23" s="1">
        <v>150.0</v>
      </c>
      <c r="H23" s="10"/>
    </row>
    <row r="24">
      <c r="E24" s="1">
        <v>4.0</v>
      </c>
      <c r="F24" s="1">
        <v>225.0</v>
      </c>
      <c r="H24" s="13"/>
    </row>
    <row r="25">
      <c r="E25" s="1">
        <v>5.0</v>
      </c>
      <c r="F25" s="1">
        <v>300.0</v>
      </c>
      <c r="H25" s="10"/>
    </row>
    <row r="27">
      <c r="F27" s="2" t="str">
        <f t="shared" ref="F27:K27" si="4">F$2</f>
        <v>Damage</v>
      </c>
      <c r="G27" s="2" t="str">
        <f t="shared" si="4"/>
        <v>Attack Interval</v>
      </c>
      <c r="H27" s="2" t="str">
        <f t="shared" si="4"/>
        <v>Minimum boost</v>
      </c>
      <c r="I27" s="2" t="str">
        <f t="shared" si="4"/>
        <v>Maximum boost</v>
      </c>
      <c r="J27" s="2" t="str">
        <f t="shared" si="4"/>
        <v>Attack speed increase</v>
      </c>
      <c r="K27" s="2" t="str">
        <f t="shared" si="4"/>
        <v>Hero cooldown</v>
      </c>
    </row>
    <row r="28">
      <c r="E28" s="1" t="s">
        <v>20</v>
      </c>
      <c r="F28" s="1">
        <v>215.0</v>
      </c>
      <c r="G28" s="1">
        <v>1.0</v>
      </c>
      <c r="H28" s="10">
        <v>2.0</v>
      </c>
      <c r="I28" s="10">
        <v>4.5</v>
      </c>
      <c r="J28" s="10">
        <v>1.5</v>
      </c>
      <c r="K28" s="1">
        <v>1.7</v>
      </c>
    </row>
    <row r="29">
      <c r="E29" s="1">
        <v>1.0</v>
      </c>
      <c r="G29" s="1">
        <v>0.0</v>
      </c>
    </row>
    <row r="30">
      <c r="A30" s="14" t="s">
        <v>30</v>
      </c>
      <c r="E30" s="1">
        <v>2.0</v>
      </c>
      <c r="G30" s="1">
        <v>-0.5</v>
      </c>
    </row>
    <row r="31">
      <c r="A31" s="7" t="s">
        <v>31</v>
      </c>
      <c r="E31" s="1">
        <v>3.0</v>
      </c>
      <c r="G31" s="1">
        <v>-0.67</v>
      </c>
    </row>
    <row r="32">
      <c r="A32" s="15" t="s">
        <v>32</v>
      </c>
      <c r="E32" s="1">
        <v>4.0</v>
      </c>
      <c r="G32" s="1">
        <v>-0.75</v>
      </c>
    </row>
    <row r="33">
      <c r="A33" s="16" t="s">
        <v>33</v>
      </c>
      <c r="E33" s="1">
        <v>5.0</v>
      </c>
      <c r="G33" s="1">
        <v>-0.8</v>
      </c>
    </row>
    <row r="34">
      <c r="E34" s="1">
        <v>6.0</v>
      </c>
      <c r="G34" s="1">
        <v>-0.83</v>
      </c>
    </row>
    <row r="35">
      <c r="A35" s="12" t="s">
        <v>84</v>
      </c>
      <c r="E35" s="1">
        <v>7.0</v>
      </c>
      <c r="G35" s="1">
        <v>-0.86</v>
      </c>
    </row>
    <row r="50">
      <c r="A50" s="1" t="s">
        <v>35</v>
      </c>
    </row>
    <row r="51">
      <c r="A51" s="1">
        <v>1.0</v>
      </c>
      <c r="B51" s="1" t="s">
        <v>85</v>
      </c>
      <c r="C51" s="7" t="s">
        <v>86</v>
      </c>
    </row>
    <row r="52">
      <c r="B52" s="1" t="s">
        <v>87</v>
      </c>
      <c r="C52" s="7" t="s">
        <v>88</v>
      </c>
    </row>
    <row r="53">
      <c r="A53" s="1">
        <v>2.0</v>
      </c>
      <c r="B53" s="1" t="s">
        <v>89</v>
      </c>
      <c r="C53" s="15" t="s">
        <v>90</v>
      </c>
    </row>
    <row r="54">
      <c r="B54" s="1" t="s">
        <v>91</v>
      </c>
      <c r="C54" s="1" t="s">
        <v>92</v>
      </c>
    </row>
    <row r="55">
      <c r="A55" s="1">
        <v>3.0</v>
      </c>
      <c r="B55" s="1" t="s">
        <v>93</v>
      </c>
      <c r="C55" s="1" t="s">
        <v>94</v>
      </c>
    </row>
    <row r="56">
      <c r="B56" s="1" t="s">
        <v>95</v>
      </c>
      <c r="C56" s="1" t="s">
        <v>96</v>
      </c>
    </row>
    <row r="57">
      <c r="A57" s="1">
        <v>4.0</v>
      </c>
      <c r="B57" s="1" t="s">
        <v>97</v>
      </c>
      <c r="C57" s="14" t="s">
        <v>98</v>
      </c>
    </row>
  </sheetData>
  <mergeCells count="2">
    <mergeCell ref="A20:C27"/>
    <mergeCell ref="A35:C42"/>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536</v>
      </c>
      <c r="F1" s="1">
        <v>2.0</v>
      </c>
      <c r="G1" s="1">
        <v>3.0</v>
      </c>
      <c r="H1" s="1">
        <v>4.0</v>
      </c>
      <c r="I1" s="1">
        <v>5.0</v>
      </c>
    </row>
    <row r="2">
      <c r="A2" s="1" t="s">
        <v>2</v>
      </c>
      <c r="B2" s="1" t="s">
        <v>3</v>
      </c>
      <c r="D2" s="1"/>
      <c r="E2" s="1"/>
      <c r="F2" s="17" t="s">
        <v>16</v>
      </c>
      <c r="G2" s="17" t="s">
        <v>51</v>
      </c>
      <c r="H2" s="1" t="s">
        <v>537</v>
      </c>
      <c r="I2" s="1" t="s">
        <v>103</v>
      </c>
    </row>
    <row r="3">
      <c r="A3" s="1" t="s">
        <v>12</v>
      </c>
      <c r="B3" s="1" t="s">
        <v>13</v>
      </c>
      <c r="D3" s="1" t="s">
        <v>14</v>
      </c>
      <c r="E3" s="3">
        <v>15.0</v>
      </c>
      <c r="F3" s="4">
        <f>F8+vlookup($E3,$E9:$O17,F1,false)+vlookup($E4,$E21:$O25,F1,false)+vlookup($E5,$E29:$O35,F1,false)</f>
        <v>317</v>
      </c>
      <c r="G3" s="4">
        <f>G8+vlookup(E3,E39:L47,1+E5)</f>
        <v>0.09</v>
      </c>
      <c r="H3" s="6">
        <f>H8+vlookup($E3,$E9:$O17,H1,false)+vlookup($E4,$E21:$O25,H1,false)+vlookup($E5,$E29:$O35,H1,false)</f>
        <v>0.22</v>
      </c>
      <c r="I3" s="5">
        <f>I8+vlookup($E3,$E9:$N17,I1,false)+vlookup($E4,$E21:$N25,I1,false)+vlookup($E5,$E29:$N35,I1,false)</f>
        <v>8</v>
      </c>
    </row>
    <row r="4">
      <c r="A4" s="1" t="s">
        <v>15</v>
      </c>
      <c r="B4" s="1" t="s">
        <v>178</v>
      </c>
      <c r="D4" s="1" t="s">
        <v>17</v>
      </c>
      <c r="E4" s="3">
        <v>5.0</v>
      </c>
    </row>
    <row r="5">
      <c r="A5" s="1" t="s">
        <v>18</v>
      </c>
      <c r="B5" s="1" t="s">
        <v>58</v>
      </c>
      <c r="D5" s="1" t="s">
        <v>20</v>
      </c>
      <c r="E5" s="3">
        <v>7.0</v>
      </c>
    </row>
    <row r="6">
      <c r="A6" s="1" t="s">
        <v>21</v>
      </c>
      <c r="B6" s="1">
        <v>13.0</v>
      </c>
    </row>
    <row r="7">
      <c r="A7" s="1" t="s">
        <v>22</v>
      </c>
      <c r="B7" s="1" t="s">
        <v>81</v>
      </c>
      <c r="F7" s="2" t="str">
        <f t="shared" ref="F7:I7" si="1">F$2</f>
        <v>Damage</v>
      </c>
      <c r="G7" s="2" t="str">
        <f t="shared" si="1"/>
        <v>Attack Interval</v>
      </c>
      <c r="H7" s="2" t="str">
        <f t="shared" si="1"/>
        <v>Double triggering</v>
      </c>
      <c r="I7" s="2" t="str">
        <f t="shared" si="1"/>
        <v>Hero Cooldown</v>
      </c>
      <c r="J7" s="2"/>
      <c r="K7" s="2"/>
      <c r="L7" s="2"/>
      <c r="M7" s="2"/>
      <c r="N7" s="2"/>
    </row>
    <row r="8">
      <c r="E8" s="1" t="s">
        <v>14</v>
      </c>
      <c r="F8" s="1">
        <v>26.0</v>
      </c>
      <c r="G8" s="1">
        <v>0.8</v>
      </c>
      <c r="H8" s="10">
        <v>0.1</v>
      </c>
      <c r="I8" s="1">
        <v>4.0</v>
      </c>
      <c r="J8" s="10"/>
    </row>
    <row r="9">
      <c r="E9" s="1">
        <v>7.0</v>
      </c>
      <c r="F9" s="1">
        <v>0.0</v>
      </c>
      <c r="G9" s="1">
        <v>0.0</v>
      </c>
      <c r="H9" s="10">
        <v>0.0</v>
      </c>
      <c r="I9" s="1">
        <v>0.0</v>
      </c>
      <c r="J9" s="10"/>
    </row>
    <row r="10">
      <c r="A10" s="1" t="s">
        <v>14</v>
      </c>
      <c r="B10" s="1" t="s">
        <v>25</v>
      </c>
      <c r="E10" s="1">
        <v>8.0</v>
      </c>
      <c r="F10" s="1">
        <v>9.0</v>
      </c>
      <c r="G10" s="1">
        <v>-0.02</v>
      </c>
      <c r="H10" s="11">
        <v>0.015</v>
      </c>
      <c r="I10" s="1">
        <v>0.5</v>
      </c>
      <c r="J10" s="10"/>
    </row>
    <row r="11">
      <c r="A11" s="1" t="s">
        <v>17</v>
      </c>
      <c r="B11" s="1" t="s">
        <v>60</v>
      </c>
      <c r="E11" s="1">
        <v>9.0</v>
      </c>
      <c r="F11" s="1">
        <v>20.0</v>
      </c>
      <c r="G11" s="1">
        <v>-0.04</v>
      </c>
      <c r="H11" s="10">
        <v>0.03</v>
      </c>
      <c r="I11" s="1">
        <v>1.0</v>
      </c>
      <c r="J11" s="10"/>
    </row>
    <row r="12">
      <c r="A12" s="1" t="s">
        <v>20</v>
      </c>
      <c r="B12" s="1" t="s">
        <v>27</v>
      </c>
      <c r="E12" s="1">
        <v>10.0</v>
      </c>
      <c r="F12" s="1">
        <v>34.0</v>
      </c>
      <c r="G12" s="1">
        <v>-0.06</v>
      </c>
      <c r="H12" s="11">
        <v>0.045</v>
      </c>
      <c r="I12" s="1">
        <v>1.5</v>
      </c>
      <c r="J12" s="10"/>
    </row>
    <row r="13">
      <c r="A13" s="1" t="s">
        <v>28</v>
      </c>
      <c r="B13" s="1">
        <v>4.0</v>
      </c>
      <c r="E13" s="1">
        <v>11.0</v>
      </c>
      <c r="F13" s="1">
        <v>53.0</v>
      </c>
      <c r="G13" s="1">
        <v>-0.08</v>
      </c>
      <c r="H13" s="10">
        <v>0.06</v>
      </c>
      <c r="I13" s="1">
        <v>2.0</v>
      </c>
      <c r="J13" s="10"/>
    </row>
    <row r="14">
      <c r="E14" s="1">
        <v>12.0</v>
      </c>
      <c r="F14" s="1">
        <v>79.0</v>
      </c>
      <c r="G14" s="1">
        <v>-0.1</v>
      </c>
      <c r="H14" s="11">
        <v>0.075</v>
      </c>
      <c r="I14" s="1">
        <v>2.5</v>
      </c>
      <c r="J14" s="10"/>
    </row>
    <row r="15">
      <c r="E15" s="1">
        <v>13.0</v>
      </c>
      <c r="F15" s="1">
        <v>111.0</v>
      </c>
      <c r="G15" s="1">
        <v>-0.12</v>
      </c>
      <c r="H15" s="10">
        <v>0.09</v>
      </c>
      <c r="I15" s="1">
        <v>3.0</v>
      </c>
      <c r="J15" s="10"/>
    </row>
    <row r="16">
      <c r="E16" s="1">
        <v>14.0</v>
      </c>
      <c r="F16" s="1">
        <v>155.0</v>
      </c>
      <c r="G16" s="1">
        <v>-0.14</v>
      </c>
      <c r="H16" s="11">
        <v>0.105</v>
      </c>
      <c r="I16" s="1">
        <v>3.5</v>
      </c>
      <c r="J16" s="10"/>
    </row>
    <row r="17">
      <c r="E17" s="1">
        <v>15.0</v>
      </c>
      <c r="F17" s="1">
        <v>211.0</v>
      </c>
      <c r="G17" s="1">
        <v>-0.16</v>
      </c>
      <c r="H17" s="10">
        <v>0.12</v>
      </c>
      <c r="I17" s="1">
        <v>4.0</v>
      </c>
      <c r="J17" s="10"/>
    </row>
    <row r="19">
      <c r="F19" s="2" t="str">
        <f t="shared" ref="F19:I19" si="2">F$2</f>
        <v>Damage</v>
      </c>
      <c r="G19" s="2" t="str">
        <f t="shared" si="2"/>
        <v>Attack Interval</v>
      </c>
      <c r="H19" s="2" t="str">
        <f t="shared" si="2"/>
        <v>Double triggering</v>
      </c>
      <c r="I19" s="2" t="str">
        <f t="shared" si="2"/>
        <v>Hero Cooldown</v>
      </c>
      <c r="J19" s="2"/>
      <c r="K19" s="2"/>
      <c r="L19" s="2"/>
      <c r="M19" s="2"/>
      <c r="N19" s="2"/>
    </row>
    <row r="20">
      <c r="A20" s="12" t="s">
        <v>538</v>
      </c>
      <c r="E20" s="1" t="s">
        <v>17</v>
      </c>
      <c r="F20" s="1">
        <f t="shared" ref="F20:I20" si="3">F$8</f>
        <v>26</v>
      </c>
      <c r="G20" s="1">
        <f t="shared" si="3"/>
        <v>0.8</v>
      </c>
      <c r="H20" s="10">
        <f t="shared" si="3"/>
        <v>0.1</v>
      </c>
      <c r="I20" s="1">
        <f t="shared" si="3"/>
        <v>4</v>
      </c>
      <c r="O20" s="1" t="s">
        <v>539</v>
      </c>
    </row>
    <row r="21">
      <c r="E21" s="1">
        <v>1.0</v>
      </c>
      <c r="F21" s="1">
        <v>0.0</v>
      </c>
      <c r="I21" s="10"/>
      <c r="J21" s="10"/>
    </row>
    <row r="22">
      <c r="E22" s="1">
        <v>2.0</v>
      </c>
      <c r="F22" s="1">
        <v>20.0</v>
      </c>
      <c r="I22" s="11"/>
      <c r="J22" s="11"/>
      <c r="K22" s="10"/>
    </row>
    <row r="23">
      <c r="E23" s="1">
        <v>3.0</v>
      </c>
      <c r="F23" s="1">
        <v>40.0</v>
      </c>
      <c r="I23" s="10"/>
      <c r="J23" s="10"/>
    </row>
    <row r="24">
      <c r="E24" s="1">
        <v>4.0</v>
      </c>
      <c r="F24" s="1">
        <v>60.0</v>
      </c>
      <c r="I24" s="11"/>
      <c r="J24" s="11"/>
    </row>
    <row r="25">
      <c r="E25" s="1">
        <v>5.0</v>
      </c>
      <c r="F25" s="1">
        <v>80.0</v>
      </c>
      <c r="I25" s="10"/>
      <c r="J25" s="10"/>
    </row>
    <row r="27">
      <c r="F27" s="2" t="str">
        <f t="shared" ref="F27:I27" si="4">F$2</f>
        <v>Damage</v>
      </c>
      <c r="G27" s="2" t="str">
        <f t="shared" si="4"/>
        <v>Attack Interval</v>
      </c>
      <c r="H27" s="2" t="str">
        <f t="shared" si="4"/>
        <v>Double triggering</v>
      </c>
      <c r="I27" s="2" t="str">
        <f t="shared" si="4"/>
        <v>Hero Cooldown</v>
      </c>
      <c r="J27" s="2"/>
      <c r="K27" s="2"/>
      <c r="L27" s="2"/>
      <c r="M27" s="2"/>
      <c r="N27" s="2"/>
    </row>
    <row r="28">
      <c r="E28" s="1" t="s">
        <v>20</v>
      </c>
      <c r="F28" s="1">
        <f t="shared" ref="F28:I28" si="5">F$8</f>
        <v>26</v>
      </c>
      <c r="G28" s="1">
        <f t="shared" si="5"/>
        <v>0.8</v>
      </c>
      <c r="H28" s="10">
        <f t="shared" si="5"/>
        <v>0.1</v>
      </c>
      <c r="I28" s="1">
        <f t="shared" si="5"/>
        <v>4</v>
      </c>
    </row>
    <row r="29">
      <c r="E29" s="1">
        <v>1.0</v>
      </c>
      <c r="G29" s="1">
        <v>0.0</v>
      </c>
      <c r="H29" s="10"/>
    </row>
    <row r="30">
      <c r="E30" s="1">
        <v>2.0</v>
      </c>
      <c r="G30" s="1">
        <v>-0.4</v>
      </c>
      <c r="H30" s="10"/>
      <c r="J30" s="10"/>
    </row>
    <row r="31">
      <c r="E31" s="1">
        <v>3.0</v>
      </c>
      <c r="G31" s="1">
        <v>-0.53</v>
      </c>
      <c r="H31" s="10"/>
      <c r="J31" s="10"/>
    </row>
    <row r="32">
      <c r="E32" s="1">
        <v>4.0</v>
      </c>
      <c r="G32" s="1">
        <v>-0.6</v>
      </c>
      <c r="H32" s="10"/>
      <c r="J32" s="10"/>
    </row>
    <row r="33">
      <c r="E33" s="1">
        <v>5.0</v>
      </c>
      <c r="G33" s="1">
        <v>-0.64</v>
      </c>
      <c r="H33" s="10"/>
      <c r="J33" s="10"/>
    </row>
    <row r="34">
      <c r="E34" s="1">
        <v>6.0</v>
      </c>
      <c r="G34" s="1">
        <v>-0.67</v>
      </c>
      <c r="H34" s="10"/>
      <c r="J34" s="10"/>
    </row>
    <row r="35">
      <c r="A35" s="12" t="s">
        <v>540</v>
      </c>
      <c r="E35" s="1">
        <v>7.0</v>
      </c>
      <c r="G35" s="1">
        <v>-0.69</v>
      </c>
      <c r="H35" s="10"/>
      <c r="J35" s="10"/>
    </row>
    <row r="36">
      <c r="E36" s="1"/>
    </row>
    <row r="37">
      <c r="E37" s="1"/>
    </row>
    <row r="38">
      <c r="E38" s="1" t="s">
        <v>51</v>
      </c>
      <c r="F38" s="1">
        <v>1.0</v>
      </c>
      <c r="G38" s="1">
        <v>2.0</v>
      </c>
      <c r="H38" s="1">
        <v>3.0</v>
      </c>
      <c r="I38" s="1">
        <v>4.0</v>
      </c>
      <c r="J38" s="1">
        <v>5.0</v>
      </c>
      <c r="K38" s="1">
        <v>6.0</v>
      </c>
      <c r="L38" s="1">
        <v>7.0</v>
      </c>
    </row>
    <row r="39">
      <c r="E39" s="1">
        <v>7.0</v>
      </c>
      <c r="F39" s="1">
        <v>0.0</v>
      </c>
      <c r="G39" s="1">
        <v>-0.4</v>
      </c>
      <c r="H39" s="1">
        <v>-0.53</v>
      </c>
      <c r="I39" s="1">
        <v>-0.6</v>
      </c>
      <c r="J39" s="1">
        <v>-0.64</v>
      </c>
      <c r="K39" s="1">
        <v>-0.67</v>
      </c>
      <c r="L39" s="1">
        <v>-0.69</v>
      </c>
    </row>
    <row r="40">
      <c r="E40" s="1">
        <v>8.0</v>
      </c>
      <c r="F40" s="1">
        <v>-0.02</v>
      </c>
      <c r="G40" s="1">
        <v>-0.41</v>
      </c>
      <c r="H40" s="1">
        <v>-0.54</v>
      </c>
      <c r="I40" s="1">
        <v>-0.61</v>
      </c>
      <c r="J40" s="1">
        <v>-0.64</v>
      </c>
      <c r="K40" s="1">
        <v>-0.67</v>
      </c>
      <c r="L40" s="1">
        <v>-0.69</v>
      </c>
    </row>
    <row r="41">
      <c r="E41" s="1">
        <v>9.0</v>
      </c>
      <c r="F41" s="1">
        <v>-0.04</v>
      </c>
      <c r="G41" s="1">
        <v>-0.42</v>
      </c>
      <c r="H41" s="1">
        <v>-0.55</v>
      </c>
      <c r="I41" s="1">
        <v>-0.61</v>
      </c>
      <c r="J41" s="1">
        <v>-0.65</v>
      </c>
      <c r="K41" s="1">
        <v>-0.67</v>
      </c>
      <c r="L41" s="1">
        <v>-0.69</v>
      </c>
    </row>
    <row r="42">
      <c r="E42" s="1">
        <v>10.0</v>
      </c>
      <c r="F42" s="1">
        <v>-0.06</v>
      </c>
      <c r="G42" s="1">
        <v>-0.43</v>
      </c>
      <c r="H42" s="1">
        <v>-0.55</v>
      </c>
      <c r="I42" s="1">
        <v>-0.62</v>
      </c>
      <c r="J42" s="1">
        <v>-0.65</v>
      </c>
      <c r="K42" s="1">
        <v>-0.68</v>
      </c>
      <c r="L42" s="1">
        <v>-0.69</v>
      </c>
    </row>
    <row r="43">
      <c r="E43" s="1">
        <v>11.0</v>
      </c>
      <c r="F43" s="1">
        <v>-0.08</v>
      </c>
      <c r="G43" s="1">
        <v>-0.44</v>
      </c>
      <c r="H43" s="1">
        <v>-0.56</v>
      </c>
      <c r="I43" s="1">
        <v>-0.62</v>
      </c>
      <c r="J43" s="1">
        <v>-0.66</v>
      </c>
      <c r="K43" s="1">
        <v>-0.68</v>
      </c>
      <c r="L43" s="1">
        <v>-0.7</v>
      </c>
    </row>
    <row r="44">
      <c r="E44" s="1">
        <v>12.0</v>
      </c>
      <c r="F44" s="1">
        <v>-0.1</v>
      </c>
      <c r="G44" s="1">
        <v>-0.45</v>
      </c>
      <c r="H44" s="1">
        <v>-0.57</v>
      </c>
      <c r="I44" s="1">
        <v>-0.63</v>
      </c>
      <c r="J44" s="1">
        <v>-0.66</v>
      </c>
      <c r="K44" s="1">
        <v>-0.68</v>
      </c>
      <c r="L44" s="1">
        <v>-0.7</v>
      </c>
    </row>
    <row r="45">
      <c r="E45" s="1">
        <v>13.0</v>
      </c>
      <c r="F45" s="1">
        <v>-0.12</v>
      </c>
      <c r="G45" s="1">
        <v>-0.46</v>
      </c>
      <c r="H45" s="1">
        <v>-0.57</v>
      </c>
      <c r="I45" s="1">
        <v>-0.63</v>
      </c>
      <c r="J45" s="1">
        <v>-0.66</v>
      </c>
      <c r="K45" s="1">
        <v>-0.69</v>
      </c>
      <c r="L45" s="1">
        <v>-0.7</v>
      </c>
    </row>
    <row r="46">
      <c r="E46" s="1">
        <v>14.0</v>
      </c>
      <c r="F46" s="1">
        <v>-0.14</v>
      </c>
      <c r="G46" s="1">
        <v>-0.47</v>
      </c>
      <c r="H46" s="1">
        <v>-0.58</v>
      </c>
      <c r="I46" s="1">
        <v>-0.64</v>
      </c>
      <c r="J46" s="1">
        <v>-0.67</v>
      </c>
      <c r="K46" s="1">
        <v>-0.69</v>
      </c>
      <c r="L46" s="1">
        <v>-0.71</v>
      </c>
    </row>
    <row r="47">
      <c r="E47" s="1">
        <v>15.0</v>
      </c>
      <c r="F47" s="1">
        <v>-0.16</v>
      </c>
      <c r="G47" s="1">
        <v>-0.48</v>
      </c>
      <c r="H47" s="1">
        <v>-0.59</v>
      </c>
      <c r="I47" s="1">
        <v>-0.64</v>
      </c>
      <c r="J47" s="1">
        <v>-0.67</v>
      </c>
      <c r="K47" s="1">
        <v>-0.69</v>
      </c>
      <c r="L47" s="1">
        <v>-0.71</v>
      </c>
    </row>
    <row r="48">
      <c r="E48" s="1"/>
    </row>
    <row r="50">
      <c r="A50" s="1" t="s">
        <v>35</v>
      </c>
    </row>
    <row r="51">
      <c r="A51" s="1">
        <v>1.0</v>
      </c>
    </row>
    <row r="53">
      <c r="A53" s="1">
        <v>2.0</v>
      </c>
    </row>
    <row r="55">
      <c r="A55" s="1">
        <v>3.0</v>
      </c>
    </row>
    <row r="57">
      <c r="A57" s="1">
        <v>4.0</v>
      </c>
    </row>
  </sheetData>
  <mergeCells count="2">
    <mergeCell ref="A20:C27"/>
    <mergeCell ref="A35:C42"/>
  </mergeCell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541</v>
      </c>
      <c r="F1" s="1">
        <v>2.0</v>
      </c>
      <c r="G1" s="1">
        <v>3.0</v>
      </c>
      <c r="H1" s="1">
        <v>4.0</v>
      </c>
      <c r="I1" s="1">
        <v>5.0</v>
      </c>
    </row>
    <row r="2">
      <c r="A2" s="1" t="s">
        <v>2</v>
      </c>
      <c r="B2" s="1" t="s">
        <v>542</v>
      </c>
      <c r="D2" s="1"/>
      <c r="E2" s="1"/>
      <c r="F2" s="17" t="s">
        <v>16</v>
      </c>
      <c r="G2" s="17" t="s">
        <v>51</v>
      </c>
      <c r="H2" s="1" t="s">
        <v>52</v>
      </c>
      <c r="I2" s="1" t="s">
        <v>103</v>
      </c>
    </row>
    <row r="3">
      <c r="A3" s="1" t="s">
        <v>12</v>
      </c>
      <c r="B3" s="1" t="s">
        <v>80</v>
      </c>
      <c r="D3" s="1" t="s">
        <v>14</v>
      </c>
      <c r="E3" s="3">
        <v>15.0</v>
      </c>
      <c r="F3" s="4">
        <f t="shared" ref="F3:I3" si="1">F8+vlookup($E3,$E9:$O23,F1,false)+vlookup($E4,$E27:$O31,F1,false)+vlookup($E5,$E35:$O41,F1,false)</f>
        <v>191</v>
      </c>
      <c r="G3" s="4">
        <f t="shared" si="1"/>
        <v>0.06</v>
      </c>
      <c r="H3" s="6">
        <f t="shared" si="1"/>
        <v>0.78</v>
      </c>
      <c r="I3" s="5">
        <f t="shared" si="1"/>
        <v>8</v>
      </c>
    </row>
    <row r="4">
      <c r="A4" s="1" t="s">
        <v>15</v>
      </c>
      <c r="B4" s="1" t="s">
        <v>16</v>
      </c>
      <c r="D4" s="1" t="s">
        <v>17</v>
      </c>
      <c r="E4" s="3">
        <v>5.0</v>
      </c>
    </row>
    <row r="5">
      <c r="A5" s="1" t="s">
        <v>18</v>
      </c>
      <c r="B5" s="1" t="s">
        <v>58</v>
      </c>
      <c r="D5" s="1" t="s">
        <v>20</v>
      </c>
      <c r="E5" s="3">
        <v>7.0</v>
      </c>
    </row>
    <row r="6">
      <c r="A6" s="1" t="s">
        <v>21</v>
      </c>
      <c r="B6" s="1">
        <v>1.0</v>
      </c>
    </row>
    <row r="7">
      <c r="A7" s="1" t="s">
        <v>22</v>
      </c>
      <c r="B7" s="1" t="s">
        <v>81</v>
      </c>
      <c r="F7" s="2" t="str">
        <f t="shared" ref="F7:I7" si="2">F$2</f>
        <v>Damage</v>
      </c>
      <c r="G7" s="2" t="str">
        <f t="shared" si="2"/>
        <v>Attack Interval</v>
      </c>
      <c r="H7" s="2" t="str">
        <f t="shared" si="2"/>
        <v>Attack speed increase</v>
      </c>
      <c r="I7" s="2" t="str">
        <f t="shared" si="2"/>
        <v>Hero Cooldown</v>
      </c>
      <c r="J7" s="2"/>
      <c r="K7" s="2"/>
      <c r="L7" s="2"/>
      <c r="M7" s="2"/>
      <c r="N7" s="2"/>
    </row>
    <row r="8">
      <c r="E8" s="1" t="s">
        <v>14</v>
      </c>
      <c r="F8" s="1">
        <v>29.0</v>
      </c>
      <c r="G8" s="1">
        <v>0.45</v>
      </c>
      <c r="H8" s="10">
        <v>0.1</v>
      </c>
      <c r="I8" s="1">
        <v>1.0</v>
      </c>
      <c r="J8" s="10"/>
    </row>
    <row r="9">
      <c r="E9" s="1">
        <v>1.0</v>
      </c>
      <c r="F9" s="1">
        <v>0.0</v>
      </c>
      <c r="H9" s="10">
        <v>0.0</v>
      </c>
      <c r="I9" s="1">
        <v>0.0</v>
      </c>
      <c r="J9" s="10"/>
    </row>
    <row r="10">
      <c r="A10" s="1" t="s">
        <v>14</v>
      </c>
      <c r="B10" s="1" t="s">
        <v>543</v>
      </c>
      <c r="E10" s="1">
        <v>2.0</v>
      </c>
      <c r="F10" s="1">
        <v>3.0</v>
      </c>
      <c r="G10" s="1"/>
      <c r="H10" s="10">
        <v>0.02</v>
      </c>
      <c r="I10" s="1">
        <v>0.5</v>
      </c>
      <c r="J10" s="10"/>
    </row>
    <row r="11">
      <c r="A11" s="1" t="s">
        <v>17</v>
      </c>
      <c r="B11" s="1" t="s">
        <v>60</v>
      </c>
      <c r="E11" s="1">
        <v>3.0</v>
      </c>
      <c r="F11" s="1">
        <v>6.0</v>
      </c>
      <c r="G11" s="1"/>
      <c r="H11" s="10">
        <v>0.04</v>
      </c>
      <c r="I11" s="1">
        <v>1.0</v>
      </c>
      <c r="J11" s="10"/>
    </row>
    <row r="12">
      <c r="A12" s="1" t="s">
        <v>20</v>
      </c>
      <c r="B12" s="1" t="s">
        <v>27</v>
      </c>
      <c r="E12" s="1">
        <v>4.0</v>
      </c>
      <c r="F12" s="1">
        <v>9.0</v>
      </c>
      <c r="G12" s="1"/>
      <c r="H12" s="10">
        <v>0.06</v>
      </c>
      <c r="I12" s="1">
        <v>1.5</v>
      </c>
      <c r="J12" s="10"/>
    </row>
    <row r="13">
      <c r="A13" s="1" t="s">
        <v>28</v>
      </c>
      <c r="B13" s="1">
        <v>4.0</v>
      </c>
      <c r="E13" s="1">
        <v>5.0</v>
      </c>
      <c r="F13" s="1">
        <v>12.0</v>
      </c>
      <c r="G13" s="1"/>
      <c r="H13" s="10">
        <v>0.08</v>
      </c>
      <c r="I13" s="1">
        <v>2.0</v>
      </c>
      <c r="J13" s="10"/>
    </row>
    <row r="14">
      <c r="E14" s="1">
        <v>6.0</v>
      </c>
      <c r="F14" s="1">
        <v>16.0</v>
      </c>
      <c r="G14" s="1"/>
      <c r="H14" s="10">
        <v>0.1</v>
      </c>
      <c r="I14" s="1">
        <v>2.5</v>
      </c>
      <c r="J14" s="10"/>
    </row>
    <row r="15">
      <c r="E15" s="1">
        <v>7.0</v>
      </c>
      <c r="F15" s="1">
        <v>20.0</v>
      </c>
      <c r="H15" s="10">
        <v>0.12</v>
      </c>
      <c r="I15" s="1">
        <v>3.0</v>
      </c>
      <c r="J15" s="10"/>
    </row>
    <row r="16">
      <c r="E16" s="1">
        <v>8.0</v>
      </c>
      <c r="F16" s="1">
        <v>25.0</v>
      </c>
      <c r="H16" s="10">
        <v>0.14</v>
      </c>
      <c r="I16" s="1">
        <v>3.5</v>
      </c>
      <c r="J16" s="10"/>
    </row>
    <row r="17">
      <c r="E17" s="1">
        <v>9.0</v>
      </c>
      <c r="F17" s="1">
        <v>30.0</v>
      </c>
      <c r="H17" s="10">
        <v>0.16</v>
      </c>
      <c r="I17" s="1">
        <v>4.0</v>
      </c>
      <c r="J17" s="10"/>
    </row>
    <row r="18">
      <c r="E18" s="1">
        <v>10.0</v>
      </c>
      <c r="F18" s="1">
        <v>35.0</v>
      </c>
      <c r="H18" s="10">
        <v>0.18</v>
      </c>
      <c r="I18" s="1">
        <v>4.5</v>
      </c>
      <c r="J18" s="10"/>
    </row>
    <row r="19">
      <c r="E19" s="1">
        <v>11.0</v>
      </c>
      <c r="F19" s="1">
        <v>41.0</v>
      </c>
      <c r="H19" s="10">
        <v>0.2</v>
      </c>
      <c r="I19" s="1">
        <v>5.0</v>
      </c>
      <c r="J19" s="10"/>
    </row>
    <row r="20">
      <c r="A20" s="12" t="s">
        <v>544</v>
      </c>
      <c r="E20" s="1">
        <v>12.0</v>
      </c>
      <c r="F20" s="1">
        <v>47.0</v>
      </c>
      <c r="H20" s="10">
        <v>0.22</v>
      </c>
      <c r="I20" s="1">
        <v>5.5</v>
      </c>
      <c r="J20" s="10"/>
    </row>
    <row r="21">
      <c r="E21" s="1">
        <v>13.0</v>
      </c>
      <c r="F21" s="1">
        <v>54.0</v>
      </c>
      <c r="H21" s="10">
        <v>0.24</v>
      </c>
      <c r="I21" s="1">
        <v>6.0</v>
      </c>
      <c r="J21" s="10"/>
    </row>
    <row r="22">
      <c r="E22" s="1">
        <v>14.0</v>
      </c>
      <c r="F22" s="1">
        <v>62.0</v>
      </c>
      <c r="H22" s="10">
        <v>0.26</v>
      </c>
      <c r="I22" s="1">
        <v>6.5</v>
      </c>
      <c r="J22" s="10"/>
    </row>
    <row r="23">
      <c r="E23" s="1">
        <v>15.0</v>
      </c>
      <c r="F23" s="1">
        <v>70.0</v>
      </c>
      <c r="H23" s="10">
        <v>0.28</v>
      </c>
      <c r="I23" s="1">
        <v>7.0</v>
      </c>
      <c r="J23" s="10"/>
    </row>
    <row r="25">
      <c r="F25" s="2" t="str">
        <f t="shared" ref="F25:I25" si="3">F$2</f>
        <v>Damage</v>
      </c>
      <c r="G25" s="2" t="str">
        <f t="shared" si="3"/>
        <v>Attack Interval</v>
      </c>
      <c r="H25" s="2" t="str">
        <f t="shared" si="3"/>
        <v>Attack speed increase</v>
      </c>
      <c r="I25" s="2" t="str">
        <f t="shared" si="3"/>
        <v>Hero Cooldown</v>
      </c>
      <c r="J25" s="2"/>
      <c r="K25" s="2"/>
      <c r="L25" s="2"/>
      <c r="M25" s="2"/>
      <c r="N25" s="2"/>
    </row>
    <row r="26">
      <c r="E26" s="1" t="s">
        <v>17</v>
      </c>
      <c r="F26" s="1">
        <f t="shared" ref="F26:I26" si="4">F$8</f>
        <v>29</v>
      </c>
      <c r="G26" s="1">
        <f t="shared" si="4"/>
        <v>0.45</v>
      </c>
      <c r="H26" s="10">
        <f t="shared" si="4"/>
        <v>0.1</v>
      </c>
      <c r="I26" s="1">
        <f t="shared" si="4"/>
        <v>1</v>
      </c>
      <c r="O26" s="1" t="s">
        <v>539</v>
      </c>
    </row>
    <row r="27">
      <c r="E27" s="1">
        <v>1.0</v>
      </c>
      <c r="F27" s="1">
        <v>0.0</v>
      </c>
      <c r="H27" s="1">
        <v>0.0</v>
      </c>
      <c r="I27" s="10"/>
      <c r="J27" s="10"/>
    </row>
    <row r="28">
      <c r="E28" s="1">
        <v>2.0</v>
      </c>
      <c r="F28" s="1">
        <v>23.0</v>
      </c>
      <c r="H28" s="10">
        <v>0.1</v>
      </c>
      <c r="I28" s="11"/>
      <c r="J28" s="11"/>
      <c r="K28" s="10"/>
    </row>
    <row r="29">
      <c r="E29" s="1">
        <v>3.0</v>
      </c>
      <c r="F29" s="1">
        <v>46.0</v>
      </c>
      <c r="H29" s="10">
        <v>0.2</v>
      </c>
      <c r="I29" s="10"/>
      <c r="J29" s="10"/>
    </row>
    <row r="30">
      <c r="E30" s="1">
        <v>4.0</v>
      </c>
      <c r="F30" s="1">
        <v>69.0</v>
      </c>
      <c r="H30" s="10">
        <v>0.3</v>
      </c>
      <c r="I30" s="11"/>
      <c r="J30" s="11"/>
    </row>
    <row r="31">
      <c r="E31" s="1">
        <v>5.0</v>
      </c>
      <c r="F31" s="1">
        <v>92.0</v>
      </c>
      <c r="H31" s="10">
        <v>0.4</v>
      </c>
      <c r="I31" s="10"/>
      <c r="J31" s="10"/>
    </row>
    <row r="33">
      <c r="F33" s="2" t="str">
        <f t="shared" ref="F33:I33" si="5">F$2</f>
        <v>Damage</v>
      </c>
      <c r="G33" s="2" t="str">
        <f t="shared" si="5"/>
        <v>Attack Interval</v>
      </c>
      <c r="H33" s="2" t="str">
        <f t="shared" si="5"/>
        <v>Attack speed increase</v>
      </c>
      <c r="I33" s="2" t="str">
        <f t="shared" si="5"/>
        <v>Hero Cooldown</v>
      </c>
      <c r="J33" s="2"/>
      <c r="K33" s="2"/>
      <c r="L33" s="2"/>
      <c r="M33" s="2"/>
      <c r="N33" s="2"/>
    </row>
    <row r="34">
      <c r="E34" s="1" t="s">
        <v>20</v>
      </c>
      <c r="F34" s="1">
        <f t="shared" ref="F34:I34" si="6">F$8</f>
        <v>29</v>
      </c>
      <c r="G34" s="1">
        <f t="shared" si="6"/>
        <v>0.45</v>
      </c>
      <c r="H34" s="10">
        <f t="shared" si="6"/>
        <v>0.1</v>
      </c>
      <c r="I34" s="1">
        <f t="shared" si="6"/>
        <v>1</v>
      </c>
    </row>
    <row r="35">
      <c r="A35" s="12" t="s">
        <v>545</v>
      </c>
      <c r="E35" s="1">
        <v>1.0</v>
      </c>
      <c r="G35" s="1">
        <v>0.0</v>
      </c>
      <c r="H35" s="10"/>
    </row>
    <row r="36">
      <c r="E36" s="1">
        <v>2.0</v>
      </c>
      <c r="G36" s="1">
        <v>-0.23</v>
      </c>
      <c r="H36" s="10"/>
      <c r="J36" s="10"/>
    </row>
    <row r="37">
      <c r="E37" s="1">
        <v>3.0</v>
      </c>
      <c r="G37" s="1">
        <v>-0.3</v>
      </c>
      <c r="H37" s="10"/>
      <c r="J37" s="10"/>
    </row>
    <row r="38">
      <c r="E38" s="1">
        <v>4.0</v>
      </c>
      <c r="G38" s="1">
        <v>-0.34</v>
      </c>
      <c r="H38" s="10"/>
      <c r="J38" s="10"/>
    </row>
    <row r="39">
      <c r="E39" s="1">
        <v>5.0</v>
      </c>
      <c r="G39" s="1">
        <v>-0.36</v>
      </c>
      <c r="H39" s="10"/>
      <c r="J39" s="10"/>
    </row>
    <row r="40">
      <c r="E40" s="1">
        <v>6.0</v>
      </c>
      <c r="G40" s="1">
        <v>-0.38</v>
      </c>
      <c r="H40" s="10"/>
      <c r="J40" s="10"/>
    </row>
    <row r="41">
      <c r="E41" s="1">
        <v>7.0</v>
      </c>
      <c r="G41" s="1">
        <v>-0.39</v>
      </c>
      <c r="H41" s="10"/>
      <c r="J41" s="10"/>
    </row>
    <row r="42">
      <c r="E42" s="1"/>
    </row>
    <row r="43">
      <c r="E43" s="1"/>
    </row>
    <row r="44">
      <c r="E44" s="1" t="s">
        <v>51</v>
      </c>
      <c r="F44" s="1">
        <v>1.0</v>
      </c>
      <c r="G44" s="1">
        <v>2.0</v>
      </c>
      <c r="H44" s="1">
        <v>3.0</v>
      </c>
      <c r="I44" s="1">
        <v>4.0</v>
      </c>
      <c r="J44" s="1">
        <v>5.0</v>
      </c>
      <c r="K44" s="1">
        <v>6.0</v>
      </c>
      <c r="L44" s="1">
        <v>7.0</v>
      </c>
    </row>
    <row r="45">
      <c r="E45" s="1">
        <v>7.0</v>
      </c>
      <c r="F45" s="1">
        <v>0.0</v>
      </c>
      <c r="G45" s="1">
        <v>-0.4</v>
      </c>
      <c r="H45" s="1">
        <v>-0.53</v>
      </c>
      <c r="I45" s="1">
        <v>-0.6</v>
      </c>
      <c r="J45" s="1">
        <v>-0.64</v>
      </c>
      <c r="K45" s="1">
        <v>-0.67</v>
      </c>
      <c r="L45" s="1">
        <v>-0.69</v>
      </c>
    </row>
    <row r="46">
      <c r="E46" s="1">
        <v>8.0</v>
      </c>
      <c r="F46" s="1">
        <v>-0.02</v>
      </c>
      <c r="G46" s="1">
        <v>-0.41</v>
      </c>
      <c r="H46" s="1">
        <v>-0.54</v>
      </c>
      <c r="I46" s="1">
        <v>-0.61</v>
      </c>
      <c r="J46" s="1">
        <v>-0.64</v>
      </c>
      <c r="K46" s="1">
        <v>-0.67</v>
      </c>
      <c r="L46" s="1">
        <v>-0.69</v>
      </c>
    </row>
    <row r="47">
      <c r="E47" s="1">
        <v>9.0</v>
      </c>
      <c r="F47" s="1">
        <v>-0.04</v>
      </c>
      <c r="G47" s="1">
        <v>-0.42</v>
      </c>
      <c r="H47" s="1">
        <v>-0.55</v>
      </c>
      <c r="I47" s="1">
        <v>-0.61</v>
      </c>
      <c r="J47" s="1">
        <v>-0.65</v>
      </c>
      <c r="K47" s="1">
        <v>-0.67</v>
      </c>
      <c r="L47" s="1">
        <v>-0.69</v>
      </c>
    </row>
    <row r="48">
      <c r="E48" s="1">
        <v>10.0</v>
      </c>
      <c r="F48" s="1">
        <v>-0.06</v>
      </c>
      <c r="G48" s="1">
        <v>-0.43</v>
      </c>
      <c r="H48" s="1">
        <v>-0.55</v>
      </c>
      <c r="I48" s="1">
        <v>-0.62</v>
      </c>
      <c r="J48" s="1">
        <v>-0.65</v>
      </c>
      <c r="K48" s="1">
        <v>-0.68</v>
      </c>
      <c r="L48" s="1">
        <v>-0.69</v>
      </c>
    </row>
    <row r="49">
      <c r="E49" s="1">
        <v>11.0</v>
      </c>
      <c r="F49" s="1">
        <v>-0.08</v>
      </c>
      <c r="G49" s="1">
        <v>-0.44</v>
      </c>
      <c r="H49" s="1">
        <v>-0.56</v>
      </c>
      <c r="I49" s="1">
        <v>-0.62</v>
      </c>
      <c r="J49" s="1">
        <v>-0.66</v>
      </c>
      <c r="K49" s="1">
        <v>-0.68</v>
      </c>
      <c r="L49" s="1">
        <v>-0.7</v>
      </c>
    </row>
    <row r="50">
      <c r="A50" s="1" t="s">
        <v>35</v>
      </c>
      <c r="E50" s="1">
        <v>12.0</v>
      </c>
      <c r="F50" s="1">
        <v>-0.1</v>
      </c>
      <c r="G50" s="1">
        <v>-0.45</v>
      </c>
      <c r="H50" s="1">
        <v>-0.57</v>
      </c>
      <c r="I50" s="1">
        <v>-0.63</v>
      </c>
      <c r="J50" s="1">
        <v>-0.66</v>
      </c>
      <c r="K50" s="1">
        <v>-0.68</v>
      </c>
      <c r="L50" s="1">
        <v>-0.7</v>
      </c>
    </row>
    <row r="51">
      <c r="A51" s="1">
        <v>1.0</v>
      </c>
      <c r="E51" s="1">
        <v>13.0</v>
      </c>
      <c r="F51" s="1">
        <v>-0.12</v>
      </c>
      <c r="G51" s="1">
        <v>-0.46</v>
      </c>
      <c r="H51" s="1">
        <v>-0.57</v>
      </c>
      <c r="I51" s="1">
        <v>-0.63</v>
      </c>
      <c r="J51" s="1">
        <v>-0.66</v>
      </c>
      <c r="K51" s="1">
        <v>-0.69</v>
      </c>
      <c r="L51" s="1">
        <v>-0.7</v>
      </c>
    </row>
    <row r="52">
      <c r="E52" s="1">
        <v>14.0</v>
      </c>
      <c r="F52" s="1">
        <v>-0.14</v>
      </c>
      <c r="G52" s="1">
        <v>-0.47</v>
      </c>
      <c r="H52" s="1">
        <v>-0.58</v>
      </c>
      <c r="I52" s="1">
        <v>-0.64</v>
      </c>
      <c r="J52" s="1">
        <v>-0.67</v>
      </c>
      <c r="K52" s="1">
        <v>-0.69</v>
      </c>
      <c r="L52" s="1">
        <v>-0.71</v>
      </c>
    </row>
    <row r="53">
      <c r="A53" s="1">
        <v>2.0</v>
      </c>
      <c r="E53" s="1">
        <v>15.0</v>
      </c>
      <c r="F53" s="1">
        <v>-0.16</v>
      </c>
      <c r="G53" s="1">
        <v>-0.48</v>
      </c>
      <c r="H53" s="1">
        <v>-0.59</v>
      </c>
      <c r="I53" s="1">
        <v>-0.64</v>
      </c>
      <c r="J53" s="1">
        <v>-0.67</v>
      </c>
      <c r="K53" s="1">
        <v>-0.69</v>
      </c>
      <c r="L53" s="1">
        <v>-0.71</v>
      </c>
    </row>
    <row r="54">
      <c r="E54" s="1"/>
    </row>
    <row r="55">
      <c r="A55" s="1">
        <v>3.0</v>
      </c>
    </row>
    <row r="57">
      <c r="A57" s="1">
        <v>4.0</v>
      </c>
    </row>
  </sheetData>
  <mergeCells count="2">
    <mergeCell ref="A20:C27"/>
    <mergeCell ref="A35:C42"/>
  </mergeCell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546</v>
      </c>
      <c r="F1" s="1">
        <v>2.0</v>
      </c>
      <c r="G1" s="1">
        <v>3.0</v>
      </c>
      <c r="H1" s="1">
        <v>4.0</v>
      </c>
      <c r="I1" s="1">
        <v>5.0</v>
      </c>
      <c r="J1" s="1">
        <v>6.0</v>
      </c>
    </row>
    <row r="2">
      <c r="A2" s="1" t="s">
        <v>2</v>
      </c>
      <c r="B2" s="1" t="s">
        <v>542</v>
      </c>
      <c r="D2" s="1"/>
      <c r="E2" s="1"/>
      <c r="F2" s="17" t="s">
        <v>16</v>
      </c>
      <c r="G2" s="17" t="s">
        <v>51</v>
      </c>
      <c r="H2" s="1" t="s">
        <v>547</v>
      </c>
      <c r="I2" s="1" t="s">
        <v>548</v>
      </c>
      <c r="J2" s="1" t="s">
        <v>103</v>
      </c>
    </row>
    <row r="3">
      <c r="A3" s="1" t="s">
        <v>12</v>
      </c>
      <c r="B3" s="1" t="s">
        <v>404</v>
      </c>
      <c r="D3" s="1" t="s">
        <v>14</v>
      </c>
      <c r="E3" s="3">
        <v>15.0</v>
      </c>
      <c r="F3" s="4">
        <f>F8+vlookup($E3,$E9:$O23,F1,false)+vlookup($E4,$E27:$O31,F1,false)+vlookup($E5,$E35:$O41,F1,false)</f>
        <v>263</v>
      </c>
      <c r="G3" s="4">
        <f>Round((G8+vlookup($E3,$E9:$O23,G1,false))/E5,2)</f>
        <v>0.11</v>
      </c>
      <c r="H3" s="6">
        <f t="shared" ref="H3:J3" si="1">H8+vlookup($E3,$E9:$O23,H1,false)+vlookup($E4,$E27:$O31,H1,false)+vlookup($E5,$E35:$O41,H1,false)</f>
        <v>0.26</v>
      </c>
      <c r="I3" s="18">
        <f t="shared" si="1"/>
        <v>7.2</v>
      </c>
      <c r="J3" s="5">
        <f t="shared" si="1"/>
        <v>8</v>
      </c>
    </row>
    <row r="4">
      <c r="A4" s="1" t="s">
        <v>15</v>
      </c>
      <c r="B4" s="1" t="s">
        <v>239</v>
      </c>
      <c r="D4" s="1" t="s">
        <v>17</v>
      </c>
      <c r="E4" s="3">
        <v>5.0</v>
      </c>
    </row>
    <row r="5">
      <c r="A5" s="1" t="s">
        <v>18</v>
      </c>
      <c r="B5" s="1" t="s">
        <v>58</v>
      </c>
      <c r="D5" s="1" t="s">
        <v>20</v>
      </c>
      <c r="E5" s="3">
        <v>7.0</v>
      </c>
    </row>
    <row r="6">
      <c r="A6" s="1" t="s">
        <v>21</v>
      </c>
      <c r="B6" s="1">
        <v>3.0</v>
      </c>
    </row>
    <row r="7">
      <c r="A7" s="1" t="s">
        <v>22</v>
      </c>
      <c r="B7" s="1" t="s">
        <v>81</v>
      </c>
      <c r="F7" s="2" t="str">
        <f t="shared" ref="F7:J7" si="2">F$2</f>
        <v>Damage</v>
      </c>
      <c r="G7" s="2" t="str">
        <f t="shared" si="2"/>
        <v>Attack Interval</v>
      </c>
      <c r="H7" s="2" t="str">
        <f t="shared" si="2"/>
        <v>Stun chance</v>
      </c>
      <c r="I7" s="2" t="str">
        <f t="shared" si="2"/>
        <v>Stun duration</v>
      </c>
      <c r="J7" s="2" t="str">
        <f t="shared" si="2"/>
        <v>Hero Cooldown</v>
      </c>
      <c r="K7" s="2"/>
      <c r="L7" s="2"/>
      <c r="M7" s="2"/>
      <c r="N7" s="2"/>
    </row>
    <row r="8">
      <c r="E8" s="1" t="s">
        <v>14</v>
      </c>
      <c r="F8" s="1">
        <v>33.0</v>
      </c>
      <c r="G8" s="1">
        <v>0.9</v>
      </c>
      <c r="H8" s="10">
        <v>0.04</v>
      </c>
      <c r="I8" s="1">
        <v>3.0</v>
      </c>
      <c r="J8" s="1">
        <v>1.0</v>
      </c>
    </row>
    <row r="9">
      <c r="E9" s="1">
        <v>1.0</v>
      </c>
      <c r="F9" s="1">
        <v>0.0</v>
      </c>
      <c r="G9" s="1">
        <v>0.0</v>
      </c>
      <c r="H9" s="10">
        <v>0.0</v>
      </c>
      <c r="I9" s="1">
        <v>0.0</v>
      </c>
      <c r="J9" s="1">
        <v>0.0</v>
      </c>
    </row>
    <row r="10">
      <c r="A10" s="1" t="s">
        <v>14</v>
      </c>
      <c r="B10" s="1" t="s">
        <v>543</v>
      </c>
      <c r="E10" s="1">
        <v>2.0</v>
      </c>
      <c r="F10" s="1">
        <v>3.0</v>
      </c>
      <c r="G10" s="1">
        <v>-0.01</v>
      </c>
      <c r="H10" s="10">
        <v>0.01</v>
      </c>
      <c r="I10" s="1">
        <v>0.2</v>
      </c>
      <c r="J10" s="1">
        <v>0.5</v>
      </c>
    </row>
    <row r="11">
      <c r="A11" s="1" t="s">
        <v>17</v>
      </c>
      <c r="B11" s="1" t="s">
        <v>60</v>
      </c>
      <c r="E11" s="1">
        <v>3.0</v>
      </c>
      <c r="F11" s="1">
        <v>8.0</v>
      </c>
      <c r="G11" s="1">
        <v>-0.02</v>
      </c>
      <c r="H11" s="10">
        <v>0.02</v>
      </c>
      <c r="I11" s="1">
        <v>0.4</v>
      </c>
      <c r="J11" s="1">
        <v>1.0</v>
      </c>
    </row>
    <row r="12">
      <c r="A12" s="1" t="s">
        <v>20</v>
      </c>
      <c r="B12" s="1" t="s">
        <v>27</v>
      </c>
      <c r="E12" s="1">
        <v>4.0</v>
      </c>
      <c r="F12" s="1">
        <v>12.0</v>
      </c>
      <c r="G12" s="1">
        <v>-0.03</v>
      </c>
      <c r="H12" s="10">
        <v>0.03</v>
      </c>
      <c r="I12" s="1">
        <v>0.6</v>
      </c>
      <c r="J12" s="1">
        <v>1.5</v>
      </c>
    </row>
    <row r="13">
      <c r="A13" s="1" t="s">
        <v>28</v>
      </c>
      <c r="B13" s="1">
        <v>5.0</v>
      </c>
      <c r="E13" s="1">
        <v>5.0</v>
      </c>
      <c r="F13" s="1">
        <v>17.0</v>
      </c>
      <c r="G13" s="1">
        <v>-0.04</v>
      </c>
      <c r="H13" s="10">
        <v>0.04</v>
      </c>
      <c r="I13" s="1">
        <v>0.8</v>
      </c>
      <c r="J13" s="1">
        <v>2.0</v>
      </c>
    </row>
    <row r="14">
      <c r="E14" s="1">
        <v>6.0</v>
      </c>
      <c r="F14" s="1">
        <v>23.0</v>
      </c>
      <c r="G14" s="1">
        <v>-0.05</v>
      </c>
      <c r="H14" s="10">
        <v>0.05</v>
      </c>
      <c r="I14" s="1">
        <v>1.0</v>
      </c>
      <c r="J14" s="1">
        <v>2.5</v>
      </c>
    </row>
    <row r="15">
      <c r="E15" s="1">
        <v>7.0</v>
      </c>
      <c r="F15" s="1">
        <v>29.0</v>
      </c>
      <c r="G15" s="1">
        <v>-0.06</v>
      </c>
      <c r="H15" s="10">
        <v>0.06</v>
      </c>
      <c r="I15" s="1">
        <v>1.2</v>
      </c>
      <c r="J15" s="1">
        <v>3.0</v>
      </c>
    </row>
    <row r="16">
      <c r="E16" s="1">
        <v>8.0</v>
      </c>
      <c r="F16" s="1">
        <v>36.0</v>
      </c>
      <c r="G16" s="1">
        <v>-0.07</v>
      </c>
      <c r="H16" s="10">
        <v>0.07</v>
      </c>
      <c r="I16" s="1">
        <v>1.4</v>
      </c>
      <c r="J16" s="1">
        <v>3.5</v>
      </c>
    </row>
    <row r="17">
      <c r="E17" s="1">
        <v>9.0</v>
      </c>
      <c r="F17" s="1">
        <v>43.0</v>
      </c>
      <c r="G17" s="1">
        <v>-0.08</v>
      </c>
      <c r="H17" s="10">
        <v>0.08</v>
      </c>
      <c r="I17" s="1">
        <v>1.6</v>
      </c>
      <c r="J17" s="1">
        <v>4.0</v>
      </c>
    </row>
    <row r="18">
      <c r="E18" s="1">
        <v>10.0</v>
      </c>
      <c r="F18" s="1">
        <v>52.0</v>
      </c>
      <c r="G18" s="1">
        <v>-0.09</v>
      </c>
      <c r="H18" s="10">
        <v>0.09</v>
      </c>
      <c r="I18" s="1">
        <v>1.8</v>
      </c>
      <c r="J18" s="1">
        <v>4.5</v>
      </c>
    </row>
    <row r="19">
      <c r="E19" s="1">
        <v>11.0</v>
      </c>
      <c r="F19" s="1">
        <v>61.0</v>
      </c>
      <c r="G19" s="1">
        <v>-0.1</v>
      </c>
      <c r="H19" s="10">
        <v>0.1</v>
      </c>
      <c r="I19" s="1">
        <v>2.0</v>
      </c>
      <c r="J19" s="1">
        <v>5.0</v>
      </c>
    </row>
    <row r="20">
      <c r="A20" s="12" t="s">
        <v>549</v>
      </c>
      <c r="E20" s="1">
        <v>12.0</v>
      </c>
      <c r="F20" s="1">
        <v>71.0</v>
      </c>
      <c r="G20" s="1">
        <v>-0.11</v>
      </c>
      <c r="H20" s="10">
        <v>0.11</v>
      </c>
      <c r="I20" s="1">
        <v>2.2</v>
      </c>
      <c r="J20" s="1">
        <v>5.5</v>
      </c>
    </row>
    <row r="21">
      <c r="E21" s="1">
        <v>13.0</v>
      </c>
      <c r="F21" s="1">
        <v>83.0</v>
      </c>
      <c r="G21" s="1">
        <v>-0.12</v>
      </c>
      <c r="H21" s="10">
        <v>0.12</v>
      </c>
      <c r="I21" s="1">
        <v>2.4</v>
      </c>
      <c r="J21" s="1">
        <v>6.0</v>
      </c>
    </row>
    <row r="22">
      <c r="E22" s="1">
        <v>14.0</v>
      </c>
      <c r="F22" s="1">
        <v>96.0</v>
      </c>
      <c r="G22" s="1">
        <v>-0.13</v>
      </c>
      <c r="H22" s="10">
        <v>0.13</v>
      </c>
      <c r="I22" s="1">
        <v>2.6</v>
      </c>
      <c r="J22" s="1">
        <v>6.5</v>
      </c>
    </row>
    <row r="23">
      <c r="E23" s="1">
        <v>15.0</v>
      </c>
      <c r="F23" s="1">
        <v>110.0</v>
      </c>
      <c r="G23" s="1">
        <v>-0.14</v>
      </c>
      <c r="H23" s="10">
        <v>0.14</v>
      </c>
      <c r="I23" s="1">
        <v>2.8</v>
      </c>
      <c r="J23" s="1">
        <v>7.0</v>
      </c>
    </row>
    <row r="25">
      <c r="F25" s="2" t="str">
        <f t="shared" ref="F25:J25" si="3">F$2</f>
        <v>Damage</v>
      </c>
      <c r="G25" s="2" t="str">
        <f t="shared" si="3"/>
        <v>Attack Interval</v>
      </c>
      <c r="H25" s="2" t="str">
        <f t="shared" si="3"/>
        <v>Stun chance</v>
      </c>
      <c r="I25" s="2" t="str">
        <f t="shared" si="3"/>
        <v>Stun duration</v>
      </c>
      <c r="J25" s="2" t="str">
        <f t="shared" si="3"/>
        <v>Hero Cooldown</v>
      </c>
      <c r="K25" s="2"/>
      <c r="L25" s="2"/>
      <c r="M25" s="2"/>
      <c r="N25" s="2"/>
    </row>
    <row r="26">
      <c r="E26" s="1" t="s">
        <v>17</v>
      </c>
      <c r="F26" s="1">
        <f t="shared" ref="F26:J26" si="4">F$8</f>
        <v>33</v>
      </c>
      <c r="G26" s="1">
        <f t="shared" si="4"/>
        <v>0.9</v>
      </c>
      <c r="H26" s="10">
        <f t="shared" si="4"/>
        <v>0.04</v>
      </c>
      <c r="I26" s="1">
        <f t="shared" si="4"/>
        <v>3</v>
      </c>
      <c r="J26" s="1">
        <f t="shared" si="4"/>
        <v>1</v>
      </c>
      <c r="O26" s="1" t="s">
        <v>539</v>
      </c>
    </row>
    <row r="27">
      <c r="E27" s="1">
        <v>1.0</v>
      </c>
      <c r="F27" s="1">
        <v>0.0</v>
      </c>
      <c r="H27" s="1">
        <v>0.0</v>
      </c>
      <c r="I27" s="1">
        <v>0.0</v>
      </c>
      <c r="J27" s="10"/>
    </row>
    <row r="28">
      <c r="E28" s="1">
        <v>2.0</v>
      </c>
      <c r="F28" s="1">
        <v>30.0</v>
      </c>
      <c r="H28" s="10">
        <v>0.02</v>
      </c>
      <c r="I28" s="1">
        <v>0.35</v>
      </c>
      <c r="J28" s="11"/>
      <c r="K28" s="10"/>
    </row>
    <row r="29">
      <c r="E29" s="1">
        <v>3.0</v>
      </c>
      <c r="F29" s="1">
        <v>60.0</v>
      </c>
      <c r="H29" s="10">
        <v>0.04</v>
      </c>
      <c r="I29" s="1">
        <v>0.7</v>
      </c>
      <c r="J29" s="10"/>
    </row>
    <row r="30">
      <c r="E30" s="1">
        <v>4.0</v>
      </c>
      <c r="F30" s="1">
        <v>90.0</v>
      </c>
      <c r="H30" s="10">
        <v>0.06</v>
      </c>
      <c r="I30" s="1">
        <v>1.05</v>
      </c>
      <c r="J30" s="11"/>
    </row>
    <row r="31">
      <c r="E31" s="1">
        <v>5.0</v>
      </c>
      <c r="F31" s="1">
        <v>120.0</v>
      </c>
      <c r="H31" s="10">
        <v>0.08</v>
      </c>
      <c r="I31" s="1">
        <v>1.4</v>
      </c>
      <c r="J31" s="10"/>
    </row>
    <row r="33">
      <c r="F33" s="2" t="str">
        <f t="shared" ref="F33:J33" si="5">F$2</f>
        <v>Damage</v>
      </c>
      <c r="G33" s="2" t="str">
        <f t="shared" si="5"/>
        <v>Attack Interval</v>
      </c>
      <c r="H33" s="2" t="str">
        <f t="shared" si="5"/>
        <v>Stun chance</v>
      </c>
      <c r="I33" s="2" t="str">
        <f t="shared" si="5"/>
        <v>Stun duration</v>
      </c>
      <c r="J33" s="2" t="str">
        <f t="shared" si="5"/>
        <v>Hero Cooldown</v>
      </c>
      <c r="K33" s="2"/>
      <c r="L33" s="2"/>
      <c r="M33" s="2"/>
      <c r="N33" s="2"/>
    </row>
    <row r="34">
      <c r="E34" s="1" t="s">
        <v>20</v>
      </c>
      <c r="F34" s="1">
        <f t="shared" ref="F34:J34" si="6">F$8</f>
        <v>33</v>
      </c>
      <c r="G34" s="1">
        <f t="shared" si="6"/>
        <v>0.9</v>
      </c>
      <c r="H34" s="10">
        <f t="shared" si="6"/>
        <v>0.04</v>
      </c>
      <c r="I34" s="1">
        <f t="shared" si="6"/>
        <v>3</v>
      </c>
      <c r="J34" s="1">
        <f t="shared" si="6"/>
        <v>1</v>
      </c>
    </row>
    <row r="35">
      <c r="A35" s="12" t="s">
        <v>550</v>
      </c>
      <c r="E35" s="1">
        <v>1.0</v>
      </c>
      <c r="H35" s="10"/>
    </row>
    <row r="36">
      <c r="E36" s="1">
        <v>2.0</v>
      </c>
      <c r="H36" s="10"/>
      <c r="J36" s="10"/>
    </row>
    <row r="37">
      <c r="E37" s="1">
        <v>3.0</v>
      </c>
      <c r="H37" s="10"/>
      <c r="J37" s="10"/>
    </row>
    <row r="38">
      <c r="E38" s="1">
        <v>4.0</v>
      </c>
      <c r="H38" s="10"/>
      <c r="J38" s="10"/>
    </row>
    <row r="39">
      <c r="E39" s="1">
        <v>5.0</v>
      </c>
      <c r="H39" s="10"/>
      <c r="J39" s="10"/>
    </row>
    <row r="40">
      <c r="E40" s="1">
        <v>6.0</v>
      </c>
      <c r="H40" s="10"/>
      <c r="J40" s="10"/>
    </row>
    <row r="41">
      <c r="E41" s="1">
        <v>7.0</v>
      </c>
      <c r="H41" s="10"/>
      <c r="J41" s="10"/>
    </row>
    <row r="42">
      <c r="E42" s="1"/>
    </row>
    <row r="43">
      <c r="E43" s="1"/>
    </row>
    <row r="50">
      <c r="A50" s="1" t="s">
        <v>35</v>
      </c>
    </row>
    <row r="51">
      <c r="A51" s="1">
        <v>1.0</v>
      </c>
    </row>
    <row r="53">
      <c r="A53" s="1">
        <v>2.0</v>
      </c>
    </row>
    <row r="55">
      <c r="A55" s="1">
        <v>3.0</v>
      </c>
    </row>
    <row r="57">
      <c r="A57" s="1">
        <v>4.0</v>
      </c>
    </row>
  </sheetData>
  <mergeCells count="2">
    <mergeCell ref="A20:C27"/>
    <mergeCell ref="A35:C42"/>
  </mergeCell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551</v>
      </c>
      <c r="F1" s="1">
        <v>2.0</v>
      </c>
      <c r="G1" s="1">
        <v>3.0</v>
      </c>
      <c r="H1" s="1">
        <v>4.0</v>
      </c>
      <c r="I1" s="1">
        <v>5.0</v>
      </c>
    </row>
    <row r="2">
      <c r="A2" s="1" t="s">
        <v>2</v>
      </c>
      <c r="B2" s="1" t="s">
        <v>542</v>
      </c>
      <c r="D2" s="1"/>
      <c r="E2" s="1"/>
      <c r="F2" s="17" t="s">
        <v>16</v>
      </c>
      <c r="G2" s="17" t="s">
        <v>51</v>
      </c>
      <c r="H2" s="1" t="s">
        <v>237</v>
      </c>
      <c r="I2" s="1" t="s">
        <v>103</v>
      </c>
    </row>
    <row r="3">
      <c r="A3" s="1" t="s">
        <v>12</v>
      </c>
      <c r="B3" s="1" t="s">
        <v>56</v>
      </c>
      <c r="D3" s="1" t="s">
        <v>14</v>
      </c>
      <c r="E3" s="3">
        <v>15.0</v>
      </c>
      <c r="F3" s="4">
        <f>F8+vlookup($E3,$E9:$O23,F1,false)+vlookup($E4,$E27:$O31,F1,false)+vlookup($E5,$E35:$O41,F1,false)</f>
        <v>122</v>
      </c>
      <c r="G3" s="4">
        <f>round((G8+vlookup($E3,$E9:$O23,G1,false)+vlookup($E4,$E27:$O31,G1,false))/E5,2)</f>
        <v>0.17</v>
      </c>
      <c r="H3" s="19">
        <f t="shared" ref="H3:I3" si="1">H8+vlookup($E3,$E9:$O23,H1,false)+vlookup($E4,$E27:$O31,H1,false)+vlookup($E5,$E35:$O41,H1,false)</f>
        <v>0.16</v>
      </c>
      <c r="I3" s="5">
        <f t="shared" si="1"/>
        <v>8</v>
      </c>
    </row>
    <row r="4">
      <c r="A4" s="1" t="s">
        <v>15</v>
      </c>
      <c r="B4" s="1" t="s">
        <v>239</v>
      </c>
      <c r="D4" s="1" t="s">
        <v>17</v>
      </c>
      <c r="E4" s="3">
        <v>5.0</v>
      </c>
    </row>
    <row r="5">
      <c r="A5" s="1" t="s">
        <v>18</v>
      </c>
      <c r="B5" s="1" t="s">
        <v>58</v>
      </c>
      <c r="D5" s="1" t="s">
        <v>20</v>
      </c>
      <c r="E5" s="3">
        <v>7.0</v>
      </c>
    </row>
    <row r="6">
      <c r="A6" s="1" t="s">
        <v>21</v>
      </c>
      <c r="B6" s="1">
        <v>1.0</v>
      </c>
    </row>
    <row r="7">
      <c r="A7" s="1" t="s">
        <v>22</v>
      </c>
      <c r="B7" s="1" t="s">
        <v>81</v>
      </c>
      <c r="F7" s="2" t="str">
        <f t="shared" ref="F7:I7" si="2">F$2</f>
        <v>Damage</v>
      </c>
      <c r="G7" s="2" t="str">
        <f t="shared" si="2"/>
        <v>Attack Interval</v>
      </c>
      <c r="H7" s="2" t="str">
        <f t="shared" si="2"/>
        <v>Slow target</v>
      </c>
      <c r="I7" s="2" t="str">
        <f t="shared" si="2"/>
        <v>Hero Cooldown</v>
      </c>
      <c r="J7" s="2"/>
      <c r="K7" s="2"/>
      <c r="L7" s="2"/>
      <c r="M7" s="2"/>
      <c r="N7" s="2"/>
    </row>
    <row r="8">
      <c r="E8" s="1" t="s">
        <v>14</v>
      </c>
      <c r="F8" s="1">
        <v>15.0</v>
      </c>
      <c r="G8" s="1">
        <v>1.5</v>
      </c>
      <c r="H8" s="10">
        <v>0.05</v>
      </c>
      <c r="I8" s="1">
        <v>1.0</v>
      </c>
      <c r="J8" s="10"/>
    </row>
    <row r="9">
      <c r="E9" s="1">
        <v>1.0</v>
      </c>
      <c r="F9" s="1">
        <v>0.0</v>
      </c>
      <c r="G9" s="1">
        <v>0.0</v>
      </c>
      <c r="H9" s="10">
        <v>0.0</v>
      </c>
      <c r="I9" s="1">
        <v>0.0</v>
      </c>
      <c r="J9" s="10"/>
    </row>
    <row r="10">
      <c r="A10" s="1" t="s">
        <v>14</v>
      </c>
      <c r="B10" s="1" t="s">
        <v>543</v>
      </c>
      <c r="E10" s="1">
        <v>2.0</v>
      </c>
      <c r="F10" s="1">
        <v>1.0</v>
      </c>
      <c r="G10" s="1">
        <v>-0.02</v>
      </c>
      <c r="H10" s="11">
        <v>0.005</v>
      </c>
      <c r="I10" s="1">
        <v>0.5</v>
      </c>
      <c r="J10" s="10"/>
    </row>
    <row r="11">
      <c r="A11" s="1" t="s">
        <v>17</v>
      </c>
      <c r="B11" s="1" t="s">
        <v>60</v>
      </c>
      <c r="E11" s="1">
        <v>3.0</v>
      </c>
      <c r="F11" s="1">
        <v>3.0</v>
      </c>
      <c r="G11" s="1">
        <v>-0.04</v>
      </c>
      <c r="H11" s="10">
        <v>0.01</v>
      </c>
      <c r="I11" s="1">
        <v>1.0</v>
      </c>
      <c r="J11" s="10"/>
    </row>
    <row r="12">
      <c r="A12" s="1" t="s">
        <v>20</v>
      </c>
      <c r="B12" s="1" t="s">
        <v>27</v>
      </c>
      <c r="E12" s="1">
        <v>4.0</v>
      </c>
      <c r="F12" s="1">
        <v>5.0</v>
      </c>
      <c r="G12" s="1">
        <v>-0.06</v>
      </c>
      <c r="H12" s="11">
        <v>0.015</v>
      </c>
      <c r="I12" s="1">
        <v>1.5</v>
      </c>
      <c r="J12" s="10"/>
    </row>
    <row r="13">
      <c r="A13" s="1" t="s">
        <v>28</v>
      </c>
      <c r="B13" s="1">
        <v>4.0</v>
      </c>
      <c r="E13" s="1">
        <v>5.0</v>
      </c>
      <c r="F13" s="1">
        <v>7.0</v>
      </c>
      <c r="G13" s="1">
        <v>-0.08</v>
      </c>
      <c r="H13" s="10">
        <v>0.02</v>
      </c>
      <c r="I13" s="1">
        <v>2.0</v>
      </c>
      <c r="J13" s="10"/>
    </row>
    <row r="14">
      <c r="E14" s="1">
        <v>6.0</v>
      </c>
      <c r="F14" s="1">
        <v>9.0</v>
      </c>
      <c r="G14" s="1">
        <v>-0.1</v>
      </c>
      <c r="H14" s="11">
        <v>0.025</v>
      </c>
      <c r="I14" s="1">
        <v>2.5</v>
      </c>
      <c r="J14" s="10"/>
    </row>
    <row r="15">
      <c r="E15" s="1">
        <v>7.0</v>
      </c>
      <c r="F15" s="1">
        <v>12.0</v>
      </c>
      <c r="G15" s="1">
        <v>-0.12</v>
      </c>
      <c r="H15" s="10">
        <v>0.03</v>
      </c>
      <c r="I15" s="1">
        <v>3.0</v>
      </c>
      <c r="J15" s="10"/>
    </row>
    <row r="16">
      <c r="E16" s="1">
        <v>8.0</v>
      </c>
      <c r="F16" s="1">
        <v>15.0</v>
      </c>
      <c r="G16" s="1">
        <v>-0.14</v>
      </c>
      <c r="H16" s="11">
        <v>0.035</v>
      </c>
      <c r="I16" s="1">
        <v>3.5</v>
      </c>
      <c r="J16" s="10"/>
    </row>
    <row r="17">
      <c r="E17" s="1">
        <v>9.0</v>
      </c>
      <c r="F17" s="1">
        <v>18.0</v>
      </c>
      <c r="G17" s="1">
        <v>-0.16</v>
      </c>
      <c r="H17" s="10">
        <v>0.04</v>
      </c>
      <c r="I17" s="1">
        <v>4.0</v>
      </c>
      <c r="J17" s="10"/>
    </row>
    <row r="18">
      <c r="E18" s="1">
        <v>10.0</v>
      </c>
      <c r="F18" s="1">
        <v>21.0</v>
      </c>
      <c r="G18" s="1">
        <v>-0.18</v>
      </c>
      <c r="H18" s="11">
        <v>0.045</v>
      </c>
      <c r="I18" s="1">
        <v>4.5</v>
      </c>
      <c r="J18" s="10"/>
    </row>
    <row r="19">
      <c r="E19" s="1">
        <v>11.0</v>
      </c>
      <c r="F19" s="1">
        <v>24.0</v>
      </c>
      <c r="G19" s="1">
        <v>-0.2</v>
      </c>
      <c r="H19" s="10">
        <v>0.05</v>
      </c>
      <c r="I19" s="1">
        <v>5.0</v>
      </c>
      <c r="J19" s="10"/>
    </row>
    <row r="20">
      <c r="A20" s="27" t="s">
        <v>552</v>
      </c>
      <c r="E20" s="1">
        <v>12.0</v>
      </c>
      <c r="F20" s="1">
        <v>28.0</v>
      </c>
      <c r="G20" s="1">
        <v>-0.22</v>
      </c>
      <c r="H20" s="11">
        <v>0.055</v>
      </c>
      <c r="I20" s="1">
        <v>5.5</v>
      </c>
      <c r="J20" s="10"/>
    </row>
    <row r="21">
      <c r="E21" s="1">
        <v>13.0</v>
      </c>
      <c r="F21" s="1">
        <v>33.0</v>
      </c>
      <c r="G21" s="1">
        <v>-0.24</v>
      </c>
      <c r="H21" s="10">
        <v>0.06</v>
      </c>
      <c r="I21" s="1">
        <v>6.0</v>
      </c>
      <c r="J21" s="10"/>
    </row>
    <row r="22">
      <c r="E22" s="1">
        <v>14.0</v>
      </c>
      <c r="F22" s="1">
        <v>38.0</v>
      </c>
      <c r="G22" s="1">
        <v>-0.26</v>
      </c>
      <c r="H22" s="11">
        <v>0.065</v>
      </c>
      <c r="I22" s="1">
        <v>6.5</v>
      </c>
      <c r="J22" s="10"/>
    </row>
    <row r="23">
      <c r="E23" s="1">
        <v>15.0</v>
      </c>
      <c r="F23" s="1">
        <v>43.0</v>
      </c>
      <c r="G23" s="1">
        <v>-0.28</v>
      </c>
      <c r="H23" s="10">
        <v>0.07</v>
      </c>
      <c r="I23" s="1">
        <v>7.0</v>
      </c>
      <c r="J23" s="10"/>
    </row>
    <row r="25">
      <c r="F25" s="2" t="str">
        <f t="shared" ref="F25:I25" si="3">F$2</f>
        <v>Damage</v>
      </c>
      <c r="G25" s="2" t="str">
        <f t="shared" si="3"/>
        <v>Attack Interval</v>
      </c>
      <c r="H25" s="2" t="str">
        <f t="shared" si="3"/>
        <v>Slow target</v>
      </c>
      <c r="I25" s="2" t="str">
        <f t="shared" si="3"/>
        <v>Hero Cooldown</v>
      </c>
      <c r="J25" s="2"/>
      <c r="K25" s="2"/>
      <c r="L25" s="2"/>
      <c r="M25" s="2"/>
      <c r="N25" s="2"/>
    </row>
    <row r="26">
      <c r="E26" s="1" t="s">
        <v>17</v>
      </c>
      <c r="F26" s="1">
        <f t="shared" ref="F26:I26" si="4">F$8</f>
        <v>15</v>
      </c>
      <c r="G26" s="1">
        <f t="shared" si="4"/>
        <v>1.5</v>
      </c>
      <c r="H26" s="10">
        <f t="shared" si="4"/>
        <v>0.05</v>
      </c>
      <c r="I26" s="1">
        <f t="shared" si="4"/>
        <v>1</v>
      </c>
      <c r="O26" s="1" t="s">
        <v>539</v>
      </c>
    </row>
    <row r="27">
      <c r="E27" s="1">
        <v>1.0</v>
      </c>
      <c r="F27" s="1">
        <v>0.0</v>
      </c>
      <c r="H27" s="1">
        <v>0.0</v>
      </c>
      <c r="I27" s="10"/>
      <c r="J27" s="10"/>
    </row>
    <row r="28">
      <c r="E28" s="1">
        <v>2.0</v>
      </c>
      <c r="F28" s="1">
        <v>16.0</v>
      </c>
      <c r="H28" s="10">
        <v>0.01</v>
      </c>
      <c r="I28" s="11"/>
      <c r="J28" s="11"/>
      <c r="K28" s="10"/>
    </row>
    <row r="29">
      <c r="E29" s="1">
        <v>3.0</v>
      </c>
      <c r="F29" s="1">
        <v>32.0</v>
      </c>
      <c r="H29" s="10">
        <v>0.02</v>
      </c>
      <c r="I29" s="10"/>
      <c r="J29" s="10"/>
    </row>
    <row r="30">
      <c r="E30" s="1">
        <v>4.0</v>
      </c>
      <c r="F30" s="1">
        <v>48.0</v>
      </c>
      <c r="H30" s="10">
        <v>0.03</v>
      </c>
      <c r="I30" s="11"/>
      <c r="J30" s="11"/>
    </row>
    <row r="31">
      <c r="E31" s="1">
        <v>5.0</v>
      </c>
      <c r="F31" s="1">
        <v>64.0</v>
      </c>
      <c r="H31" s="10">
        <v>0.04</v>
      </c>
      <c r="I31" s="10"/>
      <c r="J31" s="10"/>
    </row>
    <row r="33">
      <c r="F33" s="2" t="str">
        <f t="shared" ref="F33:I33" si="5">F$2</f>
        <v>Damage</v>
      </c>
      <c r="G33" s="2" t="str">
        <f t="shared" si="5"/>
        <v>Attack Interval</v>
      </c>
      <c r="H33" s="2" t="str">
        <f t="shared" si="5"/>
        <v>Slow target</v>
      </c>
      <c r="I33" s="2" t="str">
        <f t="shared" si="5"/>
        <v>Hero Cooldown</v>
      </c>
      <c r="J33" s="2"/>
      <c r="K33" s="2"/>
      <c r="L33" s="2"/>
      <c r="M33" s="2"/>
      <c r="N33" s="2"/>
    </row>
    <row r="34">
      <c r="E34" s="1" t="s">
        <v>20</v>
      </c>
      <c r="F34" s="1">
        <f t="shared" ref="F34:I34" si="6">F$8</f>
        <v>15</v>
      </c>
      <c r="G34" s="1">
        <f t="shared" si="6"/>
        <v>1.5</v>
      </c>
      <c r="H34" s="10">
        <f t="shared" si="6"/>
        <v>0.05</v>
      </c>
      <c r="I34" s="1">
        <f t="shared" si="6"/>
        <v>1</v>
      </c>
    </row>
    <row r="35">
      <c r="A35" s="12" t="s">
        <v>553</v>
      </c>
      <c r="E35" s="1">
        <v>1.0</v>
      </c>
      <c r="H35" s="10"/>
    </row>
    <row r="36">
      <c r="E36" s="1">
        <v>2.0</v>
      </c>
      <c r="H36" s="10"/>
      <c r="J36" s="10"/>
    </row>
    <row r="37">
      <c r="E37" s="1">
        <v>3.0</v>
      </c>
      <c r="H37" s="10"/>
      <c r="J37" s="10"/>
    </row>
    <row r="38">
      <c r="E38" s="1">
        <v>4.0</v>
      </c>
      <c r="H38" s="10"/>
      <c r="J38" s="10"/>
    </row>
    <row r="39">
      <c r="E39" s="1">
        <v>5.0</v>
      </c>
      <c r="H39" s="10"/>
    </row>
    <row r="40">
      <c r="E40" s="1">
        <v>6.0</v>
      </c>
      <c r="H40" s="10"/>
    </row>
    <row r="41">
      <c r="E41" s="1">
        <v>7.0</v>
      </c>
      <c r="H41" s="10"/>
      <c r="J41" s="10"/>
    </row>
    <row r="42">
      <c r="E42" s="1"/>
    </row>
    <row r="43">
      <c r="E43" s="1"/>
    </row>
    <row r="50">
      <c r="A50" s="1" t="s">
        <v>35</v>
      </c>
    </row>
    <row r="51">
      <c r="A51" s="1">
        <v>1.0</v>
      </c>
      <c r="B51" s="1" t="s">
        <v>554</v>
      </c>
      <c r="C51" s="1" t="s">
        <v>555</v>
      </c>
    </row>
    <row r="52">
      <c r="B52" s="1" t="s">
        <v>556</v>
      </c>
      <c r="C52" s="1" t="s">
        <v>557</v>
      </c>
    </row>
    <row r="53">
      <c r="A53" s="1">
        <v>2.0</v>
      </c>
      <c r="B53" s="1" t="s">
        <v>558</v>
      </c>
      <c r="C53" s="1" t="s">
        <v>559</v>
      </c>
    </row>
    <row r="54">
      <c r="B54" s="1" t="s">
        <v>560</v>
      </c>
      <c r="C54" s="1" t="s">
        <v>561</v>
      </c>
    </row>
    <row r="55">
      <c r="A55" s="1">
        <v>3.0</v>
      </c>
      <c r="B55" s="1" t="s">
        <v>562</v>
      </c>
      <c r="C55" s="1" t="s">
        <v>563</v>
      </c>
    </row>
    <row r="56">
      <c r="B56" s="1" t="s">
        <v>564</v>
      </c>
      <c r="C56" s="1" t="s">
        <v>565</v>
      </c>
    </row>
    <row r="57">
      <c r="A57" s="1">
        <v>4.0</v>
      </c>
      <c r="B57" s="1" t="s">
        <v>566</v>
      </c>
      <c r="C57" s="1" t="s">
        <v>567</v>
      </c>
    </row>
  </sheetData>
  <mergeCells count="2">
    <mergeCell ref="A20:C27"/>
    <mergeCell ref="A35:C42"/>
  </mergeCell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568</v>
      </c>
      <c r="F1" s="1">
        <v>2.0</v>
      </c>
      <c r="G1" s="1">
        <v>3.0</v>
      </c>
      <c r="H1" s="1">
        <v>4.0</v>
      </c>
      <c r="I1" s="1">
        <v>5.0</v>
      </c>
    </row>
    <row r="2">
      <c r="A2" s="1" t="s">
        <v>2</v>
      </c>
      <c r="B2" s="1" t="s">
        <v>542</v>
      </c>
      <c r="D2" s="1"/>
      <c r="E2" s="1"/>
      <c r="F2" s="17" t="s">
        <v>16</v>
      </c>
      <c r="G2" s="17" t="s">
        <v>51</v>
      </c>
      <c r="H2" s="1" t="s">
        <v>314</v>
      </c>
      <c r="I2" s="1" t="s">
        <v>103</v>
      </c>
    </row>
    <row r="3">
      <c r="A3" s="1" t="s">
        <v>12</v>
      </c>
      <c r="B3" s="1" t="s">
        <v>56</v>
      </c>
      <c r="D3" s="1" t="s">
        <v>14</v>
      </c>
      <c r="E3" s="3">
        <v>15.0</v>
      </c>
      <c r="F3" s="4">
        <f>F8+vlookup($E3,$E9:$O23,F1,false)+vlookup($E4,$E27:$O31,F1,false)+vlookup($E5,$E35:$O41,F1,false)</f>
        <v>152</v>
      </c>
      <c r="G3" s="4">
        <f>round((G8+vlookup($E3,$E9:$O23,G1,false)+vlookup($E4,$E27:$O31,G1,false))/E5,2)</f>
        <v>0.09</v>
      </c>
      <c r="H3" s="5">
        <f t="shared" ref="H3:I3" si="1">H8+vlookup($E3,$E9:$O23,H1,false)+vlookup($E4,$E27:$O31,H1,false)+vlookup($E5,$E35:$O41,H1,false)</f>
        <v>194</v>
      </c>
      <c r="I3" s="5">
        <f t="shared" si="1"/>
        <v>8</v>
      </c>
    </row>
    <row r="4">
      <c r="A4" s="1" t="s">
        <v>15</v>
      </c>
      <c r="B4" s="1" t="s">
        <v>16</v>
      </c>
      <c r="D4" s="1" t="s">
        <v>17</v>
      </c>
      <c r="E4" s="3">
        <v>5.0</v>
      </c>
    </row>
    <row r="5">
      <c r="A5" s="1" t="s">
        <v>18</v>
      </c>
      <c r="B5" s="1" t="s">
        <v>58</v>
      </c>
      <c r="D5" s="1" t="s">
        <v>20</v>
      </c>
      <c r="E5" s="3">
        <v>7.0</v>
      </c>
    </row>
    <row r="6">
      <c r="A6" s="1" t="s">
        <v>21</v>
      </c>
      <c r="B6" s="1">
        <v>1.0</v>
      </c>
    </row>
    <row r="7">
      <c r="A7" s="1" t="s">
        <v>22</v>
      </c>
      <c r="B7" s="1" t="s">
        <v>23</v>
      </c>
      <c r="F7" s="2" t="str">
        <f t="shared" ref="F7:I7" si="2">F$2</f>
        <v>Damage</v>
      </c>
      <c r="G7" s="2" t="str">
        <f t="shared" si="2"/>
        <v>Attack Interval</v>
      </c>
      <c r="H7" s="2" t="str">
        <f t="shared" si="2"/>
        <v>Area damage</v>
      </c>
      <c r="I7" s="2" t="str">
        <f t="shared" si="2"/>
        <v>Hero Cooldown</v>
      </c>
      <c r="J7" s="2"/>
      <c r="K7" s="2"/>
      <c r="L7" s="2"/>
      <c r="M7" s="2"/>
      <c r="N7" s="2"/>
    </row>
    <row r="8">
      <c r="E8" s="1" t="s">
        <v>14</v>
      </c>
      <c r="F8" s="1">
        <v>27.0</v>
      </c>
      <c r="G8" s="1">
        <v>0.8</v>
      </c>
      <c r="H8" s="1">
        <v>19.0</v>
      </c>
      <c r="I8" s="1">
        <v>1.0</v>
      </c>
      <c r="J8" s="10"/>
    </row>
    <row r="9">
      <c r="E9" s="1">
        <v>1.0</v>
      </c>
      <c r="F9" s="1">
        <v>0.0</v>
      </c>
      <c r="G9" s="1">
        <v>0.0</v>
      </c>
      <c r="H9" s="1">
        <v>0.0</v>
      </c>
      <c r="I9" s="1">
        <v>0.0</v>
      </c>
      <c r="J9" s="10"/>
    </row>
    <row r="10">
      <c r="A10" s="1" t="s">
        <v>14</v>
      </c>
      <c r="B10" s="1" t="s">
        <v>543</v>
      </c>
      <c r="E10" s="1">
        <v>2.0</v>
      </c>
      <c r="F10" s="1">
        <v>3.0</v>
      </c>
      <c r="G10" s="1">
        <v>-0.01</v>
      </c>
      <c r="H10" s="1">
        <v>3.0</v>
      </c>
      <c r="I10" s="1">
        <v>0.5</v>
      </c>
      <c r="J10" s="10"/>
    </row>
    <row r="11">
      <c r="A11" s="1" t="s">
        <v>17</v>
      </c>
      <c r="B11" s="1" t="s">
        <v>60</v>
      </c>
      <c r="E11" s="1">
        <v>3.0</v>
      </c>
      <c r="F11" s="1">
        <v>6.0</v>
      </c>
      <c r="G11" s="1">
        <v>-0.02</v>
      </c>
      <c r="H11" s="8">
        <v>5.0</v>
      </c>
      <c r="I11" s="1">
        <v>1.0</v>
      </c>
      <c r="J11" s="10"/>
    </row>
    <row r="12">
      <c r="A12" s="1" t="s">
        <v>20</v>
      </c>
      <c r="B12" s="1" t="s">
        <v>27</v>
      </c>
      <c r="E12" s="1">
        <v>4.0</v>
      </c>
      <c r="F12" s="1">
        <v>9.0</v>
      </c>
      <c r="G12" s="1">
        <v>-0.03</v>
      </c>
      <c r="H12" s="8">
        <v>8.0</v>
      </c>
      <c r="I12" s="1">
        <v>1.5</v>
      </c>
      <c r="J12" s="10"/>
    </row>
    <row r="13">
      <c r="A13" s="1" t="s">
        <v>28</v>
      </c>
      <c r="B13" s="1">
        <v>4.0</v>
      </c>
      <c r="E13" s="1">
        <v>5.0</v>
      </c>
      <c r="F13" s="1">
        <v>13.0</v>
      </c>
      <c r="G13" s="1">
        <v>-0.04</v>
      </c>
      <c r="H13" s="8">
        <v>11.0</v>
      </c>
      <c r="I13" s="1">
        <v>2.0</v>
      </c>
      <c r="J13" s="10"/>
    </row>
    <row r="14">
      <c r="E14" s="1">
        <v>6.0</v>
      </c>
      <c r="F14" s="1">
        <v>17.0</v>
      </c>
      <c r="G14" s="1">
        <v>-0.05</v>
      </c>
      <c r="H14" s="8">
        <v>14.0</v>
      </c>
      <c r="I14" s="1">
        <v>2.5</v>
      </c>
      <c r="J14" s="10"/>
    </row>
    <row r="15">
      <c r="E15" s="1">
        <v>7.0</v>
      </c>
      <c r="F15" s="1">
        <v>21.0</v>
      </c>
      <c r="G15" s="1">
        <v>-0.06</v>
      </c>
      <c r="H15" s="8">
        <v>18.0</v>
      </c>
      <c r="I15" s="1">
        <v>3.0</v>
      </c>
      <c r="J15" s="10"/>
    </row>
    <row r="16">
      <c r="E16" s="1">
        <v>8.0</v>
      </c>
      <c r="F16" s="1">
        <v>26.0</v>
      </c>
      <c r="G16" s="1">
        <v>-0.07</v>
      </c>
      <c r="H16" s="8">
        <v>22.0</v>
      </c>
      <c r="I16" s="1">
        <v>3.5</v>
      </c>
      <c r="J16" s="10"/>
    </row>
    <row r="17">
      <c r="E17" s="1">
        <v>9.0</v>
      </c>
      <c r="F17" s="1">
        <v>31.0</v>
      </c>
      <c r="G17" s="1">
        <v>-0.08</v>
      </c>
      <c r="H17" s="8">
        <v>27.0</v>
      </c>
      <c r="I17" s="1">
        <v>4.0</v>
      </c>
      <c r="J17" s="10"/>
    </row>
    <row r="18">
      <c r="E18" s="1">
        <v>10.0</v>
      </c>
      <c r="F18" s="1">
        <v>37.0</v>
      </c>
      <c r="G18" s="1">
        <v>-0.09</v>
      </c>
      <c r="H18" s="8">
        <v>32.0</v>
      </c>
      <c r="I18" s="1">
        <v>4.5</v>
      </c>
      <c r="J18" s="10"/>
    </row>
    <row r="19">
      <c r="E19" s="1">
        <v>11.0</v>
      </c>
      <c r="F19" s="1">
        <v>44.0</v>
      </c>
      <c r="G19" s="1">
        <v>-0.1</v>
      </c>
      <c r="H19" s="8">
        <v>37.0</v>
      </c>
      <c r="I19" s="1">
        <v>5.0</v>
      </c>
      <c r="J19" s="10"/>
    </row>
    <row r="20">
      <c r="A20" s="27" t="s">
        <v>569</v>
      </c>
      <c r="E20" s="1">
        <v>12.0</v>
      </c>
      <c r="F20" s="1">
        <v>51.0</v>
      </c>
      <c r="G20" s="1">
        <v>-0.11</v>
      </c>
      <c r="H20" s="8">
        <v>43.0</v>
      </c>
      <c r="I20" s="1">
        <v>5.5</v>
      </c>
      <c r="J20" s="10"/>
    </row>
    <row r="21">
      <c r="E21" s="1">
        <v>13.0</v>
      </c>
      <c r="F21" s="1">
        <v>59.0</v>
      </c>
      <c r="G21" s="1">
        <v>-0.12</v>
      </c>
      <c r="H21" s="8">
        <v>50.0</v>
      </c>
      <c r="I21" s="1">
        <v>6.0</v>
      </c>
      <c r="J21" s="10"/>
    </row>
    <row r="22">
      <c r="E22" s="1">
        <v>14.0</v>
      </c>
      <c r="F22" s="1">
        <v>67.0</v>
      </c>
      <c r="G22" s="1">
        <v>-0.13</v>
      </c>
      <c r="H22" s="8">
        <v>58.0</v>
      </c>
      <c r="I22" s="1">
        <v>6.5</v>
      </c>
      <c r="J22" s="10"/>
    </row>
    <row r="23">
      <c r="E23" s="1">
        <v>15.0</v>
      </c>
      <c r="F23" s="1">
        <v>77.0</v>
      </c>
      <c r="G23" s="1">
        <v>-0.14</v>
      </c>
      <c r="H23" s="8">
        <v>67.0</v>
      </c>
      <c r="I23" s="1">
        <v>7.0</v>
      </c>
      <c r="J23" s="10"/>
    </row>
    <row r="25">
      <c r="F25" s="2" t="str">
        <f t="shared" ref="F25:I25" si="3">F$2</f>
        <v>Damage</v>
      </c>
      <c r="G25" s="2" t="str">
        <f t="shared" si="3"/>
        <v>Attack Interval</v>
      </c>
      <c r="H25" s="2" t="str">
        <f t="shared" si="3"/>
        <v>Area damage</v>
      </c>
      <c r="I25" s="2" t="str">
        <f t="shared" si="3"/>
        <v>Hero Cooldown</v>
      </c>
      <c r="J25" s="2"/>
      <c r="K25" s="2"/>
      <c r="L25" s="2"/>
      <c r="M25" s="2"/>
      <c r="N25" s="2"/>
    </row>
    <row r="26">
      <c r="E26" s="1" t="s">
        <v>17</v>
      </c>
      <c r="F26" s="1">
        <f t="shared" ref="F26:I26" si="4">F$8</f>
        <v>27</v>
      </c>
      <c r="G26" s="1">
        <f t="shared" si="4"/>
        <v>0.8</v>
      </c>
      <c r="H26" s="1">
        <f t="shared" si="4"/>
        <v>19</v>
      </c>
      <c r="I26" s="1">
        <f t="shared" si="4"/>
        <v>1</v>
      </c>
      <c r="O26" s="1" t="s">
        <v>539</v>
      </c>
    </row>
    <row r="27">
      <c r="E27" s="1">
        <v>1.0</v>
      </c>
      <c r="F27" s="1">
        <v>0.0</v>
      </c>
      <c r="H27" s="1">
        <v>0.0</v>
      </c>
      <c r="I27" s="10"/>
      <c r="J27" s="10"/>
    </row>
    <row r="28">
      <c r="E28" s="1">
        <v>2.0</v>
      </c>
      <c r="F28" s="1">
        <v>12.0</v>
      </c>
      <c r="H28" s="8">
        <v>27.0</v>
      </c>
      <c r="I28" s="11"/>
      <c r="J28" s="11"/>
      <c r="K28" s="10"/>
    </row>
    <row r="29">
      <c r="E29" s="1">
        <v>3.0</v>
      </c>
      <c r="F29" s="1">
        <v>24.0</v>
      </c>
      <c r="H29" s="8">
        <v>54.0</v>
      </c>
      <c r="I29" s="10"/>
      <c r="J29" s="10"/>
    </row>
    <row r="30">
      <c r="E30" s="1">
        <v>4.0</v>
      </c>
      <c r="F30" s="1">
        <v>36.0</v>
      </c>
      <c r="H30" s="8">
        <v>81.0</v>
      </c>
      <c r="I30" s="11"/>
      <c r="J30" s="11"/>
    </row>
    <row r="31">
      <c r="E31" s="1">
        <v>5.0</v>
      </c>
      <c r="F31" s="1">
        <v>48.0</v>
      </c>
      <c r="H31" s="8">
        <v>108.0</v>
      </c>
      <c r="I31" s="10"/>
      <c r="J31" s="10"/>
    </row>
    <row r="33">
      <c r="F33" s="2" t="str">
        <f t="shared" ref="F33:I33" si="5">F$2</f>
        <v>Damage</v>
      </c>
      <c r="G33" s="2" t="str">
        <f t="shared" si="5"/>
        <v>Attack Interval</v>
      </c>
      <c r="H33" s="2" t="str">
        <f t="shared" si="5"/>
        <v>Area damage</v>
      </c>
      <c r="I33" s="2" t="str">
        <f t="shared" si="5"/>
        <v>Hero Cooldown</v>
      </c>
      <c r="J33" s="2"/>
      <c r="K33" s="2"/>
      <c r="L33" s="2"/>
      <c r="M33" s="2"/>
      <c r="N33" s="2"/>
    </row>
    <row r="34">
      <c r="E34" s="1" t="s">
        <v>20</v>
      </c>
      <c r="F34" s="1">
        <f t="shared" ref="F34:I34" si="6">F$8</f>
        <v>27</v>
      </c>
      <c r="G34" s="1">
        <f t="shared" si="6"/>
        <v>0.8</v>
      </c>
      <c r="H34" s="1">
        <f t="shared" si="6"/>
        <v>19</v>
      </c>
      <c r="I34" s="1">
        <f t="shared" si="6"/>
        <v>1</v>
      </c>
    </row>
    <row r="35">
      <c r="A35" s="12" t="s">
        <v>570</v>
      </c>
      <c r="E35" s="1">
        <v>1.0</v>
      </c>
      <c r="G35" s="4">
        <f t="shared" ref="G35:G41" si="7">round(G$34/E35,2)-G$34</f>
        <v>0</v>
      </c>
      <c r="H35" s="10"/>
    </row>
    <row r="36">
      <c r="E36" s="1">
        <v>2.0</v>
      </c>
      <c r="G36" s="4">
        <f t="shared" si="7"/>
        <v>-0.4</v>
      </c>
      <c r="H36" s="10"/>
      <c r="J36" s="10"/>
    </row>
    <row r="37">
      <c r="E37" s="1">
        <v>3.0</v>
      </c>
      <c r="G37" s="4">
        <f t="shared" si="7"/>
        <v>-0.53</v>
      </c>
      <c r="H37" s="10"/>
      <c r="J37" s="10"/>
    </row>
    <row r="38">
      <c r="E38" s="1">
        <v>4.0</v>
      </c>
      <c r="G38" s="4">
        <f t="shared" si="7"/>
        <v>-0.6</v>
      </c>
      <c r="H38" s="10"/>
      <c r="J38" s="10"/>
    </row>
    <row r="39">
      <c r="E39" s="1">
        <v>5.0</v>
      </c>
      <c r="G39" s="4">
        <f t="shared" si="7"/>
        <v>-0.64</v>
      </c>
      <c r="H39" s="10"/>
    </row>
    <row r="40">
      <c r="E40" s="1">
        <v>6.0</v>
      </c>
      <c r="G40" s="4">
        <f t="shared" si="7"/>
        <v>-0.67</v>
      </c>
      <c r="H40" s="10"/>
    </row>
    <row r="41">
      <c r="E41" s="1">
        <v>7.0</v>
      </c>
      <c r="G41" s="4">
        <f t="shared" si="7"/>
        <v>-0.69</v>
      </c>
      <c r="H41" s="10"/>
      <c r="J41" s="10"/>
    </row>
    <row r="42">
      <c r="E42" s="1"/>
    </row>
    <row r="43">
      <c r="E43" s="1"/>
    </row>
    <row r="50">
      <c r="A50" s="1" t="s">
        <v>35</v>
      </c>
    </row>
    <row r="51">
      <c r="A51" s="1">
        <v>1.0</v>
      </c>
    </row>
    <row r="53">
      <c r="A53" s="1">
        <v>2.0</v>
      </c>
    </row>
    <row r="55">
      <c r="A55" s="1">
        <v>3.0</v>
      </c>
    </row>
    <row r="57">
      <c r="A57" s="1">
        <v>4.0</v>
      </c>
    </row>
  </sheetData>
  <mergeCells count="2">
    <mergeCell ref="A20:C27"/>
    <mergeCell ref="A35:C42"/>
  </mergeCell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571</v>
      </c>
      <c r="F1" s="1">
        <v>2.0</v>
      </c>
      <c r="G1" s="1">
        <v>3.0</v>
      </c>
      <c r="H1" s="1">
        <v>4.0</v>
      </c>
      <c r="I1" s="1">
        <v>5.0</v>
      </c>
    </row>
    <row r="2">
      <c r="A2" s="1" t="s">
        <v>2</v>
      </c>
      <c r="B2" s="1" t="s">
        <v>542</v>
      </c>
      <c r="D2" s="1"/>
      <c r="E2" s="1"/>
      <c r="F2" s="17" t="s">
        <v>16</v>
      </c>
      <c r="G2" s="17" t="s">
        <v>51</v>
      </c>
      <c r="H2" s="1" t="s">
        <v>53</v>
      </c>
      <c r="I2" s="1" t="s">
        <v>103</v>
      </c>
    </row>
    <row r="3">
      <c r="A3" s="1" t="s">
        <v>12</v>
      </c>
      <c r="B3" s="1" t="s">
        <v>80</v>
      </c>
      <c r="D3" s="1" t="s">
        <v>14</v>
      </c>
      <c r="E3" s="3">
        <v>15.0</v>
      </c>
      <c r="F3" s="4">
        <f>F8+vlookup($E3,$E9:$O23,F1,false)+vlookup($E4,$E27:$O31,F1,false)+vlookup($E5,$E35:$O41,F1,false)</f>
        <v>832</v>
      </c>
      <c r="G3" s="4">
        <f>round((G8+vlookup($E3,$E9:$O23,G1,false)+vlookup($E4,$E27:$O31,G1,false))/E5,2)</f>
        <v>0.14</v>
      </c>
      <c r="H3" s="6">
        <f>((H8+vlookup($E3,$E9:$O23,H1,false))*(100%+15%*(E5-1)))+vlookup($E4,$E27:$O31,H1,false)</f>
        <v>7.11</v>
      </c>
      <c r="I3" s="5">
        <f>I8+vlookup($E3,$E9:$O23,I1,false)+vlookup($E4,$E27:$O31,I1,false)+vlookup($E5,$E35:$O41,I1,false)</f>
        <v>8</v>
      </c>
    </row>
    <row r="4">
      <c r="A4" s="1" t="s">
        <v>15</v>
      </c>
      <c r="B4" s="1" t="s">
        <v>16</v>
      </c>
      <c r="D4" s="1" t="s">
        <v>17</v>
      </c>
      <c r="E4" s="3">
        <v>5.0</v>
      </c>
    </row>
    <row r="5">
      <c r="A5" s="1" t="s">
        <v>18</v>
      </c>
      <c r="B5" s="1" t="s">
        <v>383</v>
      </c>
      <c r="D5" s="1" t="s">
        <v>20</v>
      </c>
      <c r="E5" s="3">
        <v>7.0</v>
      </c>
    </row>
    <row r="6">
      <c r="A6" s="1" t="s">
        <v>21</v>
      </c>
      <c r="B6" s="1">
        <v>2.0</v>
      </c>
    </row>
    <row r="7">
      <c r="A7" s="1" t="s">
        <v>22</v>
      </c>
      <c r="B7" s="1" t="s">
        <v>81</v>
      </c>
      <c r="F7" s="2" t="str">
        <f t="shared" ref="F7:I7" si="1">F$2</f>
        <v>Damage</v>
      </c>
      <c r="G7" s="2" t="str">
        <f t="shared" si="1"/>
        <v>Attack Interval</v>
      </c>
      <c r="H7" s="2" t="str">
        <f t="shared" si="1"/>
        <v>Damage increase</v>
      </c>
      <c r="I7" s="2" t="str">
        <f t="shared" si="1"/>
        <v>Hero Cooldown</v>
      </c>
      <c r="J7" s="2"/>
      <c r="K7" s="2"/>
      <c r="L7" s="2"/>
      <c r="M7" s="2"/>
      <c r="N7" s="2"/>
    </row>
    <row r="8">
      <c r="E8" s="1" t="s">
        <v>14</v>
      </c>
      <c r="F8" s="1">
        <v>98.0</v>
      </c>
      <c r="G8" s="1">
        <v>1.0</v>
      </c>
      <c r="H8" s="10">
        <v>1.5</v>
      </c>
      <c r="I8" s="1">
        <v>1.0</v>
      </c>
      <c r="J8" s="10"/>
    </row>
    <row r="9">
      <c r="E9" s="1">
        <v>1.0</v>
      </c>
      <c r="F9" s="1">
        <v>0.0</v>
      </c>
      <c r="G9" s="1">
        <v>0.0</v>
      </c>
      <c r="H9" s="10">
        <v>0.0</v>
      </c>
      <c r="I9" s="1">
        <v>0.0</v>
      </c>
      <c r="J9" s="10"/>
    </row>
    <row r="10">
      <c r="A10" s="1" t="s">
        <v>14</v>
      </c>
      <c r="B10" s="1" t="s">
        <v>543</v>
      </c>
      <c r="E10" s="1">
        <v>2.0</v>
      </c>
      <c r="F10" s="1">
        <v>13.0</v>
      </c>
      <c r="H10" s="10">
        <v>0.1</v>
      </c>
      <c r="I10" s="1">
        <v>0.5</v>
      </c>
      <c r="J10" s="10"/>
    </row>
    <row r="11">
      <c r="A11" s="1" t="s">
        <v>17</v>
      </c>
      <c r="B11" s="1" t="s">
        <v>60</v>
      </c>
      <c r="E11" s="1">
        <v>3.0</v>
      </c>
      <c r="F11" s="1">
        <v>27.0</v>
      </c>
      <c r="H11" s="10">
        <v>0.2</v>
      </c>
      <c r="I11" s="1">
        <v>1.0</v>
      </c>
      <c r="J11" s="10"/>
    </row>
    <row r="12">
      <c r="A12" s="1" t="s">
        <v>20</v>
      </c>
      <c r="B12" s="1" t="s">
        <v>27</v>
      </c>
      <c r="E12" s="1">
        <v>4.0</v>
      </c>
      <c r="F12" s="1">
        <v>43.0</v>
      </c>
      <c r="H12" s="10">
        <v>0.3</v>
      </c>
      <c r="I12" s="1">
        <v>1.5</v>
      </c>
      <c r="J12" s="10"/>
    </row>
    <row r="13">
      <c r="A13" s="1" t="s">
        <v>28</v>
      </c>
      <c r="B13" s="1">
        <v>4.0</v>
      </c>
      <c r="E13" s="1">
        <v>5.0</v>
      </c>
      <c r="F13" s="1">
        <v>61.0</v>
      </c>
      <c r="H13" s="10">
        <v>0.4</v>
      </c>
      <c r="I13" s="1">
        <v>2.0</v>
      </c>
      <c r="J13" s="10"/>
    </row>
    <row r="14">
      <c r="E14" s="1">
        <v>6.0</v>
      </c>
      <c r="F14" s="1">
        <v>82.0</v>
      </c>
      <c r="H14" s="10">
        <v>0.5</v>
      </c>
      <c r="I14" s="1">
        <v>2.5</v>
      </c>
      <c r="J14" s="10"/>
    </row>
    <row r="15">
      <c r="E15" s="1">
        <v>7.0</v>
      </c>
      <c r="F15" s="1">
        <v>105.0</v>
      </c>
      <c r="H15" s="10">
        <v>0.6</v>
      </c>
      <c r="I15" s="1">
        <v>3.0</v>
      </c>
      <c r="J15" s="10"/>
    </row>
    <row r="16">
      <c r="E16" s="1">
        <v>8.0</v>
      </c>
      <c r="F16" s="1">
        <v>131.0</v>
      </c>
      <c r="H16" s="10">
        <v>0.7</v>
      </c>
      <c r="I16" s="1">
        <v>3.5</v>
      </c>
      <c r="J16" s="10"/>
    </row>
    <row r="17">
      <c r="E17" s="1">
        <v>9.0</v>
      </c>
      <c r="F17" s="1">
        <v>160.0</v>
      </c>
      <c r="H17" s="10">
        <v>0.8</v>
      </c>
      <c r="I17" s="1">
        <v>4.0</v>
      </c>
      <c r="J17" s="10"/>
    </row>
    <row r="18">
      <c r="E18" s="1">
        <v>10.0</v>
      </c>
      <c r="F18" s="1">
        <v>193.0</v>
      </c>
      <c r="H18" s="10">
        <v>0.9</v>
      </c>
      <c r="I18" s="1">
        <v>4.5</v>
      </c>
      <c r="J18" s="10"/>
    </row>
    <row r="19">
      <c r="E19" s="1">
        <v>11.0</v>
      </c>
      <c r="F19" s="1">
        <v>231.0</v>
      </c>
      <c r="H19" s="10">
        <v>1.0</v>
      </c>
      <c r="I19" s="1">
        <v>5.0</v>
      </c>
      <c r="J19" s="10"/>
    </row>
    <row r="20">
      <c r="A20" s="12" t="s">
        <v>572</v>
      </c>
      <c r="E20" s="1">
        <v>12.0</v>
      </c>
      <c r="F20" s="1">
        <v>273.0</v>
      </c>
      <c r="H20" s="10">
        <v>1.1</v>
      </c>
      <c r="I20" s="1">
        <v>5.5</v>
      </c>
      <c r="J20" s="10"/>
    </row>
    <row r="21">
      <c r="E21" s="1">
        <v>13.0</v>
      </c>
      <c r="F21" s="1">
        <v>320.0</v>
      </c>
      <c r="H21" s="10">
        <v>1.2</v>
      </c>
      <c r="I21" s="1">
        <v>6.0</v>
      </c>
      <c r="J21" s="10"/>
    </row>
    <row r="22">
      <c r="E22" s="1">
        <v>14.0</v>
      </c>
      <c r="F22" s="1">
        <v>374.0</v>
      </c>
      <c r="H22" s="10">
        <v>1.3</v>
      </c>
      <c r="I22" s="1">
        <v>6.5</v>
      </c>
      <c r="J22" s="10"/>
    </row>
    <row r="23">
      <c r="E23" s="1">
        <v>15.0</v>
      </c>
      <c r="F23" s="1">
        <v>434.0</v>
      </c>
      <c r="H23" s="10">
        <v>1.4</v>
      </c>
      <c r="I23" s="1">
        <v>7.0</v>
      </c>
      <c r="J23" s="10"/>
    </row>
    <row r="25">
      <c r="F25" s="2" t="str">
        <f t="shared" ref="F25:I25" si="2">F$2</f>
        <v>Damage</v>
      </c>
      <c r="G25" s="2" t="str">
        <f t="shared" si="2"/>
        <v>Attack Interval</v>
      </c>
      <c r="H25" s="2" t="str">
        <f t="shared" si="2"/>
        <v>Damage increase</v>
      </c>
      <c r="I25" s="2" t="str">
        <f t="shared" si="2"/>
        <v>Hero Cooldown</v>
      </c>
      <c r="J25" s="2"/>
      <c r="K25" s="2"/>
      <c r="L25" s="2"/>
      <c r="M25" s="2"/>
      <c r="N25" s="2"/>
    </row>
    <row r="26">
      <c r="E26" s="1" t="s">
        <v>17</v>
      </c>
      <c r="F26" s="1">
        <f t="shared" ref="F26:I26" si="3">F$8</f>
        <v>98</v>
      </c>
      <c r="G26" s="1">
        <f t="shared" si="3"/>
        <v>1</v>
      </c>
      <c r="H26" s="10">
        <f t="shared" si="3"/>
        <v>1.5</v>
      </c>
      <c r="I26" s="1">
        <f t="shared" si="3"/>
        <v>1</v>
      </c>
      <c r="O26" s="1" t="s">
        <v>539</v>
      </c>
    </row>
    <row r="27">
      <c r="E27" s="1">
        <v>1.0</v>
      </c>
      <c r="F27" s="1">
        <v>0.0</v>
      </c>
      <c r="H27" s="10">
        <v>0.0</v>
      </c>
      <c r="I27" s="10"/>
      <c r="J27" s="10"/>
    </row>
    <row r="28">
      <c r="E28" s="1">
        <v>2.0</v>
      </c>
      <c r="F28" s="1">
        <v>75.0</v>
      </c>
      <c r="H28" s="10">
        <v>0.4</v>
      </c>
      <c r="I28" s="11"/>
      <c r="J28" s="11"/>
      <c r="K28" s="10"/>
    </row>
    <row r="29">
      <c r="E29" s="1">
        <v>3.0</v>
      </c>
      <c r="F29" s="1">
        <v>150.0</v>
      </c>
      <c r="H29" s="10">
        <v>0.8</v>
      </c>
      <c r="I29" s="10"/>
      <c r="J29" s="10"/>
    </row>
    <row r="30">
      <c r="E30" s="1">
        <v>4.0</v>
      </c>
      <c r="F30" s="1">
        <v>225.0</v>
      </c>
      <c r="H30" s="10">
        <v>1.2</v>
      </c>
      <c r="I30" s="11"/>
      <c r="J30" s="11"/>
    </row>
    <row r="31">
      <c r="E31" s="1">
        <v>5.0</v>
      </c>
      <c r="F31" s="1">
        <v>300.0</v>
      </c>
      <c r="H31" s="10">
        <v>1.6</v>
      </c>
      <c r="I31" s="10"/>
      <c r="J31" s="10"/>
    </row>
    <row r="33">
      <c r="F33" s="2" t="str">
        <f t="shared" ref="F33:I33" si="4">F$2</f>
        <v>Damage</v>
      </c>
      <c r="G33" s="2" t="str">
        <f t="shared" si="4"/>
        <v>Attack Interval</v>
      </c>
      <c r="H33" s="2" t="str">
        <f t="shared" si="4"/>
        <v>Damage increase</v>
      </c>
      <c r="I33" s="2" t="str">
        <f t="shared" si="4"/>
        <v>Hero Cooldown</v>
      </c>
      <c r="J33" s="2"/>
      <c r="K33" s="2"/>
      <c r="L33" s="28"/>
      <c r="M33" s="28"/>
      <c r="N33" s="2"/>
    </row>
    <row r="34">
      <c r="E34" s="1" t="s">
        <v>20</v>
      </c>
      <c r="F34" s="1">
        <f t="shared" ref="F34:I34" si="5">F$8</f>
        <v>98</v>
      </c>
      <c r="G34" s="1">
        <f t="shared" si="5"/>
        <v>1</v>
      </c>
      <c r="H34" s="10">
        <f t="shared" si="5"/>
        <v>1.5</v>
      </c>
      <c r="I34" s="1">
        <f t="shared" si="5"/>
        <v>1</v>
      </c>
      <c r="L34" s="13"/>
      <c r="M34" s="10"/>
    </row>
    <row r="35">
      <c r="A35" s="12" t="s">
        <v>573</v>
      </c>
      <c r="E35" s="1">
        <v>1.0</v>
      </c>
      <c r="H35" s="10"/>
    </row>
    <row r="36">
      <c r="E36" s="1">
        <v>2.0</v>
      </c>
      <c r="H36" s="10"/>
      <c r="J36" s="10"/>
    </row>
    <row r="37">
      <c r="E37" s="1">
        <v>3.0</v>
      </c>
      <c r="H37" s="10"/>
      <c r="J37" s="10"/>
    </row>
    <row r="38">
      <c r="E38" s="1">
        <v>4.0</v>
      </c>
      <c r="H38" s="10"/>
      <c r="J38" s="10"/>
    </row>
    <row r="39">
      <c r="E39" s="1">
        <v>5.0</v>
      </c>
      <c r="H39" s="10"/>
    </row>
    <row r="40">
      <c r="E40" s="1">
        <v>6.0</v>
      </c>
      <c r="H40" s="10"/>
    </row>
    <row r="41">
      <c r="E41" s="1">
        <v>7.0</v>
      </c>
      <c r="H41" s="10"/>
      <c r="J41" s="10"/>
    </row>
    <row r="42">
      <c r="E42" s="1"/>
      <c r="H42" s="1" t="s">
        <v>574</v>
      </c>
    </row>
    <row r="43">
      <c r="E43" s="1"/>
    </row>
    <row r="50">
      <c r="A50" s="1" t="s">
        <v>35</v>
      </c>
    </row>
    <row r="51">
      <c r="A51" s="1">
        <v>1.0</v>
      </c>
      <c r="B51" s="1" t="s">
        <v>575</v>
      </c>
      <c r="C51" s="1" t="s">
        <v>576</v>
      </c>
    </row>
    <row r="52">
      <c r="B52" s="1" t="s">
        <v>577</v>
      </c>
      <c r="C52" s="1" t="s">
        <v>578</v>
      </c>
    </row>
    <row r="53">
      <c r="A53" s="1">
        <v>2.0</v>
      </c>
      <c r="B53" s="1" t="s">
        <v>579</v>
      </c>
      <c r="C53" s="1" t="s">
        <v>580</v>
      </c>
    </row>
    <row r="54">
      <c r="B54" s="1" t="s">
        <v>581</v>
      </c>
      <c r="C54" s="1" t="s">
        <v>582</v>
      </c>
    </row>
    <row r="55">
      <c r="A55" s="1">
        <v>3.0</v>
      </c>
      <c r="B55" s="1" t="s">
        <v>583</v>
      </c>
      <c r="C55" s="1" t="s">
        <v>584</v>
      </c>
    </row>
    <row r="56">
      <c r="B56" s="1" t="s">
        <v>585</v>
      </c>
      <c r="C56" s="1" t="s">
        <v>586</v>
      </c>
    </row>
    <row r="57">
      <c r="A57" s="1">
        <v>4.0</v>
      </c>
      <c r="B57" s="1" t="s">
        <v>587</v>
      </c>
      <c r="C57" s="1" t="s">
        <v>588</v>
      </c>
    </row>
  </sheetData>
  <mergeCells count="2">
    <mergeCell ref="A20:C27"/>
    <mergeCell ref="A35:C42"/>
  </mergeCell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589</v>
      </c>
      <c r="F1" s="1">
        <v>2.0</v>
      </c>
      <c r="G1" s="1">
        <v>3.0</v>
      </c>
      <c r="H1" s="1">
        <v>4.0</v>
      </c>
      <c r="I1" s="1">
        <v>5.0</v>
      </c>
    </row>
    <row r="2">
      <c r="A2" s="1" t="s">
        <v>2</v>
      </c>
      <c r="B2" s="1" t="s">
        <v>542</v>
      </c>
      <c r="D2" s="1"/>
      <c r="E2" s="1"/>
      <c r="F2" s="17" t="s">
        <v>16</v>
      </c>
      <c r="G2" s="17" t="s">
        <v>51</v>
      </c>
      <c r="H2" s="1" t="s">
        <v>590</v>
      </c>
      <c r="I2" s="1" t="s">
        <v>103</v>
      </c>
    </row>
    <row r="3">
      <c r="A3" s="1" t="s">
        <v>12</v>
      </c>
      <c r="B3" s="1" t="s">
        <v>56</v>
      </c>
      <c r="D3" s="1" t="s">
        <v>14</v>
      </c>
      <c r="E3" s="3">
        <v>15.0</v>
      </c>
      <c r="F3" s="4">
        <f>F8+vlookup($E3,$E9:$O23,F1,false)+vlookup($E4,$E27:$O31,F1,false)+vlookup($E5,$E35:$O41,F1,false)</f>
        <v>164</v>
      </c>
      <c r="G3" s="4">
        <f>round((G8+vlookup($E3,$E9:$O23,G1,false)+vlookup($E4,$E27:$O31,G1,false))/E5,2)</f>
        <v>0.06</v>
      </c>
      <c r="H3" s="5">
        <f t="shared" ref="H3:I3" si="1">H8+vlookup($E3,$E9:$O23,H1,false)+vlookup($E4,$E27:$O31,H1,false)+vlookup($E5,$E35:$O41,H1,false)</f>
        <v>233</v>
      </c>
      <c r="I3" s="5">
        <f t="shared" si="1"/>
        <v>8</v>
      </c>
    </row>
    <row r="4">
      <c r="A4" s="1" t="s">
        <v>15</v>
      </c>
      <c r="B4" s="1" t="s">
        <v>16</v>
      </c>
      <c r="D4" s="1" t="s">
        <v>17</v>
      </c>
      <c r="E4" s="3">
        <v>5.0</v>
      </c>
    </row>
    <row r="5">
      <c r="A5" s="1" t="s">
        <v>18</v>
      </c>
      <c r="B5" s="1" t="s">
        <v>58</v>
      </c>
      <c r="D5" s="1" t="s">
        <v>20</v>
      </c>
      <c r="E5" s="3">
        <v>7.0</v>
      </c>
    </row>
    <row r="6">
      <c r="A6" s="1" t="s">
        <v>21</v>
      </c>
      <c r="B6" s="1">
        <v>1.0</v>
      </c>
    </row>
    <row r="7">
      <c r="A7" s="1" t="s">
        <v>22</v>
      </c>
      <c r="B7" s="1" t="s">
        <v>591</v>
      </c>
      <c r="F7" s="2" t="str">
        <f t="shared" ref="F7:I7" si="2">F$2</f>
        <v>Damage</v>
      </c>
      <c r="G7" s="2" t="str">
        <f t="shared" si="2"/>
        <v>Attack Interval</v>
      </c>
      <c r="H7" s="2" t="str">
        <f t="shared" si="2"/>
        <v>Lightning damage</v>
      </c>
      <c r="I7" s="2" t="str">
        <f t="shared" si="2"/>
        <v>Hero Cooldown</v>
      </c>
      <c r="J7" s="2"/>
      <c r="K7" s="2"/>
      <c r="L7" s="2"/>
      <c r="M7" s="2"/>
      <c r="N7" s="2"/>
    </row>
    <row r="8">
      <c r="E8" s="1" t="s">
        <v>14</v>
      </c>
      <c r="F8" s="1">
        <v>26.0</v>
      </c>
      <c r="G8" s="1">
        <v>0.7</v>
      </c>
      <c r="H8" s="1">
        <v>33.0</v>
      </c>
      <c r="I8" s="1">
        <v>1.0</v>
      </c>
      <c r="J8" s="10"/>
    </row>
    <row r="9">
      <c r="E9" s="1">
        <v>1.0</v>
      </c>
      <c r="F9" s="1">
        <v>0.0</v>
      </c>
      <c r="G9" s="1">
        <v>0.0</v>
      </c>
      <c r="H9" s="1">
        <v>0.0</v>
      </c>
      <c r="I9" s="1">
        <v>0.0</v>
      </c>
      <c r="J9" s="10"/>
    </row>
    <row r="10">
      <c r="A10" s="1" t="s">
        <v>14</v>
      </c>
      <c r="B10" s="1" t="s">
        <v>543</v>
      </c>
      <c r="E10" s="1">
        <v>2.0</v>
      </c>
      <c r="F10" s="1">
        <v>3.0</v>
      </c>
      <c r="G10" s="1">
        <v>-0.02</v>
      </c>
      <c r="H10" s="1">
        <v>3.0</v>
      </c>
      <c r="I10" s="1">
        <v>0.5</v>
      </c>
      <c r="J10" s="10"/>
    </row>
    <row r="11">
      <c r="A11" s="1" t="s">
        <v>17</v>
      </c>
      <c r="B11" s="1" t="s">
        <v>60</v>
      </c>
      <c r="E11" s="1">
        <v>3.0</v>
      </c>
      <c r="F11" s="1">
        <v>5.0</v>
      </c>
      <c r="G11" s="1">
        <v>-0.04</v>
      </c>
      <c r="H11" s="8">
        <v>6.0</v>
      </c>
      <c r="I11" s="1">
        <v>1.0</v>
      </c>
      <c r="J11" s="10"/>
    </row>
    <row r="12">
      <c r="A12" s="1" t="s">
        <v>20</v>
      </c>
      <c r="B12" s="1" t="s">
        <v>27</v>
      </c>
      <c r="E12" s="1">
        <v>4.0</v>
      </c>
      <c r="F12" s="1">
        <v>9.0</v>
      </c>
      <c r="G12" s="1">
        <v>-0.06</v>
      </c>
      <c r="H12" s="8">
        <v>10.0</v>
      </c>
      <c r="I12" s="1">
        <v>1.5</v>
      </c>
      <c r="J12" s="10"/>
    </row>
    <row r="13">
      <c r="A13" s="1" t="s">
        <v>28</v>
      </c>
      <c r="B13" s="1">
        <v>4.0</v>
      </c>
      <c r="E13" s="1">
        <v>5.0</v>
      </c>
      <c r="F13" s="1">
        <v>12.0</v>
      </c>
      <c r="G13" s="1">
        <v>-0.08</v>
      </c>
      <c r="H13" s="8">
        <v>15.0</v>
      </c>
      <c r="I13" s="1">
        <v>2.0</v>
      </c>
      <c r="J13" s="10"/>
    </row>
    <row r="14">
      <c r="E14" s="1">
        <v>6.0</v>
      </c>
      <c r="F14" s="1">
        <v>16.0</v>
      </c>
      <c r="G14" s="1">
        <v>-0.1</v>
      </c>
      <c r="H14" s="8">
        <v>20.0</v>
      </c>
      <c r="I14" s="1">
        <v>2.5</v>
      </c>
      <c r="J14" s="10"/>
    </row>
    <row r="15">
      <c r="E15" s="1">
        <v>7.0</v>
      </c>
      <c r="F15" s="1">
        <v>20.0</v>
      </c>
      <c r="G15" s="1">
        <v>-0.12</v>
      </c>
      <c r="H15" s="8">
        <v>25.0</v>
      </c>
      <c r="I15" s="1">
        <v>3.0</v>
      </c>
      <c r="J15" s="10"/>
    </row>
    <row r="16">
      <c r="E16" s="1">
        <v>8.0</v>
      </c>
      <c r="F16" s="1">
        <v>25.0</v>
      </c>
      <c r="G16" s="1">
        <v>-0.14</v>
      </c>
      <c r="H16" s="8">
        <v>31.0</v>
      </c>
      <c r="I16" s="1">
        <v>3.5</v>
      </c>
      <c r="J16" s="10"/>
    </row>
    <row r="17">
      <c r="E17" s="1">
        <v>9.0</v>
      </c>
      <c r="F17" s="1">
        <v>30.0</v>
      </c>
      <c r="G17" s="1">
        <v>-0.16</v>
      </c>
      <c r="H17" s="8">
        <v>37.0</v>
      </c>
      <c r="I17" s="1">
        <v>4.0</v>
      </c>
      <c r="J17" s="10"/>
    </row>
    <row r="18">
      <c r="E18" s="1">
        <v>10.0</v>
      </c>
      <c r="F18" s="1">
        <v>36.0</v>
      </c>
      <c r="G18" s="1">
        <v>-0.18</v>
      </c>
      <c r="H18" s="8">
        <v>44.0</v>
      </c>
      <c r="I18" s="1">
        <v>4.5</v>
      </c>
      <c r="J18" s="10"/>
    </row>
    <row r="19">
      <c r="E19" s="1">
        <v>11.0</v>
      </c>
      <c r="F19" s="1">
        <v>42.0</v>
      </c>
      <c r="G19" s="1">
        <v>-0.2</v>
      </c>
      <c r="H19" s="8">
        <v>52.0</v>
      </c>
      <c r="I19" s="1">
        <v>5.0</v>
      </c>
      <c r="J19" s="10"/>
    </row>
    <row r="20">
      <c r="A20" s="12" t="s">
        <v>592</v>
      </c>
      <c r="E20" s="1">
        <v>12.0</v>
      </c>
      <c r="F20" s="1">
        <v>49.0</v>
      </c>
      <c r="G20" s="1">
        <v>-0.22</v>
      </c>
      <c r="H20" s="8">
        <v>61.0</v>
      </c>
      <c r="I20" s="1">
        <v>5.5</v>
      </c>
      <c r="J20" s="10"/>
    </row>
    <row r="21">
      <c r="E21" s="1">
        <v>13.0</v>
      </c>
      <c r="F21" s="1">
        <v>56.0</v>
      </c>
      <c r="G21" s="1">
        <v>-0.24</v>
      </c>
      <c r="H21" s="8">
        <v>70.0</v>
      </c>
      <c r="I21" s="1">
        <v>6.0</v>
      </c>
      <c r="J21" s="10"/>
    </row>
    <row r="22">
      <c r="E22" s="1">
        <v>14.0</v>
      </c>
      <c r="F22" s="1">
        <v>65.0</v>
      </c>
      <c r="G22" s="1">
        <v>-0.26</v>
      </c>
      <c r="H22" s="8">
        <v>80.0</v>
      </c>
      <c r="I22" s="1">
        <v>6.5</v>
      </c>
      <c r="J22" s="10"/>
    </row>
    <row r="23">
      <c r="E23" s="1">
        <v>15.0</v>
      </c>
      <c r="F23" s="1">
        <v>74.0</v>
      </c>
      <c r="G23" s="1">
        <v>-0.28</v>
      </c>
      <c r="H23" s="8">
        <v>92.0</v>
      </c>
      <c r="I23" s="1">
        <v>7.0</v>
      </c>
      <c r="J23" s="10"/>
    </row>
    <row r="25">
      <c r="F25" s="2" t="str">
        <f t="shared" ref="F25:I25" si="3">F$2</f>
        <v>Damage</v>
      </c>
      <c r="G25" s="2" t="str">
        <f t="shared" si="3"/>
        <v>Attack Interval</v>
      </c>
      <c r="H25" s="2" t="str">
        <f t="shared" si="3"/>
        <v>Lightning damage</v>
      </c>
      <c r="I25" s="2" t="str">
        <f t="shared" si="3"/>
        <v>Hero Cooldown</v>
      </c>
      <c r="J25" s="2"/>
      <c r="K25" s="2"/>
      <c r="L25" s="2"/>
      <c r="M25" s="2"/>
      <c r="N25" s="2"/>
    </row>
    <row r="26">
      <c r="E26" s="1" t="s">
        <v>17</v>
      </c>
      <c r="F26" s="1">
        <f t="shared" ref="F26:I26" si="4">F$8</f>
        <v>26</v>
      </c>
      <c r="G26" s="1">
        <f t="shared" si="4"/>
        <v>0.7</v>
      </c>
      <c r="H26" s="1">
        <f t="shared" si="4"/>
        <v>33</v>
      </c>
      <c r="I26" s="1">
        <f t="shared" si="4"/>
        <v>1</v>
      </c>
      <c r="O26" s="1" t="s">
        <v>539</v>
      </c>
    </row>
    <row r="27">
      <c r="E27" s="1">
        <v>1.0</v>
      </c>
      <c r="F27" s="1">
        <v>0.0</v>
      </c>
      <c r="H27" s="1">
        <v>0.0</v>
      </c>
      <c r="I27" s="10"/>
      <c r="J27" s="10"/>
    </row>
    <row r="28">
      <c r="E28" s="1">
        <v>2.0</v>
      </c>
      <c r="F28" s="1">
        <v>16.0</v>
      </c>
      <c r="H28" s="8">
        <v>27.0</v>
      </c>
      <c r="I28" s="11"/>
      <c r="J28" s="11"/>
      <c r="K28" s="10"/>
    </row>
    <row r="29">
      <c r="E29" s="1">
        <v>3.0</v>
      </c>
      <c r="F29" s="1">
        <v>32.0</v>
      </c>
      <c r="H29" s="1">
        <v>54.0</v>
      </c>
      <c r="I29" s="10"/>
      <c r="J29" s="10"/>
    </row>
    <row r="30">
      <c r="E30" s="1">
        <v>4.0</v>
      </c>
      <c r="F30" s="1">
        <v>48.0</v>
      </c>
      <c r="H30" s="8">
        <v>81.0</v>
      </c>
      <c r="I30" s="11"/>
      <c r="J30" s="11"/>
    </row>
    <row r="31">
      <c r="E31" s="1">
        <v>5.0</v>
      </c>
      <c r="F31" s="1">
        <v>64.0</v>
      </c>
      <c r="H31" s="1">
        <v>108.0</v>
      </c>
      <c r="I31" s="10"/>
      <c r="J31" s="10"/>
    </row>
    <row r="33">
      <c r="F33" s="2" t="str">
        <f t="shared" ref="F33:I33" si="5">F$2</f>
        <v>Damage</v>
      </c>
      <c r="G33" s="2" t="str">
        <f t="shared" si="5"/>
        <v>Attack Interval</v>
      </c>
      <c r="H33" s="2" t="str">
        <f t="shared" si="5"/>
        <v>Lightning damage</v>
      </c>
      <c r="I33" s="2" t="str">
        <f t="shared" si="5"/>
        <v>Hero Cooldown</v>
      </c>
      <c r="J33" s="2"/>
      <c r="K33" s="2"/>
      <c r="L33" s="2"/>
      <c r="M33" s="2"/>
      <c r="N33" s="2"/>
    </row>
    <row r="34">
      <c r="E34" s="1" t="s">
        <v>20</v>
      </c>
      <c r="F34" s="1">
        <f t="shared" ref="F34:I34" si="6">F$8</f>
        <v>26</v>
      </c>
      <c r="G34" s="1">
        <f t="shared" si="6"/>
        <v>0.7</v>
      </c>
      <c r="H34" s="1">
        <f t="shared" si="6"/>
        <v>33</v>
      </c>
      <c r="I34" s="1">
        <f t="shared" si="6"/>
        <v>1</v>
      </c>
    </row>
    <row r="35">
      <c r="A35" s="12" t="s">
        <v>593</v>
      </c>
      <c r="E35" s="1">
        <v>1.0</v>
      </c>
      <c r="G35" s="4">
        <f t="shared" ref="G35:G41" si="7">round(G$34/E35,2)-G$34</f>
        <v>0</v>
      </c>
      <c r="H35" s="10"/>
    </row>
    <row r="36">
      <c r="E36" s="1">
        <v>2.0</v>
      </c>
      <c r="G36" s="4">
        <f t="shared" si="7"/>
        <v>-0.35</v>
      </c>
      <c r="H36" s="10"/>
      <c r="J36" s="10"/>
    </row>
    <row r="37">
      <c r="E37" s="1">
        <v>3.0</v>
      </c>
      <c r="G37" s="4">
        <f t="shared" si="7"/>
        <v>-0.47</v>
      </c>
      <c r="H37" s="10"/>
      <c r="J37" s="10"/>
    </row>
    <row r="38">
      <c r="E38" s="1">
        <v>4.0</v>
      </c>
      <c r="G38" s="4">
        <f t="shared" si="7"/>
        <v>-0.52</v>
      </c>
      <c r="H38" s="10"/>
      <c r="J38" s="10"/>
    </row>
    <row r="39">
      <c r="E39" s="1">
        <v>5.0</v>
      </c>
      <c r="G39" s="4">
        <f t="shared" si="7"/>
        <v>-0.56</v>
      </c>
      <c r="H39" s="10"/>
    </row>
    <row r="40">
      <c r="E40" s="1">
        <v>6.0</v>
      </c>
      <c r="G40" s="4">
        <f t="shared" si="7"/>
        <v>-0.58</v>
      </c>
      <c r="H40" s="10"/>
    </row>
    <row r="41">
      <c r="E41" s="1">
        <v>7.0</v>
      </c>
      <c r="G41" s="4">
        <f t="shared" si="7"/>
        <v>-0.6</v>
      </c>
      <c r="H41" s="10"/>
      <c r="J41" s="10"/>
    </row>
    <row r="42">
      <c r="E42" s="1"/>
    </row>
    <row r="43">
      <c r="E43" s="1"/>
    </row>
    <row r="50">
      <c r="A50" s="1" t="s">
        <v>35</v>
      </c>
    </row>
    <row r="51">
      <c r="A51" s="1">
        <v>1.0</v>
      </c>
    </row>
    <row r="53">
      <c r="A53" s="1">
        <v>2.0</v>
      </c>
    </row>
    <row r="55">
      <c r="A55" s="1">
        <v>3.0</v>
      </c>
    </row>
    <row r="57">
      <c r="A57" s="1">
        <v>4.0</v>
      </c>
    </row>
  </sheetData>
  <mergeCells count="2">
    <mergeCell ref="A20:C27"/>
    <mergeCell ref="A35:C42"/>
  </mergeCell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594</v>
      </c>
      <c r="F1" s="1">
        <v>2.0</v>
      </c>
      <c r="G1" s="1">
        <v>3.0</v>
      </c>
      <c r="H1" s="1">
        <v>4.0</v>
      </c>
      <c r="I1" s="1">
        <v>5.0</v>
      </c>
    </row>
    <row r="2">
      <c r="A2" s="1" t="s">
        <v>2</v>
      </c>
      <c r="B2" s="1" t="s">
        <v>542</v>
      </c>
      <c r="D2" s="1"/>
      <c r="E2" s="1"/>
      <c r="F2" s="17" t="s">
        <v>16</v>
      </c>
      <c r="G2" s="17" t="s">
        <v>51</v>
      </c>
      <c r="H2" s="1" t="s">
        <v>595</v>
      </c>
      <c r="I2" s="1" t="s">
        <v>103</v>
      </c>
    </row>
    <row r="3">
      <c r="A3" s="1" t="s">
        <v>12</v>
      </c>
      <c r="B3" s="1" t="s">
        <v>80</v>
      </c>
      <c r="D3" s="1" t="s">
        <v>14</v>
      </c>
      <c r="E3" s="3">
        <v>15.0</v>
      </c>
      <c r="F3" s="4">
        <f>F8+vlookup($E3,$E9:$O23,F1,false)+vlookup($E4,$E27:$O31,F1,false)+vlookup($E5,$E35:$O41,F1,false)</f>
        <v>285</v>
      </c>
      <c r="G3" s="4">
        <f>round((G8+vlookup($E3,$E9:$O23,G1,false)+vlookup($E4,$E27:$O31,G1,false))/E5,2)</f>
        <v>0.17</v>
      </c>
      <c r="H3" s="5">
        <f>H8+vlookup($E3,E44:L58,E5+1)+vlookup($E4,$E27:$O31,H1,false)</f>
        <v>1341</v>
      </c>
      <c r="I3" s="5">
        <f>I8+vlookup($E3,$E9:$O23,I1,false)+vlookup($E4,$E27:$O31,I1,false)+vlookup($E5,$E35:$O41,I1,false)</f>
        <v>8</v>
      </c>
    </row>
    <row r="4">
      <c r="A4" s="1" t="s">
        <v>15</v>
      </c>
      <c r="B4" s="1" t="s">
        <v>239</v>
      </c>
      <c r="D4" s="1" t="s">
        <v>17</v>
      </c>
      <c r="E4" s="3">
        <v>5.0</v>
      </c>
    </row>
    <row r="5">
      <c r="A5" s="1" t="s">
        <v>18</v>
      </c>
      <c r="B5" s="1" t="s">
        <v>58</v>
      </c>
      <c r="D5" s="1" t="s">
        <v>20</v>
      </c>
      <c r="E5" s="3">
        <v>7.0</v>
      </c>
    </row>
    <row r="6">
      <c r="A6" s="1" t="s">
        <v>21</v>
      </c>
      <c r="B6" s="1">
        <v>1.0</v>
      </c>
    </row>
    <row r="7">
      <c r="A7" s="1" t="s">
        <v>22</v>
      </c>
      <c r="B7" s="1" t="s">
        <v>81</v>
      </c>
      <c r="F7" s="2" t="str">
        <f t="shared" ref="F7:I7" si="1">F$2</f>
        <v>Damage</v>
      </c>
      <c r="G7" s="2" t="str">
        <f t="shared" si="1"/>
        <v>Attack Interval</v>
      </c>
      <c r="H7" s="2" t="str">
        <f t="shared" si="1"/>
        <v>Venom damage</v>
      </c>
      <c r="I7" s="2" t="str">
        <f t="shared" si="1"/>
        <v>Hero Cooldown</v>
      </c>
      <c r="J7" s="2"/>
      <c r="K7" s="2"/>
      <c r="L7" s="2"/>
      <c r="M7" s="2"/>
      <c r="N7" s="2"/>
    </row>
    <row r="8">
      <c r="E8" s="1" t="s">
        <v>14</v>
      </c>
      <c r="F8" s="1">
        <v>13.0</v>
      </c>
      <c r="G8" s="1">
        <v>1.5</v>
      </c>
      <c r="H8" s="1">
        <v>12.0</v>
      </c>
      <c r="I8" s="1">
        <v>1.0</v>
      </c>
      <c r="J8" s="10"/>
    </row>
    <row r="9">
      <c r="E9" s="1">
        <v>1.0</v>
      </c>
      <c r="F9" s="1">
        <v>0.0</v>
      </c>
      <c r="G9" s="1">
        <v>0.0</v>
      </c>
      <c r="H9" s="1">
        <v>0.0</v>
      </c>
      <c r="I9" s="1">
        <v>0.0</v>
      </c>
      <c r="J9" s="10"/>
    </row>
    <row r="10">
      <c r="A10" s="1" t="s">
        <v>14</v>
      </c>
      <c r="B10" s="1" t="s">
        <v>543</v>
      </c>
      <c r="E10" s="1">
        <v>2.0</v>
      </c>
      <c r="F10" s="1">
        <v>3.0</v>
      </c>
      <c r="G10" s="1">
        <v>-0.02</v>
      </c>
      <c r="H10" s="1">
        <v>3.0</v>
      </c>
      <c r="I10" s="1">
        <v>0.5</v>
      </c>
      <c r="J10" s="10"/>
    </row>
    <row r="11">
      <c r="A11" s="1" t="s">
        <v>17</v>
      </c>
      <c r="B11" s="1" t="s">
        <v>60</v>
      </c>
      <c r="E11" s="1">
        <v>3.0</v>
      </c>
      <c r="F11" s="1">
        <v>7.0</v>
      </c>
      <c r="G11" s="1">
        <v>-0.04</v>
      </c>
      <c r="H11" s="8">
        <v>7.0</v>
      </c>
      <c r="I11" s="1">
        <v>1.0</v>
      </c>
      <c r="J11" s="10"/>
    </row>
    <row r="12">
      <c r="A12" s="1" t="s">
        <v>20</v>
      </c>
      <c r="B12" s="1" t="s">
        <v>27</v>
      </c>
      <c r="E12" s="1">
        <v>4.0</v>
      </c>
      <c r="F12" s="1">
        <v>12.0</v>
      </c>
      <c r="G12" s="1">
        <v>-0.06</v>
      </c>
      <c r="H12" s="8">
        <v>12.0</v>
      </c>
      <c r="I12" s="1">
        <v>1.5</v>
      </c>
      <c r="J12" s="10"/>
    </row>
    <row r="13">
      <c r="A13" s="1" t="s">
        <v>28</v>
      </c>
      <c r="B13" s="1">
        <v>4.0</v>
      </c>
      <c r="E13" s="1">
        <v>5.0</v>
      </c>
      <c r="F13" s="1">
        <v>17.0</v>
      </c>
      <c r="G13" s="1">
        <v>-0.08</v>
      </c>
      <c r="H13" s="8">
        <v>19.0</v>
      </c>
      <c r="I13" s="1">
        <v>2.0</v>
      </c>
      <c r="J13" s="10"/>
    </row>
    <row r="14">
      <c r="E14" s="1">
        <v>6.0</v>
      </c>
      <c r="F14" s="1">
        <v>25.0</v>
      </c>
      <c r="G14" s="1">
        <v>-0.1</v>
      </c>
      <c r="H14" s="8">
        <v>27.0</v>
      </c>
      <c r="I14" s="1">
        <v>2.5</v>
      </c>
      <c r="J14" s="10"/>
    </row>
    <row r="15">
      <c r="E15" s="1">
        <v>7.0</v>
      </c>
      <c r="F15" s="1">
        <v>33.0</v>
      </c>
      <c r="G15" s="1">
        <v>-0.12</v>
      </c>
      <c r="H15" s="8">
        <v>37.0</v>
      </c>
      <c r="I15" s="1">
        <v>3.0</v>
      </c>
      <c r="J15" s="10"/>
    </row>
    <row r="16">
      <c r="E16" s="1">
        <v>8.0</v>
      </c>
      <c r="F16" s="1">
        <v>44.0</v>
      </c>
      <c r="G16" s="1">
        <v>-0.14</v>
      </c>
      <c r="H16" s="8">
        <v>49.0</v>
      </c>
      <c r="I16" s="1">
        <v>3.5</v>
      </c>
      <c r="J16" s="10"/>
    </row>
    <row r="17">
      <c r="E17" s="1">
        <v>9.0</v>
      </c>
      <c r="F17" s="1">
        <v>57.0</v>
      </c>
      <c r="G17" s="1">
        <v>-0.16</v>
      </c>
      <c r="H17" s="8">
        <v>65.0</v>
      </c>
      <c r="I17" s="1">
        <v>4.0</v>
      </c>
      <c r="J17" s="10"/>
    </row>
    <row r="18">
      <c r="E18" s="1">
        <v>10.0</v>
      </c>
      <c r="F18" s="1">
        <v>74.0</v>
      </c>
      <c r="G18" s="1">
        <v>-0.18</v>
      </c>
      <c r="H18" s="8">
        <v>85.0</v>
      </c>
      <c r="I18" s="1">
        <v>4.5</v>
      </c>
      <c r="J18" s="10"/>
    </row>
    <row r="19">
      <c r="E19" s="1">
        <v>11.0</v>
      </c>
      <c r="F19" s="1">
        <v>94.0</v>
      </c>
      <c r="G19" s="1">
        <v>-0.2</v>
      </c>
      <c r="H19" s="8">
        <v>110.0</v>
      </c>
      <c r="I19" s="1">
        <v>5.0</v>
      </c>
      <c r="J19" s="10"/>
    </row>
    <row r="20">
      <c r="A20" s="12" t="s">
        <v>596</v>
      </c>
      <c r="E20" s="1">
        <v>12.0</v>
      </c>
      <c r="F20" s="1">
        <v>118.0</v>
      </c>
      <c r="G20" s="1">
        <v>-0.22</v>
      </c>
      <c r="H20" s="8">
        <v>142.0</v>
      </c>
      <c r="I20" s="1">
        <v>5.5</v>
      </c>
      <c r="J20" s="10"/>
    </row>
    <row r="21">
      <c r="E21" s="1">
        <v>13.0</v>
      </c>
      <c r="F21" s="1">
        <v>149.0</v>
      </c>
      <c r="G21" s="1">
        <v>-0.24</v>
      </c>
      <c r="H21" s="8">
        <v>181.0</v>
      </c>
      <c r="I21" s="1">
        <v>6.0</v>
      </c>
      <c r="J21" s="10"/>
    </row>
    <row r="22">
      <c r="E22" s="1">
        <v>14.0</v>
      </c>
      <c r="F22" s="1">
        <v>186.0</v>
      </c>
      <c r="G22" s="1">
        <v>-0.26</v>
      </c>
      <c r="H22" s="8">
        <v>231.0</v>
      </c>
      <c r="I22" s="1">
        <v>6.5</v>
      </c>
      <c r="J22" s="10"/>
    </row>
    <row r="23">
      <c r="E23" s="1">
        <v>15.0</v>
      </c>
      <c r="F23" s="1">
        <v>232.0</v>
      </c>
      <c r="G23" s="1">
        <v>-0.28</v>
      </c>
      <c r="H23" s="8">
        <v>293.0</v>
      </c>
      <c r="I23" s="1">
        <v>7.0</v>
      </c>
      <c r="J23" s="10"/>
    </row>
    <row r="25">
      <c r="F25" s="2" t="str">
        <f t="shared" ref="F25:I25" si="2">F$2</f>
        <v>Damage</v>
      </c>
      <c r="G25" s="2" t="str">
        <f t="shared" si="2"/>
        <v>Attack Interval</v>
      </c>
      <c r="H25" s="2" t="str">
        <f t="shared" si="2"/>
        <v>Venom damage</v>
      </c>
      <c r="I25" s="2" t="str">
        <f t="shared" si="2"/>
        <v>Hero Cooldown</v>
      </c>
      <c r="J25" s="2"/>
      <c r="K25" s="2"/>
      <c r="L25" s="2"/>
      <c r="M25" s="2"/>
      <c r="N25" s="2"/>
    </row>
    <row r="26">
      <c r="E26" s="1" t="s">
        <v>17</v>
      </c>
      <c r="F26" s="1">
        <f t="shared" ref="F26:I26" si="3">F$8</f>
        <v>13</v>
      </c>
      <c r="G26" s="1">
        <f t="shared" si="3"/>
        <v>1.5</v>
      </c>
      <c r="H26" s="1">
        <f t="shared" si="3"/>
        <v>12</v>
      </c>
      <c r="I26" s="1">
        <f t="shared" si="3"/>
        <v>1</v>
      </c>
      <c r="O26" s="1" t="s">
        <v>539</v>
      </c>
    </row>
    <row r="27">
      <c r="E27" s="1">
        <v>1.0</v>
      </c>
      <c r="F27" s="1">
        <v>0.0</v>
      </c>
      <c r="H27" s="1">
        <v>0.0</v>
      </c>
      <c r="I27" s="10"/>
      <c r="J27" s="10"/>
    </row>
    <row r="28">
      <c r="E28" s="1">
        <v>2.0</v>
      </c>
      <c r="F28" s="1">
        <v>10.0</v>
      </c>
      <c r="H28" s="8">
        <v>30.0</v>
      </c>
      <c r="I28" s="11"/>
      <c r="J28" s="11"/>
      <c r="K28" s="10"/>
    </row>
    <row r="29">
      <c r="E29" s="1">
        <v>3.0</v>
      </c>
      <c r="F29" s="1">
        <v>20.0</v>
      </c>
      <c r="H29" s="1">
        <v>60.0</v>
      </c>
      <c r="I29" s="10"/>
      <c r="J29" s="10"/>
    </row>
    <row r="30">
      <c r="E30" s="1">
        <v>4.0</v>
      </c>
      <c r="F30" s="1">
        <v>30.0</v>
      </c>
      <c r="H30" s="8">
        <v>90.0</v>
      </c>
      <c r="I30" s="11"/>
      <c r="J30" s="11"/>
    </row>
    <row r="31">
      <c r="E31" s="1">
        <v>5.0</v>
      </c>
      <c r="F31" s="1">
        <v>40.0</v>
      </c>
      <c r="H31" s="1">
        <v>120.0</v>
      </c>
      <c r="I31" s="10"/>
      <c r="J31" s="10"/>
    </row>
    <row r="33">
      <c r="F33" s="2" t="str">
        <f t="shared" ref="F33:I33" si="4">F$2</f>
        <v>Damage</v>
      </c>
      <c r="G33" s="2" t="str">
        <f t="shared" si="4"/>
        <v>Attack Interval</v>
      </c>
      <c r="H33" s="2" t="str">
        <f t="shared" si="4"/>
        <v>Venom damage</v>
      </c>
      <c r="I33" s="2" t="str">
        <f t="shared" si="4"/>
        <v>Hero Cooldown</v>
      </c>
      <c r="J33" s="2"/>
      <c r="K33" s="2"/>
      <c r="L33" s="2"/>
      <c r="M33" s="2"/>
      <c r="N33" s="2"/>
    </row>
    <row r="34">
      <c r="E34" s="1" t="s">
        <v>20</v>
      </c>
      <c r="F34" s="1">
        <f t="shared" ref="F34:I34" si="5">F$8</f>
        <v>13</v>
      </c>
      <c r="G34" s="1">
        <f t="shared" si="5"/>
        <v>1.5</v>
      </c>
      <c r="H34" s="1">
        <f t="shared" si="5"/>
        <v>12</v>
      </c>
      <c r="I34" s="1">
        <f t="shared" si="5"/>
        <v>1</v>
      </c>
    </row>
    <row r="35">
      <c r="A35" s="12" t="s">
        <v>597</v>
      </c>
      <c r="E35" s="1">
        <v>1.0</v>
      </c>
      <c r="G35" s="4">
        <f t="shared" ref="G35:G41" si="6">round(G$34/E35,2)-G$34</f>
        <v>0</v>
      </c>
      <c r="H35" s="10"/>
    </row>
    <row r="36">
      <c r="E36" s="1">
        <v>2.0</v>
      </c>
      <c r="G36" s="4">
        <f t="shared" si="6"/>
        <v>-0.75</v>
      </c>
      <c r="H36" s="10"/>
      <c r="J36" s="10"/>
    </row>
    <row r="37">
      <c r="E37" s="1">
        <v>3.0</v>
      </c>
      <c r="G37" s="4">
        <f t="shared" si="6"/>
        <v>-1</v>
      </c>
      <c r="H37" s="10"/>
      <c r="J37" s="10"/>
    </row>
    <row r="38">
      <c r="E38" s="1">
        <v>4.0</v>
      </c>
      <c r="G38" s="4">
        <f t="shared" si="6"/>
        <v>-1.12</v>
      </c>
      <c r="H38" s="10"/>
      <c r="J38" s="10"/>
    </row>
    <row r="39">
      <c r="E39" s="1">
        <v>5.0</v>
      </c>
      <c r="G39" s="4">
        <f t="shared" si="6"/>
        <v>-1.2</v>
      </c>
      <c r="H39" s="10"/>
    </row>
    <row r="40">
      <c r="E40" s="1">
        <v>6.0</v>
      </c>
      <c r="G40" s="4">
        <f t="shared" si="6"/>
        <v>-1.25</v>
      </c>
      <c r="H40" s="10"/>
    </row>
    <row r="41">
      <c r="E41" s="1">
        <v>7.0</v>
      </c>
      <c r="G41" s="4">
        <f t="shared" si="6"/>
        <v>-1.29</v>
      </c>
      <c r="H41" s="10"/>
      <c r="J41" s="10"/>
    </row>
    <row r="42">
      <c r="E42" s="1"/>
    </row>
    <row r="43">
      <c r="E43" s="1" t="s">
        <v>595</v>
      </c>
      <c r="F43" s="1">
        <v>1.0</v>
      </c>
      <c r="G43" s="1">
        <v>2.0</v>
      </c>
      <c r="H43" s="1">
        <v>3.0</v>
      </c>
      <c r="I43" s="1">
        <v>4.0</v>
      </c>
      <c r="J43" s="1">
        <v>5.0</v>
      </c>
      <c r="K43" s="1">
        <v>6.0</v>
      </c>
      <c r="L43" s="1">
        <v>7.0</v>
      </c>
    </row>
    <row r="44">
      <c r="E44" s="1">
        <v>1.0</v>
      </c>
      <c r="F44" s="1">
        <v>0.0</v>
      </c>
      <c r="G44" s="1">
        <v>6.0</v>
      </c>
      <c r="H44" s="1">
        <v>13.0</v>
      </c>
      <c r="I44" s="1">
        <v>19.0</v>
      </c>
      <c r="J44" s="1">
        <v>25.0</v>
      </c>
      <c r="K44" s="1">
        <v>31.0</v>
      </c>
      <c r="L44" s="1">
        <v>38.0</v>
      </c>
    </row>
    <row r="45">
      <c r="E45" s="1">
        <v>2.0</v>
      </c>
      <c r="F45" s="1">
        <v>3.0</v>
      </c>
      <c r="G45" s="1">
        <v>11.0</v>
      </c>
      <c r="H45" s="1">
        <v>19.0</v>
      </c>
      <c r="I45" s="1">
        <v>27.0</v>
      </c>
      <c r="J45" s="1">
        <v>35.0</v>
      </c>
      <c r="K45" s="1">
        <v>43.0</v>
      </c>
      <c r="L45" s="1">
        <v>51.0</v>
      </c>
    </row>
    <row r="46">
      <c r="E46" s="1">
        <v>3.0</v>
      </c>
      <c r="F46" s="1">
        <v>7.0</v>
      </c>
      <c r="G46" s="1">
        <v>17.0</v>
      </c>
      <c r="H46" s="1">
        <v>27.0</v>
      </c>
      <c r="I46" s="1">
        <v>37.0</v>
      </c>
      <c r="J46" s="1">
        <v>47.0</v>
      </c>
      <c r="K46" s="1">
        <v>57.0</v>
      </c>
      <c r="L46" s="1">
        <v>67.0</v>
      </c>
    </row>
    <row r="47">
      <c r="E47" s="1">
        <v>4.0</v>
      </c>
      <c r="F47" s="8">
        <v>12.0</v>
      </c>
      <c r="G47" s="1">
        <v>25.0</v>
      </c>
      <c r="H47" s="1">
        <v>37.0</v>
      </c>
      <c r="I47" s="1">
        <v>50.0</v>
      </c>
      <c r="J47" s="1">
        <v>62.0</v>
      </c>
      <c r="K47" s="1">
        <v>75.0</v>
      </c>
      <c r="L47" s="1">
        <v>87.0</v>
      </c>
    </row>
    <row r="48">
      <c r="E48" s="1">
        <v>5.0</v>
      </c>
      <c r="F48" s="8">
        <v>19.0</v>
      </c>
      <c r="G48" s="1">
        <v>34.0</v>
      </c>
      <c r="H48" s="1">
        <v>50.0</v>
      </c>
      <c r="I48" s="1">
        <v>66.0</v>
      </c>
      <c r="J48" s="1">
        <v>81.0</v>
      </c>
      <c r="K48" s="1">
        <v>97.0</v>
      </c>
      <c r="L48" s="1">
        <v>113.0</v>
      </c>
    </row>
    <row r="49">
      <c r="E49" s="1">
        <v>6.0</v>
      </c>
      <c r="F49" s="8">
        <v>27.0</v>
      </c>
      <c r="G49" s="1">
        <v>46.0</v>
      </c>
      <c r="H49" s="1">
        <v>66.0</v>
      </c>
      <c r="I49" s="1">
        <v>86.0</v>
      </c>
      <c r="J49" s="1">
        <v>105.0</v>
      </c>
      <c r="K49" s="1">
        <v>125.0</v>
      </c>
      <c r="L49" s="1">
        <v>145.0</v>
      </c>
    </row>
    <row r="50">
      <c r="A50" s="1" t="s">
        <v>35</v>
      </c>
      <c r="E50" s="1">
        <v>7.0</v>
      </c>
      <c r="F50" s="8">
        <v>37.0</v>
      </c>
      <c r="G50" s="1">
        <v>61.0</v>
      </c>
      <c r="H50" s="1">
        <v>86.0</v>
      </c>
      <c r="I50" s="1">
        <v>111.0</v>
      </c>
      <c r="J50" s="1">
        <v>135.0</v>
      </c>
      <c r="K50" s="1">
        <v>160.0</v>
      </c>
      <c r="L50" s="1">
        <v>185.0</v>
      </c>
    </row>
    <row r="51">
      <c r="A51" s="1">
        <v>1.0</v>
      </c>
      <c r="E51" s="1">
        <v>8.0</v>
      </c>
      <c r="F51" s="8">
        <v>49.0</v>
      </c>
      <c r="G51" s="1">
        <v>80.0</v>
      </c>
      <c r="H51" s="1">
        <v>111.0</v>
      </c>
      <c r="I51" s="1">
        <v>142.0</v>
      </c>
      <c r="J51" s="1">
        <v>173.0</v>
      </c>
      <c r="K51" s="1">
        <v>204.0</v>
      </c>
      <c r="L51" s="1">
        <v>235.0</v>
      </c>
    </row>
    <row r="52">
      <c r="E52" s="1">
        <v>9.0</v>
      </c>
      <c r="F52" s="8">
        <v>65.0</v>
      </c>
      <c r="G52" s="1">
        <v>104.0</v>
      </c>
      <c r="H52" s="1">
        <v>143.0</v>
      </c>
      <c r="I52" s="1">
        <v>182.0</v>
      </c>
      <c r="J52" s="1">
        <v>221.0</v>
      </c>
      <c r="K52" s="1">
        <v>260.0</v>
      </c>
      <c r="L52" s="1">
        <v>299.0</v>
      </c>
    </row>
    <row r="53">
      <c r="A53" s="1">
        <v>2.0</v>
      </c>
      <c r="E53" s="1">
        <v>10.0</v>
      </c>
      <c r="F53" s="8">
        <v>85.0</v>
      </c>
      <c r="G53" s="1">
        <v>134.0</v>
      </c>
      <c r="H53" s="1">
        <v>183.0</v>
      </c>
      <c r="I53" s="1">
        <v>232.0</v>
      </c>
      <c r="J53" s="1">
        <v>281.0</v>
      </c>
      <c r="K53" s="1">
        <v>329.0</v>
      </c>
      <c r="L53" s="1">
        <v>378.0</v>
      </c>
    </row>
    <row r="54">
      <c r="E54" s="1">
        <v>11.0</v>
      </c>
      <c r="F54" s="8">
        <v>110.0</v>
      </c>
      <c r="G54" s="1">
        <v>172.0</v>
      </c>
      <c r="H54" s="1">
        <v>233.0</v>
      </c>
      <c r="I54" s="1">
        <v>294.0</v>
      </c>
      <c r="J54" s="1">
        <v>356.0</v>
      </c>
      <c r="K54" s="1">
        <v>417.0</v>
      </c>
      <c r="L54" s="1">
        <v>478.0</v>
      </c>
    </row>
    <row r="55">
      <c r="A55" s="1">
        <v>3.0</v>
      </c>
      <c r="E55" s="1">
        <v>12.0</v>
      </c>
      <c r="F55" s="8">
        <v>142.0</v>
      </c>
      <c r="G55" s="1">
        <v>219.0</v>
      </c>
      <c r="H55" s="1">
        <v>296.0</v>
      </c>
      <c r="I55" s="1">
        <v>373.0</v>
      </c>
      <c r="J55" s="1">
        <v>450.0</v>
      </c>
      <c r="K55" s="1">
        <v>527.0</v>
      </c>
      <c r="L55" s="1">
        <v>604.0</v>
      </c>
    </row>
    <row r="56">
      <c r="E56" s="1">
        <v>13.0</v>
      </c>
      <c r="F56" s="8">
        <v>181.0</v>
      </c>
      <c r="G56" s="1">
        <v>278.0</v>
      </c>
      <c r="H56" s="1">
        <v>375.0</v>
      </c>
      <c r="I56" s="1">
        <v>471.0</v>
      </c>
      <c r="J56" s="1">
        <v>568.0</v>
      </c>
      <c r="K56" s="1">
        <v>665.0</v>
      </c>
      <c r="L56" s="1">
        <v>762.0</v>
      </c>
    </row>
    <row r="57">
      <c r="A57" s="1">
        <v>4.0</v>
      </c>
      <c r="E57" s="1">
        <v>14.0</v>
      </c>
      <c r="F57" s="8">
        <v>231.0</v>
      </c>
      <c r="G57" s="1">
        <v>352.0</v>
      </c>
      <c r="H57" s="1">
        <v>474.0</v>
      </c>
      <c r="I57" s="1">
        <v>595.0</v>
      </c>
      <c r="J57" s="1">
        <v>717.0</v>
      </c>
      <c r="K57" s="1">
        <v>838.0</v>
      </c>
      <c r="L57" s="1">
        <v>960.0</v>
      </c>
    </row>
    <row r="58">
      <c r="E58" s="1">
        <v>15.0</v>
      </c>
      <c r="F58" s="8">
        <v>293.0</v>
      </c>
      <c r="G58" s="1">
        <v>446.0</v>
      </c>
      <c r="H58" s="1">
        <v>598.0</v>
      </c>
      <c r="I58" s="1">
        <v>751.0</v>
      </c>
      <c r="J58" s="1">
        <v>904.0</v>
      </c>
      <c r="K58" s="1">
        <v>1056.0</v>
      </c>
      <c r="L58" s="1">
        <v>1209.0</v>
      </c>
    </row>
  </sheetData>
  <mergeCells count="2">
    <mergeCell ref="A20:C27"/>
    <mergeCell ref="A35:C42"/>
  </mergeCell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598</v>
      </c>
      <c r="F1" s="1">
        <v>2.0</v>
      </c>
      <c r="G1" s="1">
        <v>3.0</v>
      </c>
      <c r="H1" s="1">
        <v>4.0</v>
      </c>
    </row>
    <row r="2">
      <c r="A2" s="1" t="s">
        <v>2</v>
      </c>
      <c r="B2" s="1" t="s">
        <v>542</v>
      </c>
      <c r="D2" s="1"/>
      <c r="E2" s="1"/>
      <c r="F2" s="17" t="s">
        <v>16</v>
      </c>
      <c r="G2" s="17" t="s">
        <v>51</v>
      </c>
      <c r="H2" s="1" t="s">
        <v>103</v>
      </c>
    </row>
    <row r="3">
      <c r="A3" s="1" t="s">
        <v>12</v>
      </c>
      <c r="B3" s="1" t="s">
        <v>80</v>
      </c>
      <c r="D3" s="1" t="s">
        <v>14</v>
      </c>
      <c r="E3" s="3">
        <v>15.0</v>
      </c>
      <c r="F3" s="4">
        <f>F8+vlookup($E3,$E9:$N23,F1,false)+vlookup($E4,$E27:$N31,F1,false)+vlookup($E5,$E35:$N41,F1,false)</f>
        <v>639</v>
      </c>
      <c r="G3" s="4">
        <f>round((G8+vlookup($E3,$E9:$N23,G1,false)+vlookup($E4,$E27:$N31,G1,false))/E5,2)</f>
        <v>0.08</v>
      </c>
      <c r="H3" s="5">
        <f>H8+vlookup($E3,$E9:$O23,H1,false)+vlookup($E4,$E27:$O31,H1,false)+vlookup($E5,$E35:$O41,H1,false)</f>
        <v>8</v>
      </c>
    </row>
    <row r="4">
      <c r="A4" s="1" t="s">
        <v>15</v>
      </c>
      <c r="B4" s="1" t="s">
        <v>16</v>
      </c>
      <c r="D4" s="1" t="s">
        <v>17</v>
      </c>
      <c r="E4" s="3">
        <v>5.0</v>
      </c>
    </row>
    <row r="5">
      <c r="A5" s="1" t="s">
        <v>18</v>
      </c>
      <c r="B5" s="1" t="s">
        <v>58</v>
      </c>
      <c r="D5" s="1" t="s">
        <v>20</v>
      </c>
      <c r="E5" s="3">
        <v>7.0</v>
      </c>
    </row>
    <row r="6">
      <c r="A6" s="1" t="s">
        <v>21</v>
      </c>
      <c r="B6" s="1">
        <v>2.0</v>
      </c>
    </row>
    <row r="7">
      <c r="A7" s="1" t="s">
        <v>22</v>
      </c>
      <c r="B7" s="1" t="s">
        <v>81</v>
      </c>
      <c r="F7" s="2" t="str">
        <f t="shared" ref="F7:H7" si="1">F$2</f>
        <v>Damage</v>
      </c>
      <c r="G7" s="2" t="str">
        <f t="shared" si="1"/>
        <v>Attack Interval</v>
      </c>
      <c r="H7" s="2" t="str">
        <f t="shared" si="1"/>
        <v>Hero Cooldown</v>
      </c>
      <c r="I7" s="2"/>
      <c r="J7" s="2"/>
      <c r="K7" s="2"/>
      <c r="L7" s="2"/>
      <c r="M7" s="2"/>
    </row>
    <row r="8">
      <c r="E8" s="1" t="s">
        <v>14</v>
      </c>
      <c r="F8" s="1">
        <v>40.0</v>
      </c>
      <c r="G8" s="1">
        <v>0.7</v>
      </c>
      <c r="H8" s="1">
        <v>1.0</v>
      </c>
      <c r="I8" s="10"/>
    </row>
    <row r="9">
      <c r="E9" s="1">
        <v>1.0</v>
      </c>
      <c r="F9" s="1">
        <v>0.0</v>
      </c>
      <c r="G9" s="1">
        <v>0.0</v>
      </c>
      <c r="H9" s="1">
        <v>0.0</v>
      </c>
      <c r="I9" s="10"/>
    </row>
    <row r="10">
      <c r="A10" s="1" t="s">
        <v>14</v>
      </c>
      <c r="B10" s="1" t="s">
        <v>543</v>
      </c>
      <c r="E10" s="1">
        <v>2.0</v>
      </c>
      <c r="F10" s="1">
        <v>6.0</v>
      </c>
      <c r="G10" s="1">
        <v>-0.01</v>
      </c>
      <c r="H10" s="1">
        <v>0.5</v>
      </c>
      <c r="I10" s="10"/>
    </row>
    <row r="11">
      <c r="A11" s="1" t="s">
        <v>17</v>
      </c>
      <c r="B11" s="1" t="s">
        <v>60</v>
      </c>
      <c r="E11" s="1">
        <v>3.0</v>
      </c>
      <c r="F11" s="1">
        <v>13.0</v>
      </c>
      <c r="G11" s="1">
        <v>-0.02</v>
      </c>
      <c r="H11" s="1">
        <v>1.0</v>
      </c>
      <c r="I11" s="10"/>
    </row>
    <row r="12">
      <c r="A12" s="1" t="s">
        <v>20</v>
      </c>
      <c r="B12" s="1" t="s">
        <v>27</v>
      </c>
      <c r="E12" s="1">
        <v>4.0</v>
      </c>
      <c r="F12" s="1">
        <v>22.0</v>
      </c>
      <c r="G12" s="1">
        <v>-0.03</v>
      </c>
      <c r="H12" s="1">
        <v>1.5</v>
      </c>
      <c r="I12" s="10"/>
    </row>
    <row r="13">
      <c r="A13" s="1" t="s">
        <v>28</v>
      </c>
      <c r="B13" s="1">
        <v>3.0</v>
      </c>
      <c r="E13" s="1">
        <v>5.0</v>
      </c>
      <c r="F13" s="1">
        <v>32.0</v>
      </c>
      <c r="G13" s="1">
        <v>-0.04</v>
      </c>
      <c r="H13" s="1">
        <v>2.0</v>
      </c>
      <c r="I13" s="10"/>
    </row>
    <row r="14">
      <c r="E14" s="1">
        <v>6.0</v>
      </c>
      <c r="F14" s="1">
        <v>44.0</v>
      </c>
      <c r="G14" s="1">
        <v>-0.05</v>
      </c>
      <c r="H14" s="1">
        <v>2.5</v>
      </c>
      <c r="I14" s="10"/>
    </row>
    <row r="15">
      <c r="E15" s="1">
        <v>7.0</v>
      </c>
      <c r="F15" s="1">
        <v>57.0</v>
      </c>
      <c r="G15" s="1">
        <v>-0.06</v>
      </c>
      <c r="H15" s="1">
        <v>3.0</v>
      </c>
      <c r="I15" s="10"/>
    </row>
    <row r="16">
      <c r="E16" s="1">
        <v>8.0</v>
      </c>
      <c r="F16" s="1">
        <v>73.0</v>
      </c>
      <c r="G16" s="1">
        <v>-0.07</v>
      </c>
      <c r="H16" s="1">
        <v>3.5</v>
      </c>
      <c r="I16" s="10"/>
    </row>
    <row r="17">
      <c r="E17" s="1">
        <v>9.0</v>
      </c>
      <c r="F17" s="1">
        <v>91.0</v>
      </c>
      <c r="G17" s="1">
        <v>-0.08</v>
      </c>
      <c r="H17" s="1">
        <v>4.0</v>
      </c>
      <c r="I17" s="10"/>
    </row>
    <row r="18">
      <c r="E18" s="1">
        <v>10.0</v>
      </c>
      <c r="F18" s="1">
        <v>112.0</v>
      </c>
      <c r="G18" s="1">
        <v>-0.09</v>
      </c>
      <c r="H18" s="1">
        <v>4.5</v>
      </c>
      <c r="I18" s="10"/>
    </row>
    <row r="19">
      <c r="E19" s="1">
        <v>11.0</v>
      </c>
      <c r="F19" s="1">
        <v>136.0</v>
      </c>
      <c r="G19" s="1">
        <v>-0.1</v>
      </c>
      <c r="H19" s="1">
        <v>5.0</v>
      </c>
      <c r="I19" s="10"/>
    </row>
    <row r="20">
      <c r="A20" s="12" t="s">
        <v>599</v>
      </c>
      <c r="E20" s="1">
        <v>12.0</v>
      </c>
      <c r="F20" s="1">
        <v>164.0</v>
      </c>
      <c r="G20" s="1">
        <v>-0.11</v>
      </c>
      <c r="H20" s="1">
        <v>5.5</v>
      </c>
      <c r="I20" s="10"/>
    </row>
    <row r="21">
      <c r="E21" s="1">
        <v>13.0</v>
      </c>
      <c r="F21" s="1">
        <v>197.0</v>
      </c>
      <c r="G21" s="1">
        <v>-0.12</v>
      </c>
      <c r="H21" s="1">
        <v>6.0</v>
      </c>
      <c r="I21" s="10"/>
    </row>
    <row r="22">
      <c r="E22" s="1">
        <v>14.0</v>
      </c>
      <c r="F22" s="1">
        <v>235.0</v>
      </c>
      <c r="G22" s="1">
        <v>-0.13</v>
      </c>
      <c r="H22" s="1">
        <v>6.5</v>
      </c>
      <c r="I22" s="10"/>
    </row>
    <row r="23">
      <c r="E23" s="1">
        <v>15.0</v>
      </c>
      <c r="F23" s="1">
        <v>279.0</v>
      </c>
      <c r="G23" s="1">
        <v>-0.14</v>
      </c>
      <c r="H23" s="1">
        <v>7.0</v>
      </c>
      <c r="I23" s="10"/>
    </row>
    <row r="25">
      <c r="F25" s="2" t="str">
        <f t="shared" ref="F25:H25" si="2">F$2</f>
        <v>Damage</v>
      </c>
      <c r="G25" s="2" t="str">
        <f t="shared" si="2"/>
        <v>Attack Interval</v>
      </c>
      <c r="H25" s="2" t="str">
        <f t="shared" si="2"/>
        <v>Hero Cooldown</v>
      </c>
      <c r="I25" s="2"/>
      <c r="J25" s="2"/>
      <c r="K25" s="2"/>
      <c r="L25" s="2"/>
      <c r="M25" s="2"/>
    </row>
    <row r="26">
      <c r="E26" s="1" t="s">
        <v>17</v>
      </c>
      <c r="F26" s="1">
        <f t="shared" ref="F26:H26" si="3">F$8</f>
        <v>40</v>
      </c>
      <c r="G26" s="1">
        <f t="shared" si="3"/>
        <v>0.7</v>
      </c>
      <c r="H26" s="1">
        <f t="shared" si="3"/>
        <v>1</v>
      </c>
      <c r="N26" s="1" t="s">
        <v>539</v>
      </c>
    </row>
    <row r="27">
      <c r="E27" s="1">
        <v>1.0</v>
      </c>
      <c r="F27" s="1">
        <v>0.0</v>
      </c>
      <c r="H27" s="10"/>
      <c r="I27" s="10"/>
    </row>
    <row r="28">
      <c r="E28" s="1">
        <v>2.0</v>
      </c>
      <c r="F28" s="1">
        <v>80.0</v>
      </c>
      <c r="H28" s="11"/>
      <c r="I28" s="11"/>
      <c r="J28" s="10"/>
    </row>
    <row r="29">
      <c r="E29" s="1">
        <v>3.0</v>
      </c>
      <c r="F29" s="1">
        <v>160.0</v>
      </c>
      <c r="H29" s="10"/>
      <c r="I29" s="10"/>
    </row>
    <row r="30">
      <c r="E30" s="1">
        <v>4.0</v>
      </c>
      <c r="F30" s="1">
        <v>240.0</v>
      </c>
      <c r="H30" s="11"/>
      <c r="I30" s="11"/>
    </row>
    <row r="31">
      <c r="E31" s="1">
        <v>5.0</v>
      </c>
      <c r="F31" s="1">
        <v>320.0</v>
      </c>
      <c r="H31" s="10"/>
      <c r="I31" s="10"/>
    </row>
    <row r="33">
      <c r="F33" s="2" t="str">
        <f t="shared" ref="F33:H33" si="4">F$2</f>
        <v>Damage</v>
      </c>
      <c r="G33" s="2" t="str">
        <f t="shared" si="4"/>
        <v>Attack Interval</v>
      </c>
      <c r="H33" s="2" t="str">
        <f t="shared" si="4"/>
        <v>Hero Cooldown</v>
      </c>
      <c r="I33" s="2"/>
      <c r="J33" s="2"/>
      <c r="K33" s="28"/>
      <c r="L33" s="28"/>
      <c r="M33" s="2"/>
    </row>
    <row r="34">
      <c r="E34" s="1" t="s">
        <v>20</v>
      </c>
      <c r="F34" s="1">
        <f t="shared" ref="F34:H34" si="5">F$8</f>
        <v>40</v>
      </c>
      <c r="G34" s="1">
        <f t="shared" si="5"/>
        <v>0.7</v>
      </c>
      <c r="H34" s="1">
        <f t="shared" si="5"/>
        <v>1</v>
      </c>
      <c r="K34" s="13"/>
      <c r="L34" s="10"/>
    </row>
    <row r="35">
      <c r="A35" s="12" t="s">
        <v>600</v>
      </c>
      <c r="E35" s="1">
        <v>1.0</v>
      </c>
    </row>
    <row r="36">
      <c r="E36" s="1">
        <v>2.0</v>
      </c>
      <c r="I36" s="10"/>
    </row>
    <row r="37">
      <c r="E37" s="1">
        <v>3.0</v>
      </c>
      <c r="I37" s="10"/>
    </row>
    <row r="38">
      <c r="E38" s="1">
        <v>4.0</v>
      </c>
      <c r="I38" s="10"/>
    </row>
    <row r="39">
      <c r="E39" s="1">
        <v>5.0</v>
      </c>
    </row>
    <row r="40">
      <c r="E40" s="1">
        <v>6.0</v>
      </c>
    </row>
    <row r="41">
      <c r="E41" s="1">
        <v>7.0</v>
      </c>
      <c r="I41" s="10"/>
    </row>
    <row r="42">
      <c r="E42" s="1"/>
    </row>
    <row r="43">
      <c r="E43" s="1"/>
    </row>
    <row r="50">
      <c r="A50" s="1" t="s">
        <v>35</v>
      </c>
    </row>
    <row r="51">
      <c r="A51" s="1">
        <v>1.0</v>
      </c>
      <c r="B51" s="1" t="s">
        <v>601</v>
      </c>
      <c r="C51" s="1" t="s">
        <v>602</v>
      </c>
    </row>
    <row r="52">
      <c r="B52" s="1" t="s">
        <v>603</v>
      </c>
      <c r="C52" s="1" t="s">
        <v>604</v>
      </c>
    </row>
    <row r="53">
      <c r="A53" s="1">
        <v>2.0</v>
      </c>
      <c r="B53" s="1" t="s">
        <v>605</v>
      </c>
      <c r="C53" s="1" t="s">
        <v>606</v>
      </c>
    </row>
    <row r="54">
      <c r="B54" s="1" t="s">
        <v>607</v>
      </c>
      <c r="C54" s="1" t="s">
        <v>608</v>
      </c>
    </row>
    <row r="55">
      <c r="A55" s="1">
        <v>3.0</v>
      </c>
      <c r="B55" s="1" t="s">
        <v>609</v>
      </c>
      <c r="C55" s="1" t="s">
        <v>610</v>
      </c>
    </row>
    <row r="56">
      <c r="B56" s="1" t="s">
        <v>611</v>
      </c>
      <c r="C56" s="1" t="s">
        <v>612</v>
      </c>
    </row>
    <row r="57">
      <c r="A57" s="1">
        <v>4.0</v>
      </c>
      <c r="B57" s="1" t="s">
        <v>613</v>
      </c>
      <c r="C57" s="1" t="s">
        <v>614</v>
      </c>
    </row>
  </sheetData>
  <mergeCells count="2">
    <mergeCell ref="A20:C27"/>
    <mergeCell ref="A35:C42"/>
  </mergeCells>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615</v>
      </c>
      <c r="F1" s="1">
        <v>2.0</v>
      </c>
      <c r="G1" s="1">
        <v>3.0</v>
      </c>
      <c r="H1" s="1">
        <v>4.0</v>
      </c>
    </row>
    <row r="2">
      <c r="A2" s="1" t="s">
        <v>2</v>
      </c>
      <c r="B2" s="1" t="s">
        <v>542</v>
      </c>
      <c r="D2" s="1"/>
      <c r="E2" s="1"/>
      <c r="F2" s="17" t="s">
        <v>16</v>
      </c>
      <c r="G2" s="17" t="s">
        <v>51</v>
      </c>
      <c r="H2" s="1" t="s">
        <v>103</v>
      </c>
    </row>
    <row r="3">
      <c r="A3" s="1" t="s">
        <v>12</v>
      </c>
      <c r="B3" s="1" t="s">
        <v>264</v>
      </c>
      <c r="D3" s="1" t="s">
        <v>14</v>
      </c>
      <c r="E3" s="3">
        <v>15.0</v>
      </c>
      <c r="F3" s="4">
        <f>F8+vlookup($E3,$E9:$N23,F1,false)+vlookup($E4,$E27:$N31,F1,false)+vlookup($E5,$E35:$N41,F1,false)</f>
        <v>556</v>
      </c>
      <c r="G3" s="4">
        <f>round((G8+vlookup($E3,$E9:$N23,G1,false)+vlookup($E4,$E27:$N31,G1,false))/E5,2)</f>
        <v>0.07</v>
      </c>
      <c r="H3" s="5">
        <f>H8+vlookup($E3,$E9:$O23,H1,false)+vlookup($E4,$E27:$O31,H1,false)+vlookup($E5,$E35:$O41,H1,false)</f>
        <v>8</v>
      </c>
    </row>
    <row r="4">
      <c r="A4" s="1" t="s">
        <v>15</v>
      </c>
      <c r="B4" s="1" t="s">
        <v>16</v>
      </c>
      <c r="D4" s="1" t="s">
        <v>17</v>
      </c>
      <c r="E4" s="3">
        <v>5.0</v>
      </c>
    </row>
    <row r="5">
      <c r="A5" s="1" t="s">
        <v>18</v>
      </c>
      <c r="B5" s="1" t="s">
        <v>383</v>
      </c>
      <c r="D5" s="1" t="s">
        <v>20</v>
      </c>
      <c r="E5" s="3">
        <v>7.0</v>
      </c>
    </row>
    <row r="6">
      <c r="A6" s="1" t="s">
        <v>21</v>
      </c>
      <c r="B6" s="1">
        <v>1.0</v>
      </c>
    </row>
    <row r="7">
      <c r="A7" s="1" t="s">
        <v>22</v>
      </c>
      <c r="B7" s="1" t="s">
        <v>81</v>
      </c>
      <c r="F7" s="2" t="str">
        <f t="shared" ref="F7:H7" si="1">F$2</f>
        <v>Damage</v>
      </c>
      <c r="G7" s="2" t="str">
        <f t="shared" si="1"/>
        <v>Attack Interval</v>
      </c>
      <c r="H7" s="2" t="str">
        <f t="shared" si="1"/>
        <v>Hero Cooldown</v>
      </c>
      <c r="I7" s="2"/>
      <c r="J7" s="2"/>
      <c r="K7" s="2"/>
      <c r="L7" s="2"/>
      <c r="M7" s="2"/>
    </row>
    <row r="8">
      <c r="E8" s="1" t="s">
        <v>14</v>
      </c>
      <c r="F8" s="1">
        <v>58.0</v>
      </c>
      <c r="G8" s="1">
        <v>0.64</v>
      </c>
      <c r="H8" s="1">
        <v>1.0</v>
      </c>
      <c r="I8" s="10"/>
    </row>
    <row r="9">
      <c r="E9" s="1">
        <v>1.0</v>
      </c>
      <c r="F9" s="1">
        <v>0.0</v>
      </c>
      <c r="G9" s="1">
        <v>0.0</v>
      </c>
      <c r="H9" s="1">
        <v>0.0</v>
      </c>
      <c r="I9" s="10"/>
    </row>
    <row r="10">
      <c r="A10" s="1" t="s">
        <v>14</v>
      </c>
      <c r="B10" s="1" t="s">
        <v>543</v>
      </c>
      <c r="E10" s="1">
        <v>2.0</v>
      </c>
      <c r="F10" s="1">
        <v>8.0</v>
      </c>
      <c r="G10" s="1">
        <v>-0.01</v>
      </c>
      <c r="H10" s="1">
        <v>0.5</v>
      </c>
      <c r="I10" s="10"/>
    </row>
    <row r="11">
      <c r="A11" s="1" t="s">
        <v>17</v>
      </c>
      <c r="B11" s="1" t="s">
        <v>60</v>
      </c>
      <c r="E11" s="1">
        <v>3.0</v>
      </c>
      <c r="F11" s="1">
        <v>16.0</v>
      </c>
      <c r="G11" s="1">
        <v>-0.02</v>
      </c>
      <c r="H11" s="1">
        <v>1.0</v>
      </c>
      <c r="I11" s="10"/>
    </row>
    <row r="12">
      <c r="A12" s="1" t="s">
        <v>20</v>
      </c>
      <c r="B12" s="1" t="s">
        <v>27</v>
      </c>
      <c r="E12" s="1">
        <v>4.0</v>
      </c>
      <c r="F12" s="1">
        <v>26.0</v>
      </c>
      <c r="G12" s="1">
        <v>-0.03</v>
      </c>
      <c r="H12" s="1">
        <v>1.5</v>
      </c>
      <c r="I12" s="10"/>
    </row>
    <row r="13">
      <c r="A13" s="1" t="s">
        <v>28</v>
      </c>
      <c r="B13" s="1">
        <v>3.0</v>
      </c>
      <c r="E13" s="1">
        <v>5.0</v>
      </c>
      <c r="F13" s="1">
        <v>36.0</v>
      </c>
      <c r="G13" s="1">
        <v>-0.04</v>
      </c>
      <c r="H13" s="1">
        <v>2.0</v>
      </c>
      <c r="I13" s="10"/>
    </row>
    <row r="14">
      <c r="E14" s="1">
        <v>6.0</v>
      </c>
      <c r="F14" s="1">
        <v>49.0</v>
      </c>
      <c r="G14" s="1">
        <v>-0.05</v>
      </c>
      <c r="H14" s="1">
        <v>2.5</v>
      </c>
      <c r="I14" s="10"/>
    </row>
    <row r="15">
      <c r="E15" s="1">
        <v>7.0</v>
      </c>
      <c r="F15" s="1">
        <v>62.0</v>
      </c>
      <c r="G15" s="1">
        <v>-0.06</v>
      </c>
      <c r="H15" s="1">
        <v>3.0</v>
      </c>
      <c r="I15" s="10"/>
    </row>
    <row r="16">
      <c r="E16" s="1">
        <v>8.0</v>
      </c>
      <c r="F16" s="1">
        <v>78.0</v>
      </c>
      <c r="G16" s="1">
        <v>-0.07</v>
      </c>
      <c r="H16" s="1">
        <v>3.5</v>
      </c>
      <c r="I16" s="10"/>
    </row>
    <row r="17">
      <c r="E17" s="1">
        <v>9.0</v>
      </c>
      <c r="F17" s="1">
        <v>95.0</v>
      </c>
      <c r="G17" s="1">
        <v>-0.08</v>
      </c>
      <c r="H17" s="1">
        <v>4.0</v>
      </c>
      <c r="I17" s="10"/>
    </row>
    <row r="18">
      <c r="E18" s="1">
        <v>10.0</v>
      </c>
      <c r="F18" s="1">
        <v>115.0</v>
      </c>
      <c r="G18" s="1">
        <v>-0.09</v>
      </c>
      <c r="H18" s="1">
        <v>4.5</v>
      </c>
      <c r="I18" s="10"/>
    </row>
    <row r="19">
      <c r="E19" s="1">
        <v>11.0</v>
      </c>
      <c r="F19" s="1">
        <v>137.0</v>
      </c>
      <c r="G19" s="1">
        <v>-0.1</v>
      </c>
      <c r="H19" s="1">
        <v>5.0</v>
      </c>
      <c r="I19" s="10"/>
    </row>
    <row r="20">
      <c r="A20" s="12" t="s">
        <v>616</v>
      </c>
      <c r="E20" s="1">
        <v>12.0</v>
      </c>
      <c r="F20" s="1">
        <v>162.0</v>
      </c>
      <c r="G20" s="1">
        <v>-0.11</v>
      </c>
      <c r="H20" s="1">
        <v>5.5</v>
      </c>
      <c r="I20" s="10"/>
    </row>
    <row r="21">
      <c r="E21" s="1">
        <v>13.0</v>
      </c>
      <c r="F21" s="1">
        <v>190.0</v>
      </c>
      <c r="G21" s="1">
        <v>-0.12</v>
      </c>
      <c r="H21" s="1">
        <v>6.0</v>
      </c>
      <c r="I21" s="10"/>
    </row>
    <row r="22">
      <c r="E22" s="1">
        <v>14.0</v>
      </c>
      <c r="F22" s="1">
        <v>222.0</v>
      </c>
      <c r="G22" s="1">
        <v>-0.13</v>
      </c>
      <c r="H22" s="1">
        <v>6.5</v>
      </c>
      <c r="I22" s="10"/>
    </row>
    <row r="23">
      <c r="E23" s="1">
        <v>15.0</v>
      </c>
      <c r="F23" s="1">
        <v>258.0</v>
      </c>
      <c r="G23" s="1">
        <v>-0.14</v>
      </c>
      <c r="H23" s="1">
        <v>7.0</v>
      </c>
      <c r="I23" s="10"/>
    </row>
    <row r="25">
      <c r="F25" s="2" t="str">
        <f t="shared" ref="F25:H25" si="2">F$2</f>
        <v>Damage</v>
      </c>
      <c r="G25" s="2" t="str">
        <f t="shared" si="2"/>
        <v>Attack Interval</v>
      </c>
      <c r="H25" s="2" t="str">
        <f t="shared" si="2"/>
        <v>Hero Cooldown</v>
      </c>
      <c r="I25" s="2"/>
      <c r="J25" s="2"/>
      <c r="K25" s="2"/>
      <c r="L25" s="2"/>
      <c r="M25" s="2"/>
    </row>
    <row r="26">
      <c r="E26" s="1" t="s">
        <v>17</v>
      </c>
      <c r="F26" s="1">
        <f t="shared" ref="F26:H26" si="3">F$8</f>
        <v>58</v>
      </c>
      <c r="G26" s="1">
        <f t="shared" si="3"/>
        <v>0.64</v>
      </c>
      <c r="H26" s="1">
        <f t="shared" si="3"/>
        <v>1</v>
      </c>
      <c r="N26" s="1" t="s">
        <v>539</v>
      </c>
    </row>
    <row r="27">
      <c r="E27" s="1">
        <v>1.0</v>
      </c>
      <c r="F27" s="1">
        <v>0.0</v>
      </c>
      <c r="H27" s="10"/>
      <c r="I27" s="10"/>
    </row>
    <row r="28">
      <c r="E28" s="1">
        <v>2.0</v>
      </c>
      <c r="F28" s="1">
        <v>60.0</v>
      </c>
      <c r="H28" s="11"/>
      <c r="I28" s="11"/>
      <c r="J28" s="10"/>
    </row>
    <row r="29">
      <c r="E29" s="1">
        <v>3.0</v>
      </c>
      <c r="F29" s="1">
        <v>120.0</v>
      </c>
      <c r="H29" s="10"/>
      <c r="I29" s="10"/>
    </row>
    <row r="30">
      <c r="E30" s="1">
        <v>4.0</v>
      </c>
      <c r="F30" s="1">
        <v>180.0</v>
      </c>
      <c r="H30" s="11"/>
      <c r="I30" s="11"/>
    </row>
    <row r="31">
      <c r="E31" s="1">
        <v>5.0</v>
      </c>
      <c r="F31" s="1">
        <v>240.0</v>
      </c>
      <c r="H31" s="10"/>
      <c r="I31" s="10"/>
    </row>
    <row r="33">
      <c r="F33" s="2" t="str">
        <f t="shared" ref="F33:H33" si="4">F$2</f>
        <v>Damage</v>
      </c>
      <c r="G33" s="2" t="str">
        <f t="shared" si="4"/>
        <v>Attack Interval</v>
      </c>
      <c r="H33" s="2" t="str">
        <f t="shared" si="4"/>
        <v>Hero Cooldown</v>
      </c>
      <c r="I33" s="2"/>
      <c r="J33" s="2"/>
      <c r="K33" s="28"/>
      <c r="L33" s="28"/>
      <c r="M33" s="2"/>
    </row>
    <row r="34">
      <c r="E34" s="1" t="s">
        <v>20</v>
      </c>
      <c r="F34" s="1">
        <f t="shared" ref="F34:H34" si="5">F$8</f>
        <v>58</v>
      </c>
      <c r="G34" s="1">
        <f t="shared" si="5"/>
        <v>0.64</v>
      </c>
      <c r="H34" s="1">
        <f t="shared" si="5"/>
        <v>1</v>
      </c>
      <c r="K34" s="13"/>
      <c r="L34" s="10"/>
    </row>
    <row r="35">
      <c r="A35" s="12" t="s">
        <v>617</v>
      </c>
      <c r="E35" s="1">
        <v>1.0</v>
      </c>
    </row>
    <row r="36">
      <c r="E36" s="1">
        <v>2.0</v>
      </c>
      <c r="I36" s="10"/>
    </row>
    <row r="37">
      <c r="E37" s="1">
        <v>3.0</v>
      </c>
      <c r="I37" s="10"/>
    </row>
    <row r="38">
      <c r="E38" s="1">
        <v>4.0</v>
      </c>
      <c r="I38" s="10"/>
    </row>
    <row r="39">
      <c r="E39" s="1">
        <v>5.0</v>
      </c>
    </row>
    <row r="40">
      <c r="E40" s="1">
        <v>6.0</v>
      </c>
    </row>
    <row r="41">
      <c r="E41" s="1">
        <v>7.0</v>
      </c>
      <c r="I41" s="10"/>
    </row>
    <row r="42">
      <c r="E42" s="1"/>
    </row>
    <row r="43">
      <c r="E43" s="1"/>
    </row>
    <row r="50">
      <c r="A50" s="1" t="s">
        <v>35</v>
      </c>
    </row>
    <row r="51">
      <c r="A51" s="1">
        <v>1.0</v>
      </c>
    </row>
    <row r="53">
      <c r="A53" s="1">
        <v>2.0</v>
      </c>
    </row>
    <row r="55">
      <c r="A55" s="1">
        <v>3.0</v>
      </c>
    </row>
    <row r="57">
      <c r="A57" s="1">
        <v>4.0</v>
      </c>
    </row>
  </sheetData>
  <mergeCells count="2">
    <mergeCell ref="A20:C27"/>
    <mergeCell ref="A35:C4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99</v>
      </c>
      <c r="F1" s="1">
        <v>2.0</v>
      </c>
      <c r="G1" s="1">
        <v>3.0</v>
      </c>
      <c r="H1" s="1">
        <v>4.0</v>
      </c>
      <c r="I1" s="1">
        <v>5.0</v>
      </c>
      <c r="J1" s="1">
        <v>6.0</v>
      </c>
      <c r="K1" s="1">
        <v>7.0</v>
      </c>
      <c r="L1" s="1">
        <v>8.0</v>
      </c>
    </row>
    <row r="2">
      <c r="A2" s="1" t="s">
        <v>2</v>
      </c>
      <c r="B2" s="1" t="s">
        <v>3</v>
      </c>
      <c r="D2" s="1"/>
      <c r="E2" s="1"/>
      <c r="F2" s="17" t="s">
        <v>16</v>
      </c>
      <c r="G2" s="17" t="s">
        <v>51</v>
      </c>
      <c r="H2" s="1" t="s">
        <v>100</v>
      </c>
      <c r="I2" s="1" t="s">
        <v>101</v>
      </c>
      <c r="J2" s="1" t="s">
        <v>102</v>
      </c>
      <c r="K2" s="1" t="s">
        <v>52</v>
      </c>
      <c r="L2" s="1" t="s">
        <v>103</v>
      </c>
    </row>
    <row r="3">
      <c r="A3" s="1" t="s">
        <v>12</v>
      </c>
      <c r="B3" s="1" t="s">
        <v>80</v>
      </c>
      <c r="D3" s="1" t="s">
        <v>14</v>
      </c>
      <c r="E3" s="3">
        <v>15.0</v>
      </c>
      <c r="F3" s="4">
        <f t="shared" ref="F3:L3" si="1">F8+vlookup($E3,$E9:$L17,F1,false)+vlookup($E4,$E21:$L25,F1,false)+vlookup($E5,$E29:$L35,F1,false)</f>
        <v>165</v>
      </c>
      <c r="G3" s="4">
        <f t="shared" si="1"/>
        <v>0.09</v>
      </c>
      <c r="H3" s="18">
        <f t="shared" si="1"/>
        <v>6.4</v>
      </c>
      <c r="I3" s="4">
        <f t="shared" si="1"/>
        <v>2.3</v>
      </c>
      <c r="J3" s="4">
        <f t="shared" si="1"/>
        <v>2.3</v>
      </c>
      <c r="K3" s="6">
        <f t="shared" si="1"/>
        <v>6</v>
      </c>
      <c r="L3" s="4">
        <f t="shared" si="1"/>
        <v>8</v>
      </c>
    </row>
    <row r="4">
      <c r="A4" s="1" t="s">
        <v>15</v>
      </c>
      <c r="B4" s="1" t="s">
        <v>16</v>
      </c>
      <c r="D4" s="1" t="s">
        <v>17</v>
      </c>
      <c r="E4" s="3">
        <v>5.0</v>
      </c>
    </row>
    <row r="5">
      <c r="A5" s="1" t="s">
        <v>18</v>
      </c>
      <c r="B5" s="1" t="s">
        <v>58</v>
      </c>
      <c r="D5" s="1" t="s">
        <v>20</v>
      </c>
      <c r="E5" s="3">
        <v>7.0</v>
      </c>
    </row>
    <row r="6">
      <c r="A6" s="1" t="s">
        <v>21</v>
      </c>
      <c r="B6" s="1">
        <v>4.0</v>
      </c>
    </row>
    <row r="7">
      <c r="A7" s="1" t="s">
        <v>22</v>
      </c>
      <c r="B7" s="1" t="s">
        <v>81</v>
      </c>
      <c r="F7" s="17" t="s">
        <v>16</v>
      </c>
      <c r="G7" s="17" t="str">
        <f t="shared" ref="G7:L7" si="2">G$2</f>
        <v>Attack Interval</v>
      </c>
      <c r="H7" s="2" t="str">
        <f t="shared" si="2"/>
        <v>Phase1 duration</v>
      </c>
      <c r="I7" s="2" t="str">
        <f t="shared" si="2"/>
        <v>Phase 2 duration</v>
      </c>
      <c r="J7" s="2" t="str">
        <f t="shared" si="2"/>
        <v>Activation interval</v>
      </c>
      <c r="K7" s="2" t="str">
        <f t="shared" si="2"/>
        <v>Attack speed increase</v>
      </c>
      <c r="L7" s="2" t="str">
        <f t="shared" si="2"/>
        <v>Hero Cooldown</v>
      </c>
    </row>
    <row r="8">
      <c r="E8" s="1" t="s">
        <v>14</v>
      </c>
      <c r="F8" s="1">
        <v>20.0</v>
      </c>
      <c r="G8" s="1">
        <v>0.6</v>
      </c>
      <c r="H8" s="1">
        <v>4.0</v>
      </c>
      <c r="I8" s="1">
        <v>1.5</v>
      </c>
      <c r="J8" s="1">
        <v>5.5</v>
      </c>
      <c r="K8" s="10">
        <v>6.0</v>
      </c>
      <c r="L8" s="1">
        <v>4.0</v>
      </c>
    </row>
    <row r="9">
      <c r="E9" s="1">
        <v>7.0</v>
      </c>
      <c r="F9" s="1">
        <v>0.0</v>
      </c>
      <c r="H9" s="1">
        <v>0.0</v>
      </c>
      <c r="I9" s="1">
        <v>0.0</v>
      </c>
      <c r="J9" s="1">
        <v>0.0</v>
      </c>
      <c r="L9" s="1">
        <v>0.0</v>
      </c>
    </row>
    <row r="10">
      <c r="A10" s="1" t="s">
        <v>14</v>
      </c>
      <c r="B10" s="1" t="s">
        <v>25</v>
      </c>
      <c r="E10" s="1">
        <v>8.0</v>
      </c>
      <c r="F10" s="1">
        <v>3.0</v>
      </c>
      <c r="H10" s="1">
        <v>0.3</v>
      </c>
      <c r="I10" s="1">
        <v>0.1</v>
      </c>
      <c r="J10" s="1">
        <v>-0.4</v>
      </c>
      <c r="L10" s="1">
        <v>0.5</v>
      </c>
    </row>
    <row r="11">
      <c r="A11" s="1" t="s">
        <v>17</v>
      </c>
      <c r="B11" s="1" t="s">
        <v>60</v>
      </c>
      <c r="E11" s="1">
        <v>9.0</v>
      </c>
      <c r="F11" s="1">
        <v>7.0</v>
      </c>
      <c r="H11" s="1">
        <v>0.6</v>
      </c>
      <c r="I11" s="1">
        <v>0.2</v>
      </c>
      <c r="J11" s="1">
        <v>-0.8</v>
      </c>
      <c r="L11" s="1">
        <v>1.0</v>
      </c>
    </row>
    <row r="12">
      <c r="A12" s="1" t="s">
        <v>20</v>
      </c>
      <c r="B12" s="1" t="s">
        <v>27</v>
      </c>
      <c r="E12" s="1">
        <v>10.0</v>
      </c>
      <c r="F12" s="1">
        <v>11.0</v>
      </c>
      <c r="H12" s="1">
        <v>0.9</v>
      </c>
      <c r="I12" s="1">
        <v>0.3</v>
      </c>
      <c r="J12" s="1">
        <v>-1.2</v>
      </c>
      <c r="L12" s="1">
        <v>1.5</v>
      </c>
    </row>
    <row r="13">
      <c r="A13" s="1" t="s">
        <v>28</v>
      </c>
      <c r="B13" s="1">
        <v>7.0</v>
      </c>
      <c r="E13" s="1">
        <v>11.0</v>
      </c>
      <c r="F13" s="1">
        <v>16.0</v>
      </c>
      <c r="H13" s="1">
        <v>1.2</v>
      </c>
      <c r="I13" s="1">
        <v>0.4</v>
      </c>
      <c r="J13" s="1">
        <v>-1.6</v>
      </c>
      <c r="L13" s="1">
        <v>2.0</v>
      </c>
    </row>
    <row r="14">
      <c r="E14" s="1">
        <v>12.0</v>
      </c>
      <c r="F14" s="1">
        <v>22.0</v>
      </c>
      <c r="H14" s="1">
        <v>1.5</v>
      </c>
      <c r="I14" s="1">
        <v>0.5</v>
      </c>
      <c r="J14" s="1">
        <v>-2.0</v>
      </c>
      <c r="L14" s="1">
        <v>2.5</v>
      </c>
    </row>
    <row r="15">
      <c r="E15" s="1">
        <v>13.0</v>
      </c>
      <c r="F15" s="1">
        <v>28.0</v>
      </c>
      <c r="H15" s="1">
        <v>1.8</v>
      </c>
      <c r="I15" s="1">
        <v>0.6</v>
      </c>
      <c r="J15" s="1">
        <v>-2.4</v>
      </c>
      <c r="L15" s="1">
        <v>3.0</v>
      </c>
    </row>
    <row r="16">
      <c r="E16" s="1">
        <v>14.0</v>
      </c>
      <c r="F16" s="1">
        <v>36.0</v>
      </c>
      <c r="H16" s="1">
        <v>2.1</v>
      </c>
      <c r="I16" s="1">
        <v>0.7</v>
      </c>
      <c r="J16" s="1">
        <v>-2.8</v>
      </c>
      <c r="L16" s="1">
        <v>3.5</v>
      </c>
    </row>
    <row r="17">
      <c r="E17" s="1">
        <v>15.0</v>
      </c>
      <c r="F17" s="1">
        <v>45.0</v>
      </c>
      <c r="H17" s="1">
        <v>2.4</v>
      </c>
      <c r="I17" s="1">
        <v>0.8</v>
      </c>
      <c r="J17" s="1">
        <v>-3.2</v>
      </c>
      <c r="L17" s="1">
        <v>4.0</v>
      </c>
    </row>
    <row r="19">
      <c r="F19" s="17" t="s">
        <v>16</v>
      </c>
      <c r="G19" s="17" t="str">
        <f t="shared" ref="G19:L19" si="3">G$2</f>
        <v>Attack Interval</v>
      </c>
      <c r="H19" s="2" t="str">
        <f t="shared" si="3"/>
        <v>Phase1 duration</v>
      </c>
      <c r="I19" s="2" t="str">
        <f t="shared" si="3"/>
        <v>Phase 2 duration</v>
      </c>
      <c r="J19" s="2" t="str">
        <f t="shared" si="3"/>
        <v>Activation interval</v>
      </c>
      <c r="K19" s="2" t="str">
        <f t="shared" si="3"/>
        <v>Attack speed increase</v>
      </c>
      <c r="L19" s="2" t="str">
        <f t="shared" si="3"/>
        <v>Hero Cooldown</v>
      </c>
    </row>
    <row r="20">
      <c r="A20" s="12" t="s">
        <v>104</v>
      </c>
      <c r="E20" s="1" t="s">
        <v>17</v>
      </c>
      <c r="F20" s="1">
        <v>20.0</v>
      </c>
      <c r="G20" s="1">
        <v>0.6</v>
      </c>
      <c r="H20" s="1">
        <v>4.0</v>
      </c>
      <c r="I20" s="1">
        <v>1.5</v>
      </c>
      <c r="J20" s="1">
        <v>5.5</v>
      </c>
      <c r="K20" s="10">
        <v>6.0</v>
      </c>
      <c r="L20" s="1">
        <v>1.7</v>
      </c>
    </row>
    <row r="21">
      <c r="E21" s="1">
        <v>1.0</v>
      </c>
      <c r="F21" s="1">
        <v>0.0</v>
      </c>
    </row>
    <row r="22">
      <c r="E22" s="1">
        <v>2.0</v>
      </c>
      <c r="F22" s="1">
        <v>25.0</v>
      </c>
      <c r="H22" s="13"/>
    </row>
    <row r="23">
      <c r="E23" s="1">
        <v>3.0</v>
      </c>
      <c r="F23" s="1">
        <v>50.0</v>
      </c>
      <c r="H23" s="10"/>
    </row>
    <row r="24">
      <c r="E24" s="1">
        <v>4.0</v>
      </c>
      <c r="F24" s="1">
        <v>75.0</v>
      </c>
      <c r="H24" s="13"/>
    </row>
    <row r="25">
      <c r="E25" s="1">
        <v>5.0</v>
      </c>
      <c r="F25" s="1">
        <v>100.0</v>
      </c>
      <c r="H25" s="10"/>
    </row>
    <row r="27">
      <c r="F27" s="17" t="s">
        <v>16</v>
      </c>
      <c r="G27" s="17" t="str">
        <f t="shared" ref="G27:L27" si="4">G$2</f>
        <v>Attack Interval</v>
      </c>
      <c r="H27" s="2" t="str">
        <f t="shared" si="4"/>
        <v>Phase1 duration</v>
      </c>
      <c r="I27" s="2" t="str">
        <f t="shared" si="4"/>
        <v>Phase 2 duration</v>
      </c>
      <c r="J27" s="2" t="str">
        <f t="shared" si="4"/>
        <v>Activation interval</v>
      </c>
      <c r="K27" s="2" t="str">
        <f t="shared" si="4"/>
        <v>Attack speed increase</v>
      </c>
      <c r="L27" s="2" t="str">
        <f t="shared" si="4"/>
        <v>Hero Cooldown</v>
      </c>
    </row>
    <row r="28">
      <c r="E28" s="1" t="s">
        <v>20</v>
      </c>
      <c r="F28" s="1">
        <v>20.0</v>
      </c>
      <c r="G28" s="1">
        <v>0.6</v>
      </c>
      <c r="H28" s="1">
        <v>4.0</v>
      </c>
      <c r="I28" s="1">
        <v>1.5</v>
      </c>
      <c r="J28" s="1">
        <v>5.5</v>
      </c>
      <c r="K28" s="10">
        <v>6.0</v>
      </c>
      <c r="L28" s="1">
        <v>1.7</v>
      </c>
    </row>
    <row r="29">
      <c r="E29" s="1">
        <v>1.0</v>
      </c>
      <c r="G29" s="1">
        <v>0.0</v>
      </c>
    </row>
    <row r="30">
      <c r="E30" s="1">
        <v>2.0</v>
      </c>
      <c r="G30" s="1">
        <v>-0.3</v>
      </c>
    </row>
    <row r="31">
      <c r="E31" s="1">
        <v>3.0</v>
      </c>
      <c r="G31" s="1">
        <v>-0.4</v>
      </c>
    </row>
    <row r="32">
      <c r="E32" s="1">
        <v>4.0</v>
      </c>
      <c r="G32" s="1">
        <v>-0.45</v>
      </c>
    </row>
    <row r="33">
      <c r="E33" s="1">
        <v>5.0</v>
      </c>
      <c r="G33" s="1">
        <v>-0.48</v>
      </c>
    </row>
    <row r="34">
      <c r="E34" s="1">
        <v>6.0</v>
      </c>
      <c r="G34" s="1">
        <v>-0.5</v>
      </c>
    </row>
    <row r="35">
      <c r="A35" s="12" t="s">
        <v>105</v>
      </c>
      <c r="E35" s="1">
        <v>7.0</v>
      </c>
      <c r="G35" s="1">
        <v>-0.51</v>
      </c>
    </row>
    <row r="50">
      <c r="A50" s="1" t="s">
        <v>35</v>
      </c>
    </row>
    <row r="51">
      <c r="A51" s="1">
        <v>1.0</v>
      </c>
      <c r="B51" s="1" t="s">
        <v>106</v>
      </c>
      <c r="C51" s="1" t="s">
        <v>107</v>
      </c>
    </row>
    <row r="52">
      <c r="B52" s="1" t="s">
        <v>108</v>
      </c>
      <c r="C52" s="1" t="s">
        <v>109</v>
      </c>
    </row>
    <row r="53">
      <c r="A53" s="1">
        <v>2.0</v>
      </c>
      <c r="B53" s="1" t="s">
        <v>110</v>
      </c>
      <c r="C53" s="1" t="s">
        <v>111</v>
      </c>
    </row>
    <row r="54">
      <c r="B54" s="1" t="s">
        <v>112</v>
      </c>
      <c r="C54" s="1" t="s">
        <v>113</v>
      </c>
    </row>
    <row r="55">
      <c r="A55" s="1">
        <v>3.0</v>
      </c>
      <c r="B55" s="1" t="s">
        <v>114</v>
      </c>
      <c r="C55" s="1" t="s">
        <v>115</v>
      </c>
    </row>
    <row r="56">
      <c r="B56" s="1" t="s">
        <v>116</v>
      </c>
      <c r="C56" s="1" t="s">
        <v>117</v>
      </c>
    </row>
    <row r="57">
      <c r="A57" s="1">
        <v>4.0</v>
      </c>
      <c r="B57" s="1" t="s">
        <v>118</v>
      </c>
      <c r="C57" s="1" t="s">
        <v>119</v>
      </c>
    </row>
  </sheetData>
  <mergeCells count="2">
    <mergeCell ref="A20:C27"/>
    <mergeCell ref="A35:C42"/>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618</v>
      </c>
      <c r="F1" s="1">
        <v>2.0</v>
      </c>
      <c r="G1" s="1">
        <v>3.0</v>
      </c>
      <c r="H1" s="1">
        <v>4.0</v>
      </c>
      <c r="I1" s="1">
        <v>5.0</v>
      </c>
    </row>
    <row r="2">
      <c r="A2" s="1" t="s">
        <v>2</v>
      </c>
      <c r="B2" s="1" t="s">
        <v>619</v>
      </c>
      <c r="D2" s="1"/>
      <c r="E2" s="1"/>
      <c r="F2" s="17" t="s">
        <v>620</v>
      </c>
      <c r="G2" s="17" t="s">
        <v>51</v>
      </c>
      <c r="H2" s="1" t="s">
        <v>334</v>
      </c>
      <c r="I2" s="1" t="s">
        <v>103</v>
      </c>
    </row>
    <row r="3">
      <c r="A3" s="1" t="s">
        <v>12</v>
      </c>
      <c r="B3" s="1" t="s">
        <v>404</v>
      </c>
      <c r="D3" s="1" t="s">
        <v>14</v>
      </c>
      <c r="E3" s="3">
        <v>15.0</v>
      </c>
      <c r="F3" s="4">
        <f>F8+vlookup(E3,E59:L71,E5+1,false)+vlookup(E4,E27:I31,F1,false)</f>
        <v>1593</v>
      </c>
      <c r="G3" s="4">
        <f>G8+vlookup(E3,E44:L56,E5+1,false)</f>
        <v>0.74</v>
      </c>
      <c r="H3" s="29">
        <f t="shared" ref="H3:I3" si="1">H8+vlookup($E3,$E9:$O23,H1,false)+vlookup($E4,$E27:$O31,H1,false)+vlookup($E5,$E35:$O41,H1,false)</f>
        <v>6</v>
      </c>
      <c r="I3" s="5">
        <f t="shared" si="1"/>
        <v>8</v>
      </c>
      <c r="K3" s="5"/>
    </row>
    <row r="4">
      <c r="A4" s="1" t="s">
        <v>15</v>
      </c>
      <c r="B4" s="1" t="s">
        <v>16</v>
      </c>
      <c r="D4" s="1" t="s">
        <v>17</v>
      </c>
      <c r="E4" s="3">
        <v>5.0</v>
      </c>
    </row>
    <row r="5">
      <c r="A5" s="1" t="s">
        <v>18</v>
      </c>
      <c r="B5" s="1" t="s">
        <v>126</v>
      </c>
      <c r="D5" s="1" t="s">
        <v>20</v>
      </c>
      <c r="E5" s="3">
        <v>7.0</v>
      </c>
    </row>
    <row r="6">
      <c r="A6" s="1" t="s">
        <v>21</v>
      </c>
      <c r="B6" s="1">
        <v>5.0</v>
      </c>
    </row>
    <row r="7">
      <c r="A7" s="1" t="s">
        <v>22</v>
      </c>
      <c r="B7" s="1" t="s">
        <v>81</v>
      </c>
      <c r="F7" s="2" t="str">
        <f t="shared" ref="F7:I7" si="2">F$2</f>
        <v>Trap Damage</v>
      </c>
      <c r="G7" s="2" t="str">
        <f t="shared" si="2"/>
        <v>Attack Interval</v>
      </c>
      <c r="H7" s="2" t="str">
        <f t="shared" si="2"/>
        <v>Trap duration</v>
      </c>
      <c r="I7" s="2" t="str">
        <f t="shared" si="2"/>
        <v>Hero Cooldown</v>
      </c>
      <c r="J7" s="2"/>
      <c r="K7" s="2"/>
      <c r="L7" s="2"/>
      <c r="M7" s="2"/>
      <c r="N7" s="2"/>
    </row>
    <row r="8">
      <c r="E8" s="1" t="s">
        <v>14</v>
      </c>
      <c r="F8" s="1">
        <v>62.0</v>
      </c>
      <c r="G8" s="1">
        <v>5.0</v>
      </c>
      <c r="H8" s="1">
        <v>3.0</v>
      </c>
      <c r="I8" s="1">
        <v>2.0</v>
      </c>
      <c r="J8" s="10"/>
    </row>
    <row r="9">
      <c r="E9" s="1">
        <v>3.0</v>
      </c>
      <c r="F9" s="1">
        <v>0.0</v>
      </c>
      <c r="G9" s="1">
        <v>0.0</v>
      </c>
      <c r="I9" s="1">
        <v>0.0</v>
      </c>
      <c r="J9" s="10"/>
    </row>
    <row r="10">
      <c r="A10" s="1" t="s">
        <v>14</v>
      </c>
      <c r="B10" s="1" t="s">
        <v>621</v>
      </c>
      <c r="E10" s="1">
        <v>4.0</v>
      </c>
      <c r="F10" s="1">
        <v>6.0</v>
      </c>
      <c r="G10" s="1">
        <v>-0.02</v>
      </c>
      <c r="I10" s="1">
        <v>0.5</v>
      </c>
      <c r="J10" s="10"/>
    </row>
    <row r="11">
      <c r="A11" s="1" t="s">
        <v>17</v>
      </c>
      <c r="B11" s="1" t="s">
        <v>60</v>
      </c>
      <c r="E11" s="1">
        <v>5.0</v>
      </c>
      <c r="F11" s="1">
        <v>13.0</v>
      </c>
      <c r="G11" s="1">
        <v>-0.04</v>
      </c>
      <c r="I11" s="1">
        <v>1.0</v>
      </c>
      <c r="J11" s="10"/>
    </row>
    <row r="12">
      <c r="A12" s="1" t="s">
        <v>20</v>
      </c>
      <c r="B12" s="1" t="s">
        <v>27</v>
      </c>
      <c r="E12" s="1">
        <v>6.0</v>
      </c>
      <c r="F12" s="1">
        <v>20.0</v>
      </c>
      <c r="G12" s="1">
        <v>-0.06</v>
      </c>
      <c r="I12" s="1">
        <v>1.5</v>
      </c>
      <c r="J12" s="10"/>
    </row>
    <row r="13">
      <c r="A13" s="1" t="s">
        <v>28</v>
      </c>
      <c r="B13" s="1">
        <v>4.0</v>
      </c>
      <c r="E13" s="1">
        <v>7.0</v>
      </c>
      <c r="F13" s="1">
        <v>28.0</v>
      </c>
      <c r="G13" s="1">
        <v>-0.08</v>
      </c>
      <c r="I13" s="1">
        <v>2.0</v>
      </c>
      <c r="J13" s="10"/>
    </row>
    <row r="14">
      <c r="E14" s="1">
        <v>8.0</v>
      </c>
      <c r="F14" s="1">
        <v>36.0</v>
      </c>
      <c r="G14" s="1">
        <v>-0.1</v>
      </c>
      <c r="I14" s="1">
        <v>2.5</v>
      </c>
      <c r="J14" s="10"/>
    </row>
    <row r="15">
      <c r="E15" s="1">
        <v>9.0</v>
      </c>
      <c r="F15" s="1">
        <v>45.0</v>
      </c>
      <c r="G15" s="1">
        <v>-0.12</v>
      </c>
      <c r="I15" s="1">
        <v>3.0</v>
      </c>
      <c r="J15" s="10"/>
    </row>
    <row r="16">
      <c r="E16" s="1">
        <v>10.0</v>
      </c>
      <c r="F16" s="1">
        <v>55.0</v>
      </c>
      <c r="G16" s="1">
        <v>-0.14</v>
      </c>
      <c r="I16" s="1">
        <v>3.5</v>
      </c>
      <c r="J16" s="10"/>
    </row>
    <row r="17">
      <c r="E17" s="1">
        <v>11.0</v>
      </c>
      <c r="F17" s="1">
        <v>66.0</v>
      </c>
      <c r="G17" s="1">
        <v>-0.16</v>
      </c>
      <c r="I17" s="1">
        <v>4.0</v>
      </c>
      <c r="J17" s="10"/>
    </row>
    <row r="18">
      <c r="E18" s="1">
        <v>12.0</v>
      </c>
      <c r="F18" s="1">
        <v>79.0</v>
      </c>
      <c r="G18" s="1">
        <v>-0.18</v>
      </c>
      <c r="I18" s="1">
        <v>4.5</v>
      </c>
      <c r="J18" s="10"/>
    </row>
    <row r="19">
      <c r="E19" s="1">
        <v>13.0</v>
      </c>
      <c r="F19" s="1">
        <v>92.0</v>
      </c>
      <c r="G19" s="1">
        <v>-0.2</v>
      </c>
      <c r="I19" s="1">
        <v>5.0</v>
      </c>
      <c r="J19" s="10"/>
    </row>
    <row r="20">
      <c r="A20" s="12" t="s">
        <v>622</v>
      </c>
      <c r="E20" s="1">
        <v>14.0</v>
      </c>
      <c r="F20" s="1">
        <v>106.0</v>
      </c>
      <c r="G20" s="1">
        <v>-0.22</v>
      </c>
      <c r="I20" s="1">
        <v>5.5</v>
      </c>
      <c r="J20" s="10"/>
    </row>
    <row r="21">
      <c r="E21" s="1">
        <v>15.0</v>
      </c>
      <c r="F21" s="1">
        <v>122.0</v>
      </c>
      <c r="G21" s="1">
        <v>-0.24</v>
      </c>
      <c r="I21" s="1">
        <v>6.0</v>
      </c>
      <c r="J21" s="10"/>
    </row>
    <row r="22">
      <c r="J22" s="10"/>
    </row>
    <row r="23">
      <c r="J23" s="10"/>
    </row>
    <row r="25">
      <c r="F25" s="2" t="str">
        <f t="shared" ref="F25:I25" si="3">F$2</f>
        <v>Trap Damage</v>
      </c>
      <c r="G25" s="2" t="str">
        <f t="shared" si="3"/>
        <v>Attack Interval</v>
      </c>
      <c r="H25" s="2" t="str">
        <f t="shared" si="3"/>
        <v>Trap duration</v>
      </c>
      <c r="I25" s="2" t="str">
        <f t="shared" si="3"/>
        <v>Hero Cooldown</v>
      </c>
      <c r="J25" s="2"/>
      <c r="K25" s="2"/>
      <c r="L25" s="2"/>
      <c r="M25" s="2"/>
      <c r="N25" s="2"/>
    </row>
    <row r="26">
      <c r="E26" s="1" t="s">
        <v>17</v>
      </c>
      <c r="F26" s="1">
        <f t="shared" ref="F26:I26" si="4">F$8</f>
        <v>62</v>
      </c>
      <c r="G26" s="1">
        <f t="shared" si="4"/>
        <v>5</v>
      </c>
      <c r="H26" s="1">
        <f t="shared" si="4"/>
        <v>3</v>
      </c>
      <c r="I26" s="1">
        <f t="shared" si="4"/>
        <v>2</v>
      </c>
      <c r="O26" s="1" t="s">
        <v>539</v>
      </c>
    </row>
    <row r="27">
      <c r="E27" s="1">
        <v>1.0</v>
      </c>
      <c r="F27" s="1">
        <v>0.0</v>
      </c>
      <c r="H27" s="1">
        <v>0.0</v>
      </c>
      <c r="I27" s="10"/>
      <c r="J27" s="10"/>
    </row>
    <row r="28">
      <c r="E28" s="1">
        <v>2.0</v>
      </c>
      <c r="F28" s="1">
        <v>75.0</v>
      </c>
      <c r="H28" s="1">
        <v>0.75</v>
      </c>
      <c r="I28" s="11"/>
      <c r="J28" s="11"/>
      <c r="K28" s="10"/>
    </row>
    <row r="29">
      <c r="E29" s="1">
        <v>3.0</v>
      </c>
      <c r="F29" s="1">
        <v>150.0</v>
      </c>
      <c r="H29" s="1">
        <v>1.5</v>
      </c>
      <c r="I29" s="10"/>
      <c r="J29" s="10"/>
    </row>
    <row r="30">
      <c r="E30" s="1">
        <v>4.0</v>
      </c>
      <c r="F30" s="1">
        <v>225.0</v>
      </c>
      <c r="H30" s="1">
        <v>2.25</v>
      </c>
      <c r="I30" s="11"/>
      <c r="J30" s="11"/>
    </row>
    <row r="31">
      <c r="E31" s="1">
        <v>5.0</v>
      </c>
      <c r="F31" s="1">
        <v>300.0</v>
      </c>
      <c r="H31" s="1">
        <v>3.0</v>
      </c>
      <c r="I31" s="10"/>
      <c r="J31" s="10"/>
    </row>
    <row r="33">
      <c r="F33" s="2" t="str">
        <f t="shared" ref="F33:I33" si="5">F$2</f>
        <v>Trap Damage</v>
      </c>
      <c r="G33" s="2" t="str">
        <f t="shared" si="5"/>
        <v>Attack Interval</v>
      </c>
      <c r="H33" s="2" t="str">
        <f t="shared" si="5"/>
        <v>Trap duration</v>
      </c>
      <c r="I33" s="2" t="str">
        <f t="shared" si="5"/>
        <v>Hero Cooldown</v>
      </c>
      <c r="J33" s="2"/>
      <c r="K33" s="2"/>
      <c r="L33" s="2"/>
      <c r="M33" s="2"/>
      <c r="N33" s="2"/>
    </row>
    <row r="34">
      <c r="E34" s="1" t="s">
        <v>20</v>
      </c>
      <c r="F34" s="1">
        <f t="shared" ref="F34:I34" si="6">F$8</f>
        <v>62</v>
      </c>
      <c r="G34" s="1">
        <f t="shared" si="6"/>
        <v>5</v>
      </c>
      <c r="H34" s="1">
        <f t="shared" si="6"/>
        <v>3</v>
      </c>
      <c r="I34" s="1">
        <f t="shared" si="6"/>
        <v>2</v>
      </c>
    </row>
    <row r="35">
      <c r="A35" s="12" t="s">
        <v>623</v>
      </c>
      <c r="E35" s="1">
        <v>1.0</v>
      </c>
      <c r="H35" s="10"/>
    </row>
    <row r="36">
      <c r="E36" s="1">
        <v>2.0</v>
      </c>
      <c r="H36" s="10"/>
      <c r="J36" s="10"/>
    </row>
    <row r="37">
      <c r="E37" s="1">
        <v>3.0</v>
      </c>
      <c r="H37" s="10"/>
      <c r="J37" s="10"/>
    </row>
    <row r="38">
      <c r="E38" s="1">
        <v>4.0</v>
      </c>
      <c r="H38" s="10"/>
      <c r="J38" s="10"/>
    </row>
    <row r="39">
      <c r="E39" s="1">
        <v>5.0</v>
      </c>
      <c r="H39" s="10"/>
    </row>
    <row r="40">
      <c r="E40" s="1">
        <v>6.0</v>
      </c>
      <c r="H40" s="10"/>
    </row>
    <row r="41">
      <c r="E41" s="1">
        <v>7.0</v>
      </c>
      <c r="H41" s="10"/>
      <c r="J41" s="10"/>
    </row>
    <row r="42">
      <c r="E42" s="1"/>
    </row>
    <row r="43">
      <c r="E43" s="1" t="s">
        <v>5</v>
      </c>
      <c r="F43" s="1">
        <v>1.0</v>
      </c>
      <c r="G43" s="1">
        <v>2.0</v>
      </c>
      <c r="H43" s="1">
        <v>3.0</v>
      </c>
      <c r="I43" s="1">
        <v>4.0</v>
      </c>
      <c r="J43" s="1">
        <v>5.0</v>
      </c>
      <c r="K43" s="1">
        <v>6.0</v>
      </c>
      <c r="L43" s="1">
        <v>7.0</v>
      </c>
    </row>
    <row r="44">
      <c r="E44" s="1">
        <v>3.0</v>
      </c>
      <c r="F44" s="1">
        <v>0.0</v>
      </c>
      <c r="G44" s="1">
        <v>-2.37</v>
      </c>
      <c r="H44" s="1">
        <v>-3.21</v>
      </c>
      <c r="I44" s="1">
        <v>-3.65</v>
      </c>
      <c r="J44" s="1">
        <v>-3.91</v>
      </c>
      <c r="K44" s="1">
        <v>-4.09</v>
      </c>
      <c r="L44" s="1">
        <v>-4.22</v>
      </c>
    </row>
    <row r="45">
      <c r="E45" s="1">
        <v>4.0</v>
      </c>
      <c r="F45" s="1">
        <v>-0.02</v>
      </c>
      <c r="G45" s="1">
        <v>-2.38</v>
      </c>
      <c r="H45" s="1">
        <v>-3.22</v>
      </c>
      <c r="I45" s="1">
        <v>-3.65</v>
      </c>
      <c r="J45" s="1">
        <v>-3.92</v>
      </c>
      <c r="K45" s="1">
        <v>-4.09</v>
      </c>
      <c r="L45" s="1">
        <v>-4.22</v>
      </c>
    </row>
    <row r="46">
      <c r="E46" s="1">
        <v>5.0</v>
      </c>
      <c r="F46" s="1">
        <v>-0.04</v>
      </c>
      <c r="G46" s="1">
        <v>-2.39</v>
      </c>
      <c r="H46" s="1">
        <v>-3.23</v>
      </c>
      <c r="I46" s="1">
        <v>-3.66</v>
      </c>
      <c r="J46" s="1">
        <v>-3.92</v>
      </c>
      <c r="K46" s="1">
        <v>-4.1</v>
      </c>
      <c r="L46" s="1">
        <v>-4.23</v>
      </c>
    </row>
    <row r="47">
      <c r="E47" s="1">
        <v>6.0</v>
      </c>
      <c r="F47" s="1">
        <v>-0.06</v>
      </c>
      <c r="G47" s="1">
        <v>-2.4</v>
      </c>
      <c r="H47" s="1">
        <v>-3.24</v>
      </c>
      <c r="I47" s="1">
        <v>-3.66</v>
      </c>
      <c r="J47" s="1">
        <v>-3.93</v>
      </c>
      <c r="K47" s="1">
        <v>-4.1</v>
      </c>
      <c r="L47" s="1">
        <v>-4.23</v>
      </c>
    </row>
    <row r="48">
      <c r="E48" s="1">
        <v>7.0</v>
      </c>
      <c r="F48" s="1">
        <v>-0.08</v>
      </c>
      <c r="G48" s="1">
        <v>-2.41</v>
      </c>
      <c r="H48" s="1">
        <v>-3.24</v>
      </c>
      <c r="I48" s="1">
        <v>-3.67</v>
      </c>
      <c r="J48" s="1">
        <v>-3.93</v>
      </c>
      <c r="K48" s="1">
        <v>-4.11</v>
      </c>
      <c r="L48" s="1">
        <v>-4.23</v>
      </c>
    </row>
    <row r="49">
      <c r="E49" s="1">
        <v>8.0</v>
      </c>
      <c r="F49" s="1">
        <v>-0.1</v>
      </c>
      <c r="G49" s="1">
        <v>-2.42</v>
      </c>
      <c r="H49" s="1">
        <v>-3.25</v>
      </c>
      <c r="I49" s="1">
        <v>-3.68</v>
      </c>
      <c r="J49" s="1">
        <v>-3.93</v>
      </c>
      <c r="K49" s="1">
        <v>-4.11</v>
      </c>
      <c r="L49" s="1">
        <v>-4.23</v>
      </c>
    </row>
    <row r="50">
      <c r="A50" s="1" t="s">
        <v>35</v>
      </c>
      <c r="E50" s="1">
        <v>9.0</v>
      </c>
      <c r="F50" s="1">
        <v>-0.12</v>
      </c>
      <c r="G50" s="1">
        <v>-2.43</v>
      </c>
      <c r="H50" s="1">
        <v>-3.26</v>
      </c>
      <c r="I50" s="1">
        <v>-3.68</v>
      </c>
      <c r="J50" s="1">
        <v>-3.94</v>
      </c>
      <c r="K50" s="1">
        <v>-4.11</v>
      </c>
      <c r="L50" s="1">
        <v>-4.24</v>
      </c>
    </row>
    <row r="51">
      <c r="A51" s="1">
        <v>1.0</v>
      </c>
      <c r="B51" s="1" t="s">
        <v>624</v>
      </c>
      <c r="C51" s="1" t="s">
        <v>625</v>
      </c>
      <c r="E51" s="1">
        <v>10.0</v>
      </c>
      <c r="F51" s="1">
        <v>-0.14</v>
      </c>
      <c r="G51" s="1">
        <v>-2.44</v>
      </c>
      <c r="H51" s="1">
        <v>-3.26</v>
      </c>
      <c r="I51" s="1">
        <v>-3.69</v>
      </c>
      <c r="J51" s="1">
        <v>-3.94</v>
      </c>
      <c r="K51" s="1">
        <v>-4.12</v>
      </c>
      <c r="L51" s="1">
        <v>-4.24</v>
      </c>
    </row>
    <row r="52">
      <c r="B52" s="1" t="s">
        <v>626</v>
      </c>
      <c r="C52" s="1" t="s">
        <v>627</v>
      </c>
      <c r="E52" s="1">
        <v>11.0</v>
      </c>
      <c r="F52" s="1">
        <v>-0.16</v>
      </c>
      <c r="G52" s="1">
        <v>-2.45</v>
      </c>
      <c r="H52" s="1">
        <v>-3.27</v>
      </c>
      <c r="I52" s="1">
        <v>-3.69</v>
      </c>
      <c r="J52" s="1">
        <v>-3.95</v>
      </c>
      <c r="K52" s="1">
        <v>-4.12</v>
      </c>
      <c r="L52" s="1">
        <v>-4.24</v>
      </c>
    </row>
    <row r="53">
      <c r="A53" s="1">
        <v>2.0</v>
      </c>
      <c r="B53" s="1" t="s">
        <v>628</v>
      </c>
      <c r="C53" s="1" t="s">
        <v>629</v>
      </c>
      <c r="E53" s="1">
        <v>12.0</v>
      </c>
      <c r="F53" s="1">
        <v>-0.18</v>
      </c>
      <c r="G53" s="1">
        <v>-2.46</v>
      </c>
      <c r="H53" s="1">
        <v>-3.28</v>
      </c>
      <c r="I53" s="1">
        <v>-3.7</v>
      </c>
      <c r="J53" s="1">
        <v>-3.95</v>
      </c>
      <c r="K53" s="1">
        <v>-4.12</v>
      </c>
      <c r="L53" s="1">
        <v>-4.25</v>
      </c>
    </row>
    <row r="54">
      <c r="B54" s="1" t="s">
        <v>630</v>
      </c>
      <c r="C54" s="1" t="s">
        <v>631</v>
      </c>
      <c r="E54" s="1">
        <v>13.0</v>
      </c>
      <c r="F54" s="1">
        <v>-0.2</v>
      </c>
      <c r="G54" s="1">
        <v>-2.47</v>
      </c>
      <c r="H54" s="1">
        <v>-3.29</v>
      </c>
      <c r="I54" s="1">
        <v>-3.7</v>
      </c>
      <c r="J54" s="1">
        <v>-3.96</v>
      </c>
      <c r="K54" s="1">
        <v>-4.13</v>
      </c>
      <c r="L54" s="1">
        <v>-4.25</v>
      </c>
    </row>
    <row r="55">
      <c r="A55" s="1">
        <v>3.0</v>
      </c>
      <c r="B55" s="1" t="s">
        <v>632</v>
      </c>
      <c r="C55" s="1" t="s">
        <v>633</v>
      </c>
      <c r="E55" s="1">
        <v>14.0</v>
      </c>
      <c r="F55" s="1">
        <v>-0.22</v>
      </c>
      <c r="G55" s="1">
        <v>-2.48</v>
      </c>
      <c r="H55" s="1">
        <v>-3.29</v>
      </c>
      <c r="I55" s="1">
        <v>-3.71</v>
      </c>
      <c r="J55" s="1">
        <v>-3.96</v>
      </c>
      <c r="K55" s="1">
        <v>-4.13</v>
      </c>
      <c r="L55" s="1">
        <v>-4.25</v>
      </c>
    </row>
    <row r="56">
      <c r="B56" s="1" t="s">
        <v>634</v>
      </c>
      <c r="C56" s="1" t="s">
        <v>635</v>
      </c>
      <c r="E56" s="1">
        <v>15.0</v>
      </c>
      <c r="F56" s="1">
        <v>-0.24</v>
      </c>
      <c r="G56" s="1">
        <v>-2.49</v>
      </c>
      <c r="H56" s="1">
        <v>-3.3</v>
      </c>
      <c r="I56" s="1">
        <v>-3.71</v>
      </c>
      <c r="J56" s="1">
        <v>-3.97</v>
      </c>
      <c r="K56" s="1">
        <v>-4.13</v>
      </c>
      <c r="L56" s="1">
        <v>-4.26</v>
      </c>
    </row>
    <row r="57">
      <c r="A57" s="1">
        <v>4.0</v>
      </c>
      <c r="B57" s="1" t="s">
        <v>636</v>
      </c>
      <c r="C57" s="1" t="s">
        <v>637</v>
      </c>
      <c r="F57" s="8"/>
    </row>
    <row r="58">
      <c r="E58" s="1" t="s">
        <v>333</v>
      </c>
      <c r="F58" s="1">
        <v>1.0</v>
      </c>
      <c r="G58" s="1">
        <v>2.0</v>
      </c>
      <c r="H58" s="1">
        <v>3.0</v>
      </c>
      <c r="I58" s="1">
        <v>4.0</v>
      </c>
      <c r="J58" s="1">
        <v>5.0</v>
      </c>
      <c r="K58" s="1">
        <v>6.0</v>
      </c>
      <c r="L58" s="1">
        <v>7.0</v>
      </c>
    </row>
    <row r="59">
      <c r="E59" s="1">
        <v>3.0</v>
      </c>
      <c r="F59" s="1">
        <v>0.0</v>
      </c>
      <c r="G59" s="1">
        <v>63.0</v>
      </c>
      <c r="H59" s="1">
        <v>126.0</v>
      </c>
      <c r="I59" s="1">
        <v>189.0</v>
      </c>
      <c r="J59" s="1">
        <v>252.0</v>
      </c>
      <c r="K59" s="1">
        <v>315.0</v>
      </c>
      <c r="L59" s="1">
        <v>377.0</v>
      </c>
    </row>
    <row r="60">
      <c r="E60" s="1">
        <v>4.0</v>
      </c>
      <c r="F60" s="1">
        <v>6.0</v>
      </c>
      <c r="G60" s="1">
        <v>75.0</v>
      </c>
      <c r="H60" s="1">
        <v>144.0</v>
      </c>
      <c r="I60" s="1">
        <v>213.0</v>
      </c>
      <c r="J60" s="1">
        <v>281.0</v>
      </c>
      <c r="K60" s="1">
        <v>350.0</v>
      </c>
      <c r="L60" s="1">
        <v>419.0</v>
      </c>
    </row>
    <row r="61">
      <c r="E61" s="1">
        <v>5.0</v>
      </c>
      <c r="F61" s="1">
        <v>13.0</v>
      </c>
      <c r="G61" s="1">
        <v>88.0</v>
      </c>
      <c r="H61" s="1">
        <v>163.0</v>
      </c>
      <c r="I61" s="1">
        <v>238.0</v>
      </c>
      <c r="J61" s="1">
        <v>314.0</v>
      </c>
      <c r="K61" s="1">
        <v>389.0</v>
      </c>
      <c r="L61" s="1">
        <v>464.0</v>
      </c>
    </row>
    <row r="62">
      <c r="E62" s="1">
        <v>6.0</v>
      </c>
      <c r="F62" s="1">
        <v>20.0</v>
      </c>
      <c r="G62" s="1">
        <v>102.0</v>
      </c>
      <c r="H62" s="1">
        <v>184.0</v>
      </c>
      <c r="I62" s="1">
        <v>267.0</v>
      </c>
      <c r="J62" s="1">
        <v>349.0</v>
      </c>
      <c r="K62" s="1">
        <v>431.0</v>
      </c>
      <c r="L62" s="1">
        <v>514.0</v>
      </c>
    </row>
    <row r="63">
      <c r="E63" s="1">
        <v>7.0</v>
      </c>
      <c r="F63" s="1">
        <v>28.0</v>
      </c>
      <c r="G63" s="1">
        <v>118.0</v>
      </c>
      <c r="H63" s="1">
        <v>208.0</v>
      </c>
      <c r="I63" s="1">
        <v>298.0</v>
      </c>
      <c r="J63" s="1">
        <v>388.0</v>
      </c>
      <c r="K63" s="1">
        <v>478.0</v>
      </c>
      <c r="L63" s="1">
        <v>568.0</v>
      </c>
    </row>
    <row r="64">
      <c r="E64" s="1">
        <v>8.0</v>
      </c>
      <c r="F64" s="1">
        <v>36.0</v>
      </c>
      <c r="G64" s="1">
        <v>134.0</v>
      </c>
      <c r="H64" s="1">
        <v>233.0</v>
      </c>
      <c r="I64" s="1">
        <v>331.0</v>
      </c>
      <c r="J64" s="1">
        <v>430.0</v>
      </c>
      <c r="K64" s="1">
        <v>528.0</v>
      </c>
      <c r="L64" s="1">
        <v>627.0</v>
      </c>
    </row>
    <row r="65">
      <c r="E65" s="1">
        <v>9.0</v>
      </c>
      <c r="F65" s="1">
        <v>45.0</v>
      </c>
      <c r="G65" s="1">
        <v>153.0</v>
      </c>
      <c r="H65" s="1">
        <v>261.0</v>
      </c>
      <c r="I65" s="1">
        <v>368.0</v>
      </c>
      <c r="J65" s="1">
        <v>476.0</v>
      </c>
      <c r="K65" s="1">
        <v>584.0</v>
      </c>
      <c r="L65" s="1">
        <v>692.0</v>
      </c>
    </row>
    <row r="66">
      <c r="E66" s="1">
        <v>10.0</v>
      </c>
      <c r="F66" s="1">
        <v>55.0</v>
      </c>
      <c r="G66" s="1">
        <v>173.0</v>
      </c>
      <c r="H66" s="1">
        <v>291.0</v>
      </c>
      <c r="I66" s="1">
        <v>409.0</v>
      </c>
      <c r="J66" s="1">
        <v>527.0</v>
      </c>
      <c r="K66" s="1">
        <v>645.0</v>
      </c>
      <c r="L66" s="1">
        <v>763.0</v>
      </c>
    </row>
    <row r="67">
      <c r="E67" s="1">
        <v>11.0</v>
      </c>
      <c r="F67" s="1">
        <v>66.0</v>
      </c>
      <c r="G67" s="1">
        <v>195.0</v>
      </c>
      <c r="H67" s="1">
        <v>324.0</v>
      </c>
      <c r="I67" s="1">
        <v>453.0</v>
      </c>
      <c r="J67" s="1">
        <v>582.0</v>
      </c>
      <c r="K67" s="1">
        <v>711.0</v>
      </c>
      <c r="L67" s="1">
        <v>840.0</v>
      </c>
    </row>
    <row r="68">
      <c r="E68" s="1">
        <v>12.0</v>
      </c>
      <c r="F68" s="1">
        <v>79.0</v>
      </c>
      <c r="G68" s="1">
        <v>220.0</v>
      </c>
      <c r="H68" s="1">
        <v>361.0</v>
      </c>
      <c r="I68" s="1">
        <v>502.0</v>
      </c>
      <c r="J68" s="1">
        <v>643.0</v>
      </c>
      <c r="K68" s="1">
        <v>784.0</v>
      </c>
      <c r="L68" s="1">
        <v>925.0</v>
      </c>
    </row>
    <row r="69">
      <c r="E69" s="1">
        <v>13.0</v>
      </c>
      <c r="F69" s="1">
        <v>92.0</v>
      </c>
      <c r="G69" s="1">
        <v>246.0</v>
      </c>
      <c r="H69" s="1">
        <v>401.0</v>
      </c>
      <c r="I69" s="1">
        <v>555.0</v>
      </c>
      <c r="J69" s="1">
        <v>709.0</v>
      </c>
      <c r="K69" s="1">
        <v>864.0</v>
      </c>
      <c r="L69" s="1">
        <v>1018.0</v>
      </c>
    </row>
    <row r="70">
      <c r="E70" s="1">
        <v>14.0</v>
      </c>
      <c r="F70" s="1">
        <v>106.0</v>
      </c>
      <c r="G70" s="1">
        <v>275.0</v>
      </c>
      <c r="H70" s="1">
        <v>444.0</v>
      </c>
      <c r="I70" s="1">
        <v>613.0</v>
      </c>
      <c r="J70" s="1">
        <v>782.0</v>
      </c>
      <c r="K70" s="1">
        <v>951.0</v>
      </c>
      <c r="L70" s="1">
        <v>1119.0</v>
      </c>
    </row>
    <row r="71">
      <c r="E71" s="1">
        <v>15.0</v>
      </c>
      <c r="F71" s="1">
        <v>122.0</v>
      </c>
      <c r="G71" s="1">
        <v>307.0</v>
      </c>
      <c r="H71" s="1">
        <v>492.0</v>
      </c>
      <c r="I71" s="1">
        <v>676.0</v>
      </c>
      <c r="J71" s="1">
        <v>861.0</v>
      </c>
      <c r="K71" s="1">
        <v>1046.0</v>
      </c>
      <c r="L71" s="1">
        <v>1231.0</v>
      </c>
    </row>
  </sheetData>
  <mergeCells count="2">
    <mergeCell ref="A20:C27"/>
    <mergeCell ref="A35:C42"/>
  </mergeCells>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638</v>
      </c>
      <c r="F1" s="1">
        <v>2.0</v>
      </c>
      <c r="G1" s="1">
        <v>3.0</v>
      </c>
    </row>
    <row r="2">
      <c r="A2" s="1" t="s">
        <v>2</v>
      </c>
      <c r="B2" s="1" t="s">
        <v>619</v>
      </c>
      <c r="D2" s="1"/>
      <c r="E2" s="1"/>
      <c r="F2" s="2" t="s">
        <v>52</v>
      </c>
      <c r="G2" s="30" t="s">
        <v>103</v>
      </c>
    </row>
    <row r="3">
      <c r="A3" s="1" t="s">
        <v>12</v>
      </c>
      <c r="B3" s="1" t="s">
        <v>264</v>
      </c>
      <c r="D3" s="1" t="s">
        <v>14</v>
      </c>
      <c r="E3" s="3">
        <v>15.0</v>
      </c>
      <c r="F3" s="19">
        <f>(F8+vlookup(E3,E9:G21,F1,false))*E5+vlookup(E4,E27:F31,F1,false)</f>
        <v>1.18</v>
      </c>
      <c r="G3" s="31">
        <f>G8+vlookup($E3,$E9:$O23,G1,false)+vlookup($E4,$E27:$O31,G1,false)+vlookup($E5,$E35:$O41,G1,false)</f>
        <v>8</v>
      </c>
      <c r="H3" s="29"/>
      <c r="I3" s="18"/>
    </row>
    <row r="4">
      <c r="A4" s="1" t="s">
        <v>15</v>
      </c>
      <c r="B4" s="1" t="s">
        <v>219</v>
      </c>
      <c r="D4" s="1" t="s">
        <v>17</v>
      </c>
      <c r="E4" s="3">
        <v>5.0</v>
      </c>
      <c r="G4" s="32"/>
    </row>
    <row r="5">
      <c r="A5" s="1" t="s">
        <v>18</v>
      </c>
      <c r="B5" s="1" t="s">
        <v>126</v>
      </c>
      <c r="D5" s="1" t="s">
        <v>20</v>
      </c>
      <c r="E5" s="3">
        <v>7.0</v>
      </c>
      <c r="G5" s="32"/>
    </row>
    <row r="6">
      <c r="A6" s="1" t="s">
        <v>21</v>
      </c>
      <c r="B6" s="1">
        <v>3.0</v>
      </c>
      <c r="G6" s="32"/>
    </row>
    <row r="7">
      <c r="A7" s="1" t="s">
        <v>22</v>
      </c>
      <c r="B7" s="1" t="s">
        <v>126</v>
      </c>
      <c r="F7" s="2" t="str">
        <f t="shared" ref="F7:G7" si="1">F$2</f>
        <v>Attack speed increase</v>
      </c>
      <c r="G7" s="30" t="str">
        <f t="shared" si="1"/>
        <v>Hero Cooldown</v>
      </c>
      <c r="H7" s="2"/>
      <c r="I7" s="2"/>
      <c r="J7" s="2"/>
      <c r="K7" s="2"/>
      <c r="L7" s="2"/>
      <c r="M7" s="2"/>
      <c r="N7" s="2"/>
    </row>
    <row r="8">
      <c r="E8" s="1" t="s">
        <v>14</v>
      </c>
      <c r="F8" s="10">
        <v>0.1</v>
      </c>
      <c r="G8" s="33">
        <v>2.0</v>
      </c>
      <c r="J8" s="10"/>
    </row>
    <row r="9">
      <c r="E9" s="1">
        <v>3.0</v>
      </c>
      <c r="F9" s="10">
        <v>0.0</v>
      </c>
      <c r="G9" s="34">
        <v>0.0</v>
      </c>
      <c r="J9" s="10"/>
    </row>
    <row r="10">
      <c r="A10" s="1" t="s">
        <v>14</v>
      </c>
      <c r="B10" s="1" t="s">
        <v>621</v>
      </c>
      <c r="E10" s="1">
        <v>4.0</v>
      </c>
      <c r="F10" s="11">
        <v>0.005</v>
      </c>
      <c r="G10" s="34">
        <v>0.5</v>
      </c>
      <c r="J10" s="10"/>
    </row>
    <row r="11">
      <c r="A11" s="1" t="s">
        <v>17</v>
      </c>
      <c r="B11" s="1" t="s">
        <v>60</v>
      </c>
      <c r="E11" s="1">
        <v>5.0</v>
      </c>
      <c r="F11" s="10">
        <v>0.01</v>
      </c>
      <c r="G11" s="34">
        <v>1.0</v>
      </c>
      <c r="J11" s="10"/>
    </row>
    <row r="12">
      <c r="A12" s="1" t="s">
        <v>20</v>
      </c>
      <c r="B12" s="1" t="s">
        <v>27</v>
      </c>
      <c r="E12" s="1">
        <v>6.0</v>
      </c>
      <c r="F12" s="11">
        <v>0.015</v>
      </c>
      <c r="G12" s="34">
        <v>1.5</v>
      </c>
      <c r="J12" s="10"/>
    </row>
    <row r="13">
      <c r="A13" s="1" t="s">
        <v>28</v>
      </c>
      <c r="B13" s="1">
        <v>2.0</v>
      </c>
      <c r="E13" s="1">
        <v>7.0</v>
      </c>
      <c r="F13" s="10">
        <v>0.02</v>
      </c>
      <c r="G13" s="34">
        <v>2.0</v>
      </c>
      <c r="J13" s="10"/>
    </row>
    <row r="14">
      <c r="E14" s="1">
        <v>8.0</v>
      </c>
      <c r="F14" s="11">
        <v>0.025</v>
      </c>
      <c r="G14" s="34">
        <v>2.5</v>
      </c>
      <c r="J14" s="10"/>
    </row>
    <row r="15">
      <c r="E15" s="1">
        <v>9.0</v>
      </c>
      <c r="F15" s="10">
        <v>0.03</v>
      </c>
      <c r="G15" s="34">
        <v>3.0</v>
      </c>
      <c r="J15" s="10"/>
    </row>
    <row r="16">
      <c r="E16" s="1">
        <v>10.0</v>
      </c>
      <c r="F16" s="11">
        <v>0.035</v>
      </c>
      <c r="G16" s="34">
        <v>3.5</v>
      </c>
      <c r="J16" s="10"/>
    </row>
    <row r="17">
      <c r="E17" s="1">
        <v>11.0</v>
      </c>
      <c r="F17" s="10">
        <v>0.04</v>
      </c>
      <c r="G17" s="34">
        <v>4.0</v>
      </c>
      <c r="J17" s="10"/>
    </row>
    <row r="18">
      <c r="E18" s="1">
        <v>12.0</v>
      </c>
      <c r="F18" s="11">
        <v>0.045</v>
      </c>
      <c r="G18" s="34">
        <v>4.5</v>
      </c>
      <c r="J18" s="10"/>
    </row>
    <row r="19">
      <c r="E19" s="1">
        <v>13.0</v>
      </c>
      <c r="F19" s="10">
        <v>0.05</v>
      </c>
      <c r="G19" s="34">
        <v>5.0</v>
      </c>
      <c r="J19" s="10"/>
    </row>
    <row r="20">
      <c r="A20" s="12" t="s">
        <v>639</v>
      </c>
      <c r="E20" s="1">
        <v>14.0</v>
      </c>
      <c r="F20" s="11">
        <v>0.055</v>
      </c>
      <c r="G20" s="34">
        <v>5.5</v>
      </c>
      <c r="J20" s="10"/>
    </row>
    <row r="21">
      <c r="E21" s="1">
        <v>15.0</v>
      </c>
      <c r="F21" s="10">
        <v>0.06</v>
      </c>
      <c r="G21" s="34">
        <v>6.0</v>
      </c>
      <c r="J21" s="10"/>
    </row>
    <row r="22">
      <c r="J22" s="10"/>
    </row>
    <row r="23">
      <c r="J23" s="10"/>
    </row>
    <row r="25">
      <c r="F25" s="2" t="str">
        <f t="shared" ref="F25:G25" si="2">F$2</f>
        <v>Attack speed increase</v>
      </c>
      <c r="G25" s="2" t="str">
        <f t="shared" si="2"/>
        <v>Hero Cooldown</v>
      </c>
      <c r="H25" s="2"/>
      <c r="I25" s="2"/>
      <c r="J25" s="2"/>
      <c r="K25" s="2"/>
      <c r="L25" s="2"/>
      <c r="M25" s="2"/>
      <c r="N25" s="2"/>
    </row>
    <row r="26">
      <c r="E26" s="1" t="s">
        <v>17</v>
      </c>
      <c r="F26" s="10">
        <f t="shared" ref="F26:G26" si="3">F$8</f>
        <v>0.1</v>
      </c>
      <c r="G26" s="1">
        <f t="shared" si="3"/>
        <v>2</v>
      </c>
      <c r="O26" s="1" t="s">
        <v>539</v>
      </c>
    </row>
    <row r="27">
      <c r="E27" s="1">
        <v>1.0</v>
      </c>
      <c r="F27" s="1">
        <v>0.0</v>
      </c>
      <c r="I27" s="10"/>
      <c r="J27" s="10"/>
    </row>
    <row r="28">
      <c r="E28" s="1">
        <v>2.0</v>
      </c>
      <c r="F28" s="11">
        <v>0.015</v>
      </c>
      <c r="I28" s="11"/>
      <c r="J28" s="11"/>
      <c r="K28" s="10"/>
    </row>
    <row r="29">
      <c r="E29" s="1">
        <v>3.0</v>
      </c>
      <c r="F29" s="10">
        <v>0.03</v>
      </c>
      <c r="I29" s="10"/>
      <c r="J29" s="10"/>
    </row>
    <row r="30">
      <c r="E30" s="1">
        <v>4.0</v>
      </c>
      <c r="F30" s="11">
        <v>0.045</v>
      </c>
      <c r="I30" s="11"/>
      <c r="J30" s="11"/>
    </row>
    <row r="31">
      <c r="E31" s="1">
        <v>5.0</v>
      </c>
      <c r="F31" s="10">
        <v>0.06</v>
      </c>
      <c r="I31" s="10"/>
      <c r="J31" s="10"/>
    </row>
    <row r="33">
      <c r="F33" s="2" t="str">
        <f t="shared" ref="F33:G33" si="4">F$2</f>
        <v>Attack speed increase</v>
      </c>
      <c r="G33" s="2" t="str">
        <f t="shared" si="4"/>
        <v>Hero Cooldown</v>
      </c>
      <c r="H33" s="2"/>
      <c r="I33" s="2"/>
      <c r="J33" s="2"/>
      <c r="K33" s="2"/>
      <c r="L33" s="2"/>
      <c r="M33" s="2"/>
      <c r="N33" s="2"/>
    </row>
    <row r="34">
      <c r="E34" s="1" t="s">
        <v>20</v>
      </c>
      <c r="F34" s="10">
        <f t="shared" ref="F34:G34" si="5">F$8</f>
        <v>0.1</v>
      </c>
      <c r="G34" s="1">
        <f t="shared" si="5"/>
        <v>2</v>
      </c>
    </row>
    <row r="35">
      <c r="A35" s="12" t="s">
        <v>640</v>
      </c>
      <c r="E35" s="1">
        <v>1.0</v>
      </c>
      <c r="F35" s="1">
        <v>0.0</v>
      </c>
      <c r="H35" s="10"/>
    </row>
    <row r="36">
      <c r="E36" s="1">
        <v>2.0</v>
      </c>
      <c r="F36" s="10">
        <v>0.1</v>
      </c>
      <c r="H36" s="10"/>
      <c r="J36" s="10"/>
    </row>
    <row r="37">
      <c r="E37" s="1">
        <v>3.0</v>
      </c>
      <c r="F37" s="10">
        <v>0.2</v>
      </c>
      <c r="H37" s="10"/>
      <c r="J37" s="10"/>
    </row>
    <row r="38">
      <c r="E38" s="1">
        <v>4.0</v>
      </c>
      <c r="F38" s="10">
        <v>0.3</v>
      </c>
      <c r="H38" s="10"/>
      <c r="J38" s="10"/>
    </row>
    <row r="39">
      <c r="E39" s="1">
        <v>5.0</v>
      </c>
      <c r="F39" s="10">
        <v>0.4</v>
      </c>
      <c r="H39" s="10"/>
    </row>
    <row r="40">
      <c r="E40" s="1">
        <v>6.0</v>
      </c>
      <c r="F40" s="10">
        <v>0.5</v>
      </c>
      <c r="H40" s="10"/>
    </row>
    <row r="41">
      <c r="E41" s="1">
        <v>7.0</v>
      </c>
      <c r="F41" s="10">
        <v>0.6</v>
      </c>
      <c r="H41" s="10"/>
      <c r="J41" s="10"/>
    </row>
    <row r="42">
      <c r="E42" s="1"/>
      <c r="F42" s="1" t="s">
        <v>641</v>
      </c>
    </row>
    <row r="50">
      <c r="A50" s="1" t="s">
        <v>35</v>
      </c>
    </row>
    <row r="51">
      <c r="A51" s="1">
        <v>1.0</v>
      </c>
    </row>
    <row r="53">
      <c r="A53" s="1">
        <v>2.0</v>
      </c>
    </row>
    <row r="55">
      <c r="A55" s="1">
        <v>3.0</v>
      </c>
    </row>
    <row r="57">
      <c r="A57" s="1">
        <v>4.0</v>
      </c>
    </row>
  </sheetData>
  <mergeCells count="2">
    <mergeCell ref="A20:C27"/>
    <mergeCell ref="A35:C42"/>
  </mergeCell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642</v>
      </c>
      <c r="F1" s="1">
        <v>2.0</v>
      </c>
      <c r="G1" s="1">
        <v>3.0</v>
      </c>
      <c r="H1" s="1">
        <v>4.0</v>
      </c>
    </row>
    <row r="2">
      <c r="A2" s="1" t="s">
        <v>2</v>
      </c>
      <c r="B2" s="1" t="s">
        <v>619</v>
      </c>
      <c r="D2" s="1"/>
      <c r="E2" s="1"/>
      <c r="F2" s="17" t="s">
        <v>177</v>
      </c>
      <c r="G2" s="2" t="s">
        <v>102</v>
      </c>
      <c r="H2" s="30" t="s">
        <v>103</v>
      </c>
    </row>
    <row r="3">
      <c r="A3" s="1" t="s">
        <v>12</v>
      </c>
      <c r="B3" s="1" t="s">
        <v>56</v>
      </c>
      <c r="D3" s="1" t="s">
        <v>14</v>
      </c>
      <c r="E3" s="3">
        <v>15.0</v>
      </c>
      <c r="F3" s="4">
        <f>F8+vlookup($E3,$E9:$H21,F1,false)+vlookup($E4,$E27:$H31,F1,false)+vlookup($E5,$E35:$H41,F1,false)</f>
        <v>44</v>
      </c>
      <c r="G3" s="4">
        <f>G8+vlookup($E3,E44:L56,E5+1,false)</f>
        <v>2.29</v>
      </c>
      <c r="H3" s="31">
        <f>H8+vlookup($E3,$E9:$O23,H1,false)+vlookup($E4,$E27:$O31,H1,false)+vlookup($E5,$E35:$O41,H1,false)</f>
        <v>8</v>
      </c>
      <c r="I3" s="18"/>
    </row>
    <row r="4">
      <c r="A4" s="1" t="s">
        <v>15</v>
      </c>
      <c r="B4" s="1" t="s">
        <v>219</v>
      </c>
      <c r="D4" s="1" t="s">
        <v>17</v>
      </c>
      <c r="E4" s="3">
        <v>5.0</v>
      </c>
      <c r="H4" s="32"/>
    </row>
    <row r="5">
      <c r="A5" s="1" t="s">
        <v>18</v>
      </c>
      <c r="B5" s="1" t="s">
        <v>126</v>
      </c>
      <c r="D5" s="1" t="s">
        <v>20</v>
      </c>
      <c r="E5" s="3">
        <v>7.0</v>
      </c>
      <c r="H5" s="32"/>
    </row>
    <row r="6">
      <c r="A6" s="1" t="s">
        <v>21</v>
      </c>
      <c r="B6" s="1">
        <v>4.0</v>
      </c>
      <c r="H6" s="32"/>
    </row>
    <row r="7">
      <c r="A7" s="1" t="s">
        <v>22</v>
      </c>
      <c r="B7" s="1" t="s">
        <v>81</v>
      </c>
      <c r="F7" s="2" t="str">
        <f t="shared" ref="F7:H7" si="1">F$2</f>
        <v>Generate mana</v>
      </c>
      <c r="G7" s="2" t="str">
        <f t="shared" si="1"/>
        <v>Activation interval</v>
      </c>
      <c r="H7" s="30" t="str">
        <f t="shared" si="1"/>
        <v>Hero Cooldown</v>
      </c>
      <c r="I7" s="2"/>
      <c r="J7" s="2"/>
      <c r="K7" s="2"/>
      <c r="L7" s="2"/>
      <c r="M7" s="2"/>
      <c r="N7" s="2"/>
    </row>
    <row r="8">
      <c r="E8" s="1" t="s">
        <v>14</v>
      </c>
      <c r="F8" s="1">
        <v>4.0</v>
      </c>
      <c r="G8" s="1">
        <v>10.0</v>
      </c>
      <c r="H8" s="33">
        <v>2.0</v>
      </c>
      <c r="J8" s="10"/>
    </row>
    <row r="9">
      <c r="E9" s="1">
        <v>3.0</v>
      </c>
      <c r="G9" s="1">
        <v>0.0</v>
      </c>
      <c r="H9" s="34">
        <v>0.0</v>
      </c>
      <c r="J9" s="10"/>
    </row>
    <row r="10">
      <c r="A10" s="1" t="s">
        <v>14</v>
      </c>
      <c r="B10" s="1" t="s">
        <v>621</v>
      </c>
      <c r="E10" s="1">
        <v>4.0</v>
      </c>
      <c r="G10" s="1">
        <v>-0.5</v>
      </c>
      <c r="H10" s="34">
        <v>0.5</v>
      </c>
      <c r="J10" s="10"/>
    </row>
    <row r="11">
      <c r="A11" s="1" t="s">
        <v>17</v>
      </c>
      <c r="B11" s="1" t="s">
        <v>60</v>
      </c>
      <c r="E11" s="1">
        <v>5.0</v>
      </c>
      <c r="G11" s="1">
        <v>-1.0</v>
      </c>
      <c r="H11" s="34">
        <v>1.0</v>
      </c>
      <c r="J11" s="10"/>
    </row>
    <row r="12">
      <c r="A12" s="1" t="s">
        <v>20</v>
      </c>
      <c r="B12" s="1" t="s">
        <v>27</v>
      </c>
      <c r="E12" s="1">
        <v>6.0</v>
      </c>
      <c r="G12" s="1">
        <v>-1.5</v>
      </c>
      <c r="H12" s="34">
        <v>1.5</v>
      </c>
      <c r="J12" s="10"/>
    </row>
    <row r="13">
      <c r="A13" s="1" t="s">
        <v>28</v>
      </c>
      <c r="B13" s="1">
        <v>3.0</v>
      </c>
      <c r="E13" s="1">
        <v>7.0</v>
      </c>
      <c r="G13" s="1">
        <v>-2.0</v>
      </c>
      <c r="H13" s="34">
        <v>2.0</v>
      </c>
      <c r="J13" s="10"/>
    </row>
    <row r="14">
      <c r="E14" s="1">
        <v>8.0</v>
      </c>
      <c r="G14" s="1">
        <v>-2.5</v>
      </c>
      <c r="H14" s="34">
        <v>2.5</v>
      </c>
      <c r="J14" s="10"/>
    </row>
    <row r="15">
      <c r="E15" s="1">
        <v>9.0</v>
      </c>
      <c r="G15" s="1">
        <v>-3.0</v>
      </c>
      <c r="H15" s="34">
        <v>3.0</v>
      </c>
      <c r="J15" s="10"/>
    </row>
    <row r="16">
      <c r="E16" s="1">
        <v>10.0</v>
      </c>
      <c r="G16" s="1">
        <v>-3.5</v>
      </c>
      <c r="H16" s="34">
        <v>3.5</v>
      </c>
      <c r="J16" s="10"/>
    </row>
    <row r="17">
      <c r="E17" s="1">
        <v>11.0</v>
      </c>
      <c r="G17" s="1">
        <v>-4.0</v>
      </c>
      <c r="H17" s="34">
        <v>4.0</v>
      </c>
      <c r="J17" s="10"/>
    </row>
    <row r="18">
      <c r="E18" s="1">
        <v>12.0</v>
      </c>
      <c r="G18" s="1">
        <v>-4.5</v>
      </c>
      <c r="H18" s="34">
        <v>4.5</v>
      </c>
      <c r="J18" s="10"/>
    </row>
    <row r="19">
      <c r="E19" s="1">
        <v>13.0</v>
      </c>
      <c r="G19" s="1">
        <v>-5.0</v>
      </c>
      <c r="H19" s="34">
        <v>5.0</v>
      </c>
      <c r="J19" s="10"/>
    </row>
    <row r="20">
      <c r="A20" s="12" t="s">
        <v>643</v>
      </c>
      <c r="E20" s="1">
        <v>14.0</v>
      </c>
      <c r="G20" s="1">
        <v>-5.5</v>
      </c>
      <c r="H20" s="34">
        <v>5.5</v>
      </c>
      <c r="J20" s="10"/>
    </row>
    <row r="21">
      <c r="E21" s="1">
        <v>15.0</v>
      </c>
      <c r="G21" s="1">
        <v>-6.0</v>
      </c>
      <c r="H21" s="34">
        <v>6.0</v>
      </c>
      <c r="J21" s="10"/>
    </row>
    <row r="22">
      <c r="J22" s="10"/>
    </row>
    <row r="23">
      <c r="J23" s="10"/>
    </row>
    <row r="25">
      <c r="F25" s="2" t="str">
        <f t="shared" ref="F25:H25" si="2">F$2</f>
        <v>Generate mana</v>
      </c>
      <c r="G25" s="2" t="str">
        <f t="shared" si="2"/>
        <v>Activation interval</v>
      </c>
      <c r="H25" s="2" t="str">
        <f t="shared" si="2"/>
        <v>Hero Cooldown</v>
      </c>
      <c r="I25" s="2"/>
      <c r="J25" s="2"/>
      <c r="K25" s="2"/>
      <c r="L25" s="2"/>
      <c r="M25" s="2"/>
      <c r="N25" s="2"/>
    </row>
    <row r="26">
      <c r="E26" s="1" t="s">
        <v>17</v>
      </c>
      <c r="F26" s="1">
        <f t="shared" ref="F26:H26" si="3">F$8</f>
        <v>4</v>
      </c>
      <c r="G26" s="1">
        <f t="shared" si="3"/>
        <v>10</v>
      </c>
      <c r="H26" s="1">
        <f t="shared" si="3"/>
        <v>2</v>
      </c>
      <c r="O26" s="1" t="s">
        <v>539</v>
      </c>
    </row>
    <row r="27">
      <c r="E27" s="1">
        <v>1.0</v>
      </c>
      <c r="F27" s="1">
        <v>0.0</v>
      </c>
      <c r="I27" s="10"/>
      <c r="J27" s="10"/>
    </row>
    <row r="28">
      <c r="E28" s="1">
        <v>2.0</v>
      </c>
      <c r="F28" s="1">
        <v>4.0</v>
      </c>
      <c r="I28" s="11"/>
      <c r="J28" s="11"/>
      <c r="K28" s="10"/>
    </row>
    <row r="29">
      <c r="E29" s="1">
        <v>3.0</v>
      </c>
      <c r="F29" s="1">
        <v>8.0</v>
      </c>
      <c r="I29" s="10"/>
      <c r="J29" s="10"/>
    </row>
    <row r="30">
      <c r="E30" s="1">
        <v>4.0</v>
      </c>
      <c r="F30" s="1">
        <v>12.0</v>
      </c>
      <c r="I30" s="11"/>
      <c r="J30" s="11"/>
    </row>
    <row r="31">
      <c r="E31" s="1">
        <v>5.0</v>
      </c>
      <c r="F31" s="1">
        <v>16.0</v>
      </c>
      <c r="I31" s="10"/>
      <c r="J31" s="10"/>
    </row>
    <row r="33">
      <c r="F33" s="2" t="str">
        <f t="shared" ref="F33:H33" si="4">F$2</f>
        <v>Generate mana</v>
      </c>
      <c r="G33" s="2" t="str">
        <f t="shared" si="4"/>
        <v>Activation interval</v>
      </c>
      <c r="H33" s="2" t="str">
        <f t="shared" si="4"/>
        <v>Hero Cooldown</v>
      </c>
      <c r="I33" s="2"/>
      <c r="J33" s="2"/>
      <c r="K33" s="2"/>
      <c r="L33" s="2"/>
      <c r="M33" s="2"/>
      <c r="N33" s="2"/>
    </row>
    <row r="34">
      <c r="E34" s="1" t="s">
        <v>20</v>
      </c>
      <c r="F34" s="1">
        <f t="shared" ref="F34:H34" si="5">F$8</f>
        <v>4</v>
      </c>
      <c r="G34" s="1">
        <f t="shared" si="5"/>
        <v>10</v>
      </c>
      <c r="H34" s="1">
        <f t="shared" si="5"/>
        <v>2</v>
      </c>
    </row>
    <row r="35">
      <c r="A35" s="12" t="s">
        <v>644</v>
      </c>
      <c r="E35" s="1">
        <v>1.0</v>
      </c>
      <c r="F35" s="1">
        <v>0.0</v>
      </c>
      <c r="G35" s="1">
        <v>0.0</v>
      </c>
      <c r="H35" s="10"/>
    </row>
    <row r="36">
      <c r="E36" s="1">
        <v>2.0</v>
      </c>
      <c r="F36" s="1">
        <v>4.0</v>
      </c>
      <c r="G36" s="1">
        <v>-1.11</v>
      </c>
      <c r="H36" s="10"/>
      <c r="J36" s="10"/>
    </row>
    <row r="37">
      <c r="E37" s="1">
        <v>3.0</v>
      </c>
      <c r="F37" s="1">
        <v>8.0</v>
      </c>
      <c r="G37" s="1">
        <v>-2.0</v>
      </c>
      <c r="H37" s="10"/>
      <c r="J37" s="10"/>
    </row>
    <row r="38">
      <c r="E38" s="1">
        <v>4.0</v>
      </c>
      <c r="F38" s="1">
        <v>12.0</v>
      </c>
      <c r="G38" s="1">
        <v>-2.73</v>
      </c>
      <c r="H38" s="10"/>
      <c r="J38" s="10"/>
    </row>
    <row r="39">
      <c r="E39" s="1">
        <v>5.0</v>
      </c>
      <c r="F39" s="1">
        <v>16.0</v>
      </c>
      <c r="G39" s="1">
        <v>-3.33</v>
      </c>
      <c r="H39" s="10"/>
    </row>
    <row r="40">
      <c r="E40" s="1">
        <v>6.0</v>
      </c>
      <c r="F40" s="1">
        <v>20.0</v>
      </c>
      <c r="G40" s="1">
        <v>-3.85</v>
      </c>
      <c r="H40" s="10"/>
    </row>
    <row r="41">
      <c r="E41" s="1">
        <v>7.0</v>
      </c>
      <c r="F41" s="1">
        <v>24.0</v>
      </c>
      <c r="G41" s="1">
        <v>-4.29</v>
      </c>
      <c r="H41" s="10"/>
      <c r="J41" s="10"/>
    </row>
    <row r="42">
      <c r="E42" s="1"/>
    </row>
    <row r="43">
      <c r="E43" s="1" t="s">
        <v>102</v>
      </c>
      <c r="F43" s="1">
        <v>1.0</v>
      </c>
      <c r="G43" s="1">
        <v>2.0</v>
      </c>
      <c r="H43" s="1">
        <v>3.0</v>
      </c>
      <c r="I43" s="1">
        <v>4.0</v>
      </c>
      <c r="J43" s="1">
        <v>5.0</v>
      </c>
      <c r="K43" s="1">
        <v>6.0</v>
      </c>
      <c r="L43" s="1">
        <v>7.0</v>
      </c>
    </row>
    <row r="44">
      <c r="E44" s="1">
        <v>3.0</v>
      </c>
      <c r="F44" s="1">
        <v>0.0</v>
      </c>
      <c r="G44" s="1">
        <v>-1.11</v>
      </c>
      <c r="H44" s="1">
        <v>-2.0</v>
      </c>
      <c r="I44" s="1">
        <v>-2.73</v>
      </c>
      <c r="J44" s="1">
        <v>-3.33</v>
      </c>
      <c r="K44" s="1">
        <v>-3.85</v>
      </c>
      <c r="L44" s="1">
        <v>-4.29</v>
      </c>
    </row>
    <row r="45">
      <c r="E45" s="1">
        <v>4.0</v>
      </c>
      <c r="F45" s="1">
        <v>-0.5</v>
      </c>
      <c r="G45" s="1">
        <v>-1.56</v>
      </c>
      <c r="H45" s="1">
        <v>-2.4</v>
      </c>
      <c r="I45" s="1">
        <v>-3.09</v>
      </c>
      <c r="J45" s="1">
        <v>-3.67</v>
      </c>
      <c r="K45" s="1">
        <v>-4.15</v>
      </c>
      <c r="L45" s="1">
        <v>-4.57</v>
      </c>
    </row>
    <row r="46">
      <c r="E46" s="1">
        <v>5.0</v>
      </c>
      <c r="F46" s="1">
        <v>-1.0</v>
      </c>
      <c r="G46" s="1">
        <v>-2.0</v>
      </c>
      <c r="H46" s="1">
        <v>-2.8</v>
      </c>
      <c r="I46" s="1">
        <v>-3.45</v>
      </c>
      <c r="J46" s="1">
        <v>-4.0</v>
      </c>
      <c r="K46" s="1">
        <v>-4.46</v>
      </c>
      <c r="L46" s="1">
        <v>-4.86</v>
      </c>
    </row>
    <row r="47">
      <c r="E47" s="1">
        <v>6.0</v>
      </c>
      <c r="F47" s="1">
        <v>-1.5</v>
      </c>
      <c r="G47" s="1">
        <v>-2.44</v>
      </c>
      <c r="H47" s="1">
        <v>-3.2</v>
      </c>
      <c r="I47" s="1">
        <v>-3.82</v>
      </c>
      <c r="J47" s="1">
        <v>-4.33</v>
      </c>
      <c r="K47" s="1">
        <v>-4.77</v>
      </c>
      <c r="L47" s="1">
        <v>-5.14</v>
      </c>
    </row>
    <row r="48">
      <c r="E48" s="1">
        <v>7.0</v>
      </c>
      <c r="F48" s="1">
        <v>-2.0</v>
      </c>
      <c r="G48" s="1">
        <v>-2.89</v>
      </c>
      <c r="H48" s="1">
        <v>-3.6</v>
      </c>
      <c r="I48" s="1">
        <v>-4.18</v>
      </c>
      <c r="J48" s="1">
        <v>-4.67</v>
      </c>
      <c r="K48" s="1">
        <v>-5.08</v>
      </c>
      <c r="L48" s="1">
        <v>-5.43</v>
      </c>
    </row>
    <row r="49">
      <c r="E49" s="1">
        <v>8.0</v>
      </c>
      <c r="F49" s="1">
        <v>-2.5</v>
      </c>
      <c r="G49" s="1">
        <v>-3.33</v>
      </c>
      <c r="H49" s="1">
        <v>-4.0</v>
      </c>
      <c r="I49" s="1">
        <v>-4.55</v>
      </c>
      <c r="J49" s="1">
        <v>-5.0</v>
      </c>
      <c r="K49" s="1">
        <v>-5.38</v>
      </c>
      <c r="L49" s="1">
        <v>-5.71</v>
      </c>
    </row>
    <row r="50">
      <c r="A50" s="1" t="s">
        <v>35</v>
      </c>
      <c r="E50" s="1">
        <v>9.0</v>
      </c>
      <c r="F50" s="1">
        <v>-3.0</v>
      </c>
      <c r="G50" s="1">
        <v>-3.78</v>
      </c>
      <c r="H50" s="1">
        <v>-4.4</v>
      </c>
      <c r="I50" s="1">
        <v>-4.91</v>
      </c>
      <c r="J50" s="1">
        <v>-5.33</v>
      </c>
      <c r="K50" s="1">
        <v>-5.69</v>
      </c>
      <c r="L50" s="1">
        <v>-6.0</v>
      </c>
    </row>
    <row r="51">
      <c r="A51" s="1">
        <v>1.0</v>
      </c>
      <c r="B51" s="1" t="s">
        <v>645</v>
      </c>
      <c r="C51" s="1" t="s">
        <v>646</v>
      </c>
      <c r="E51" s="1">
        <v>10.0</v>
      </c>
      <c r="F51" s="1">
        <v>-3.5</v>
      </c>
      <c r="G51" s="1">
        <v>-4.22</v>
      </c>
      <c r="H51" s="1">
        <v>-4.8</v>
      </c>
      <c r="I51" s="1">
        <v>-5.27</v>
      </c>
      <c r="J51" s="1">
        <v>-5.67</v>
      </c>
      <c r="K51" s="1">
        <v>-6.0</v>
      </c>
      <c r="L51" s="1">
        <v>-6.29</v>
      </c>
    </row>
    <row r="52">
      <c r="B52" s="1" t="s">
        <v>647</v>
      </c>
      <c r="C52" s="1" t="s">
        <v>648</v>
      </c>
      <c r="E52" s="1">
        <v>11.0</v>
      </c>
      <c r="F52" s="1">
        <v>-4.0</v>
      </c>
      <c r="G52" s="1">
        <v>-4.67</v>
      </c>
      <c r="H52" s="1">
        <v>-5.2</v>
      </c>
      <c r="I52" s="1">
        <v>-5.64</v>
      </c>
      <c r="J52" s="1">
        <v>-6.0</v>
      </c>
      <c r="K52" s="1">
        <v>-6.31</v>
      </c>
      <c r="L52" s="1">
        <v>-6.57</v>
      </c>
    </row>
    <row r="53">
      <c r="A53" s="1">
        <v>2.0</v>
      </c>
      <c r="B53" s="1" t="s">
        <v>649</v>
      </c>
      <c r="C53" s="1" t="s">
        <v>650</v>
      </c>
      <c r="E53" s="1">
        <v>12.0</v>
      </c>
      <c r="F53" s="1">
        <v>-4.5</v>
      </c>
      <c r="G53" s="1">
        <v>-5.11</v>
      </c>
      <c r="H53" s="1">
        <v>-5.6</v>
      </c>
      <c r="I53" s="1">
        <v>-6.0</v>
      </c>
      <c r="J53" s="1">
        <v>-6.33</v>
      </c>
      <c r="K53" s="1">
        <v>-6.62</v>
      </c>
      <c r="L53" s="1">
        <v>-6.86</v>
      </c>
    </row>
    <row r="54">
      <c r="B54" s="1" t="s">
        <v>651</v>
      </c>
      <c r="C54" s="1" t="s">
        <v>652</v>
      </c>
      <c r="E54" s="1">
        <v>13.0</v>
      </c>
      <c r="F54" s="1">
        <v>-5.0</v>
      </c>
      <c r="G54" s="1">
        <v>-5.56</v>
      </c>
      <c r="H54" s="1">
        <v>-6.0</v>
      </c>
      <c r="I54" s="1">
        <v>-6.36</v>
      </c>
      <c r="J54" s="1">
        <v>-6.67</v>
      </c>
      <c r="K54" s="1">
        <v>-6.92</v>
      </c>
      <c r="L54" s="1">
        <v>-7.14</v>
      </c>
    </row>
    <row r="55">
      <c r="A55" s="1">
        <v>3.0</v>
      </c>
      <c r="B55" s="1" t="s">
        <v>653</v>
      </c>
      <c r="C55" s="1" t="s">
        <v>654</v>
      </c>
      <c r="E55" s="1">
        <v>14.0</v>
      </c>
      <c r="F55" s="1">
        <v>-5.5</v>
      </c>
      <c r="G55" s="1">
        <v>-6.0</v>
      </c>
      <c r="H55" s="1">
        <v>-6.4</v>
      </c>
      <c r="I55" s="1">
        <v>-6.73</v>
      </c>
      <c r="J55" s="1">
        <v>-7.0</v>
      </c>
      <c r="K55" s="1">
        <v>-7.23</v>
      </c>
      <c r="L55" s="1">
        <v>-7.43</v>
      </c>
    </row>
    <row r="56">
      <c r="B56" s="1" t="s">
        <v>655</v>
      </c>
      <c r="C56" s="1" t="s">
        <v>656</v>
      </c>
      <c r="E56" s="1">
        <v>15.0</v>
      </c>
      <c r="F56" s="1">
        <v>-6.0</v>
      </c>
      <c r="G56" s="1">
        <v>-6.44</v>
      </c>
      <c r="H56" s="1">
        <v>-6.8</v>
      </c>
      <c r="I56" s="1">
        <v>-7.09</v>
      </c>
      <c r="J56" s="1">
        <v>-7.33</v>
      </c>
      <c r="K56" s="1">
        <v>-7.54</v>
      </c>
      <c r="L56" s="1">
        <v>-7.71</v>
      </c>
    </row>
    <row r="57">
      <c r="A57" s="1">
        <v>4.0</v>
      </c>
      <c r="B57" s="1" t="s">
        <v>657</v>
      </c>
      <c r="C57" s="1" t="s">
        <v>658</v>
      </c>
    </row>
  </sheetData>
  <mergeCells count="2">
    <mergeCell ref="A20:C27"/>
    <mergeCell ref="A35:C42"/>
  </mergeCells>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659</v>
      </c>
      <c r="F1" s="1">
        <v>2.0</v>
      </c>
      <c r="G1" s="1">
        <v>3.0</v>
      </c>
      <c r="H1" s="1">
        <v>4.0</v>
      </c>
      <c r="I1" s="1">
        <v>5.0</v>
      </c>
    </row>
    <row r="2">
      <c r="A2" s="1" t="s">
        <v>2</v>
      </c>
      <c r="B2" s="1" t="s">
        <v>619</v>
      </c>
      <c r="D2" s="1"/>
      <c r="E2" s="1"/>
      <c r="F2" s="17" t="s">
        <v>16</v>
      </c>
      <c r="G2" s="17" t="s">
        <v>51</v>
      </c>
      <c r="H2" s="1" t="s">
        <v>490</v>
      </c>
      <c r="I2" s="30" t="s">
        <v>103</v>
      </c>
    </row>
    <row r="3">
      <c r="A3" s="1" t="s">
        <v>12</v>
      </c>
      <c r="B3" s="1" t="s">
        <v>404</v>
      </c>
      <c r="D3" s="1" t="s">
        <v>14</v>
      </c>
      <c r="E3" s="3">
        <v>15.0</v>
      </c>
      <c r="F3" s="4">
        <f>F8+vlookup($E3,$E9:$I21,F1,false)+vlookup($E4,$E27:$H31,F1,false)</f>
        <v>331</v>
      </c>
      <c r="G3" s="4">
        <f>round(G8/E5,2)</f>
        <v>0.21</v>
      </c>
      <c r="H3" s="19">
        <f>(H8+vlookup(E3,E9:I21,H1,false))*E5+vlookup(E4,E27:I31,H1,false)</f>
        <v>1.03</v>
      </c>
      <c r="I3" s="31">
        <f>I8+vlookup($E3,$E9:$O23,I1,false)+vlookup($E4,$E27:$O31,I1,false)+vlookup($E5,$E35:$O41,I1,false)</f>
        <v>8</v>
      </c>
    </row>
    <row r="4">
      <c r="A4" s="1" t="s">
        <v>15</v>
      </c>
      <c r="B4" s="1" t="s">
        <v>239</v>
      </c>
      <c r="D4" s="1" t="s">
        <v>17</v>
      </c>
      <c r="E4" s="3">
        <v>5.0</v>
      </c>
      <c r="I4" s="32"/>
    </row>
    <row r="5">
      <c r="A5" s="1" t="s">
        <v>18</v>
      </c>
      <c r="B5" s="1" t="s">
        <v>58</v>
      </c>
      <c r="D5" s="1" t="s">
        <v>20</v>
      </c>
      <c r="E5" s="3">
        <v>7.0</v>
      </c>
      <c r="I5" s="32"/>
    </row>
    <row r="6">
      <c r="A6" s="1" t="s">
        <v>21</v>
      </c>
      <c r="B6" s="1">
        <v>5.0</v>
      </c>
      <c r="I6" s="32"/>
    </row>
    <row r="7">
      <c r="A7" s="1" t="s">
        <v>22</v>
      </c>
      <c r="B7" s="1" t="s">
        <v>81</v>
      </c>
      <c r="F7" s="2" t="str">
        <f t="shared" ref="F7:I7" si="1">F$2</f>
        <v>Damage</v>
      </c>
      <c r="G7" s="2" t="str">
        <f t="shared" si="1"/>
        <v>Attack Interval</v>
      </c>
      <c r="H7" s="2" t="str">
        <f t="shared" si="1"/>
        <v>Armor Destruction</v>
      </c>
      <c r="I7" s="30" t="str">
        <f t="shared" si="1"/>
        <v>Hero Cooldown</v>
      </c>
      <c r="J7" s="2"/>
      <c r="K7" s="2"/>
      <c r="L7" s="2"/>
      <c r="M7" s="2"/>
      <c r="N7" s="2"/>
    </row>
    <row r="8">
      <c r="E8" s="1" t="s">
        <v>14</v>
      </c>
      <c r="F8" s="1">
        <v>39.0</v>
      </c>
      <c r="G8" s="1">
        <v>1.5</v>
      </c>
      <c r="H8" s="10">
        <v>0.03</v>
      </c>
      <c r="I8" s="33">
        <v>2.0</v>
      </c>
      <c r="J8" s="10"/>
    </row>
    <row r="9">
      <c r="E9" s="1">
        <v>3.0</v>
      </c>
      <c r="F9" s="1">
        <v>0.0</v>
      </c>
      <c r="H9" s="1">
        <v>0.0</v>
      </c>
      <c r="I9" s="34">
        <v>0.0</v>
      </c>
      <c r="J9" s="10"/>
    </row>
    <row r="10">
      <c r="A10" s="1" t="s">
        <v>14</v>
      </c>
      <c r="B10" s="1" t="s">
        <v>621</v>
      </c>
      <c r="E10" s="1">
        <v>4.0</v>
      </c>
      <c r="F10" s="1">
        <v>6.0</v>
      </c>
      <c r="H10" s="11">
        <v>0.005</v>
      </c>
      <c r="I10" s="34">
        <v>0.5</v>
      </c>
      <c r="J10" s="10"/>
    </row>
    <row r="11">
      <c r="A11" s="1" t="s">
        <v>17</v>
      </c>
      <c r="B11" s="1" t="s">
        <v>60</v>
      </c>
      <c r="E11" s="1">
        <v>5.0</v>
      </c>
      <c r="F11" s="1">
        <v>13.0</v>
      </c>
      <c r="H11" s="10">
        <v>0.01</v>
      </c>
      <c r="I11" s="34">
        <v>1.0</v>
      </c>
      <c r="J11" s="10"/>
    </row>
    <row r="12">
      <c r="A12" s="1" t="s">
        <v>20</v>
      </c>
      <c r="B12" s="1" t="s">
        <v>27</v>
      </c>
      <c r="E12" s="1">
        <v>6.0</v>
      </c>
      <c r="F12" s="1">
        <v>21.0</v>
      </c>
      <c r="H12" s="11">
        <v>0.015</v>
      </c>
      <c r="I12" s="34">
        <v>1.5</v>
      </c>
      <c r="J12" s="10"/>
    </row>
    <row r="13">
      <c r="A13" s="1" t="s">
        <v>28</v>
      </c>
      <c r="B13" s="1">
        <v>4.0</v>
      </c>
      <c r="E13" s="1">
        <v>7.0</v>
      </c>
      <c r="F13" s="1">
        <v>31.0</v>
      </c>
      <c r="H13" s="10">
        <v>0.02</v>
      </c>
      <c r="I13" s="34">
        <v>2.0</v>
      </c>
      <c r="J13" s="10"/>
    </row>
    <row r="14">
      <c r="E14" s="1">
        <v>8.0</v>
      </c>
      <c r="F14" s="1">
        <v>42.0</v>
      </c>
      <c r="H14" s="11">
        <v>0.025</v>
      </c>
      <c r="I14" s="34">
        <v>2.5</v>
      </c>
      <c r="J14" s="10"/>
    </row>
    <row r="15">
      <c r="E15" s="1">
        <v>9.0</v>
      </c>
      <c r="F15" s="1">
        <v>56.0</v>
      </c>
      <c r="H15" s="10">
        <v>0.03</v>
      </c>
      <c r="I15" s="34">
        <v>3.0</v>
      </c>
      <c r="J15" s="10"/>
    </row>
    <row r="16">
      <c r="E16" s="1">
        <v>10.0</v>
      </c>
      <c r="F16" s="1">
        <v>71.0</v>
      </c>
      <c r="H16" s="11">
        <v>0.035</v>
      </c>
      <c r="I16" s="34">
        <v>3.5</v>
      </c>
      <c r="J16" s="10"/>
    </row>
    <row r="17">
      <c r="E17" s="1">
        <v>11.0</v>
      </c>
      <c r="F17" s="1">
        <v>88.0</v>
      </c>
      <c r="H17" s="10">
        <v>0.04</v>
      </c>
      <c r="I17" s="34">
        <v>4.0</v>
      </c>
      <c r="J17" s="10"/>
    </row>
    <row r="18">
      <c r="E18" s="1">
        <v>12.0</v>
      </c>
      <c r="F18" s="1">
        <v>109.0</v>
      </c>
      <c r="H18" s="11">
        <v>0.045</v>
      </c>
      <c r="I18" s="34">
        <v>4.5</v>
      </c>
      <c r="J18" s="10"/>
    </row>
    <row r="19">
      <c r="E19" s="1">
        <v>13.0</v>
      </c>
      <c r="F19" s="1">
        <v>133.0</v>
      </c>
      <c r="H19" s="10">
        <v>0.05</v>
      </c>
      <c r="I19" s="34">
        <v>5.0</v>
      </c>
      <c r="J19" s="10"/>
    </row>
    <row r="20">
      <c r="A20" s="12" t="s">
        <v>660</v>
      </c>
      <c r="E20" s="1">
        <v>14.0</v>
      </c>
      <c r="F20" s="1">
        <v>160.0</v>
      </c>
      <c r="H20" s="11">
        <v>0.055</v>
      </c>
      <c r="I20" s="34">
        <v>5.5</v>
      </c>
      <c r="J20" s="10"/>
    </row>
    <row r="21">
      <c r="E21" s="1">
        <v>15.0</v>
      </c>
      <c r="F21" s="1">
        <v>192.0</v>
      </c>
      <c r="H21" s="10">
        <v>0.06</v>
      </c>
      <c r="I21" s="34">
        <v>6.0</v>
      </c>
      <c r="J21" s="10"/>
    </row>
    <row r="22">
      <c r="J22" s="10"/>
    </row>
    <row r="23">
      <c r="J23" s="10"/>
    </row>
    <row r="25">
      <c r="F25" s="2" t="str">
        <f t="shared" ref="F25:I25" si="2">F$2</f>
        <v>Damage</v>
      </c>
      <c r="G25" s="2" t="str">
        <f t="shared" si="2"/>
        <v>Attack Interval</v>
      </c>
      <c r="H25" s="2" t="str">
        <f t="shared" si="2"/>
        <v>Armor Destruction</v>
      </c>
      <c r="I25" s="2" t="str">
        <f t="shared" si="2"/>
        <v>Hero Cooldown</v>
      </c>
      <c r="J25" s="2"/>
      <c r="K25" s="2"/>
      <c r="L25" s="2"/>
      <c r="M25" s="2"/>
      <c r="N25" s="2"/>
    </row>
    <row r="26">
      <c r="E26" s="1" t="s">
        <v>17</v>
      </c>
      <c r="F26" s="1">
        <f t="shared" ref="F26:I26" si="3">F$8</f>
        <v>39</v>
      </c>
      <c r="G26" s="1">
        <f t="shared" si="3"/>
        <v>1.5</v>
      </c>
      <c r="H26" s="10">
        <f t="shared" si="3"/>
        <v>0.03</v>
      </c>
      <c r="I26" s="1">
        <f t="shared" si="3"/>
        <v>2</v>
      </c>
      <c r="O26" s="1" t="s">
        <v>539</v>
      </c>
    </row>
    <row r="27">
      <c r="E27" s="1">
        <v>1.0</v>
      </c>
      <c r="F27" s="1">
        <v>0.0</v>
      </c>
      <c r="H27" s="1">
        <v>0.0</v>
      </c>
      <c r="I27" s="10"/>
      <c r="J27" s="10"/>
    </row>
    <row r="28">
      <c r="E28" s="1">
        <v>2.0</v>
      </c>
      <c r="F28" s="1">
        <v>25.0</v>
      </c>
      <c r="H28" s="10">
        <v>0.1</v>
      </c>
      <c r="I28" s="11"/>
      <c r="J28" s="11"/>
      <c r="K28" s="10"/>
    </row>
    <row r="29">
      <c r="E29" s="1">
        <v>3.0</v>
      </c>
      <c r="F29" s="1">
        <v>50.0</v>
      </c>
      <c r="H29" s="10">
        <v>0.2</v>
      </c>
      <c r="I29" s="10"/>
      <c r="J29" s="10"/>
    </row>
    <row r="30">
      <c r="E30" s="1">
        <v>4.0</v>
      </c>
      <c r="F30" s="1">
        <v>75.0</v>
      </c>
      <c r="H30" s="10">
        <v>0.3</v>
      </c>
      <c r="I30" s="11"/>
      <c r="J30" s="11"/>
    </row>
    <row r="31">
      <c r="E31" s="1">
        <v>5.0</v>
      </c>
      <c r="F31" s="1">
        <v>100.0</v>
      </c>
      <c r="H31" s="10">
        <v>0.4</v>
      </c>
      <c r="I31" s="10"/>
      <c r="J31" s="10"/>
    </row>
    <row r="33">
      <c r="F33" s="2" t="str">
        <f t="shared" ref="F33:I33" si="4">F$2</f>
        <v>Damage</v>
      </c>
      <c r="G33" s="2" t="str">
        <f t="shared" si="4"/>
        <v>Attack Interval</v>
      </c>
      <c r="H33" s="2" t="str">
        <f t="shared" si="4"/>
        <v>Armor Destruction</v>
      </c>
      <c r="I33" s="2" t="str">
        <f t="shared" si="4"/>
        <v>Hero Cooldown</v>
      </c>
      <c r="J33" s="2"/>
      <c r="K33" s="2"/>
      <c r="L33" s="2"/>
      <c r="M33" s="2"/>
      <c r="N33" s="2"/>
    </row>
    <row r="34">
      <c r="E34" s="1" t="s">
        <v>20</v>
      </c>
      <c r="F34" s="1">
        <f t="shared" ref="F34:I34" si="5">F$8</f>
        <v>39</v>
      </c>
      <c r="G34" s="1">
        <f t="shared" si="5"/>
        <v>1.5</v>
      </c>
      <c r="H34" s="10">
        <f t="shared" si="5"/>
        <v>0.03</v>
      </c>
      <c r="I34" s="1">
        <f t="shared" si="5"/>
        <v>2</v>
      </c>
    </row>
    <row r="35">
      <c r="A35" s="12" t="s">
        <v>661</v>
      </c>
      <c r="E35" s="1">
        <v>1.0</v>
      </c>
      <c r="H35" s="10"/>
    </row>
    <row r="36">
      <c r="E36" s="1">
        <v>2.0</v>
      </c>
      <c r="H36" s="10"/>
      <c r="J36" s="10"/>
    </row>
    <row r="37">
      <c r="E37" s="1">
        <v>3.0</v>
      </c>
      <c r="H37" s="10"/>
      <c r="J37" s="10"/>
    </row>
    <row r="38">
      <c r="E38" s="1">
        <v>4.0</v>
      </c>
      <c r="H38" s="10"/>
      <c r="J38" s="10"/>
    </row>
    <row r="39">
      <c r="E39" s="1">
        <v>5.0</v>
      </c>
      <c r="H39" s="10"/>
    </row>
    <row r="40">
      <c r="E40" s="1">
        <v>6.0</v>
      </c>
      <c r="H40" s="10"/>
    </row>
    <row r="41">
      <c r="E41" s="1">
        <v>7.0</v>
      </c>
      <c r="H41" s="10"/>
      <c r="J41" s="10"/>
    </row>
    <row r="42">
      <c r="E42" s="1"/>
    </row>
    <row r="50">
      <c r="A50" s="1" t="s">
        <v>35</v>
      </c>
    </row>
    <row r="51">
      <c r="A51" s="1">
        <v>1.0</v>
      </c>
    </row>
    <row r="53">
      <c r="A53" s="1">
        <v>2.0</v>
      </c>
    </row>
    <row r="55">
      <c r="A55" s="1">
        <v>3.0</v>
      </c>
    </row>
    <row r="57">
      <c r="A57" s="1">
        <v>4.0</v>
      </c>
    </row>
  </sheetData>
  <mergeCells count="2">
    <mergeCell ref="A20:C27"/>
    <mergeCell ref="A35:C42"/>
  </mergeCells>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662</v>
      </c>
      <c r="F1" s="1">
        <v>2.0</v>
      </c>
      <c r="G1" s="1">
        <v>3.0</v>
      </c>
      <c r="H1" s="1">
        <v>4.0</v>
      </c>
    </row>
    <row r="2">
      <c r="A2" s="1" t="s">
        <v>2</v>
      </c>
      <c r="B2" s="1" t="s">
        <v>619</v>
      </c>
      <c r="D2" s="1"/>
      <c r="E2" s="1"/>
      <c r="F2" s="2" t="s">
        <v>663</v>
      </c>
      <c r="G2" s="2" t="s">
        <v>664</v>
      </c>
      <c r="H2" s="30" t="s">
        <v>103</v>
      </c>
    </row>
    <row r="3">
      <c r="A3" s="1" t="s">
        <v>12</v>
      </c>
      <c r="B3" s="1" t="s">
        <v>404</v>
      </c>
      <c r="D3" s="1" t="s">
        <v>14</v>
      </c>
      <c r="E3" s="3">
        <v>15.0</v>
      </c>
      <c r="F3" s="4">
        <f>F8+vlookup(E3,E44:L56,E5+1,false)+vlookup(E4,E27:H31,F1,false)</f>
        <v>2076</v>
      </c>
      <c r="G3" s="4">
        <f>G8+vlookup(E3,E59:L71,E5+1,false)+vlookup(E4,E27:H31,G1,false)</f>
        <v>415</v>
      </c>
      <c r="H3" s="31">
        <f>H8+vlookup($E3,$E9:$O23,H1,false)+vlookup($E4,$E27:$O31,H1,false)+vlookup($E5,$E35:$O41,H1,false)</f>
        <v>8</v>
      </c>
      <c r="I3" s="18"/>
    </row>
    <row r="4">
      <c r="A4" s="1" t="s">
        <v>15</v>
      </c>
      <c r="B4" s="1" t="s">
        <v>219</v>
      </c>
      <c r="D4" s="1" t="s">
        <v>17</v>
      </c>
      <c r="E4" s="3">
        <v>5.0</v>
      </c>
      <c r="H4" s="32"/>
    </row>
    <row r="5">
      <c r="A5" s="1" t="s">
        <v>18</v>
      </c>
      <c r="B5" s="1" t="s">
        <v>126</v>
      </c>
      <c r="D5" s="1" t="s">
        <v>20</v>
      </c>
      <c r="E5" s="3">
        <v>7.0</v>
      </c>
      <c r="H5" s="32"/>
    </row>
    <row r="6">
      <c r="A6" s="1" t="s">
        <v>21</v>
      </c>
      <c r="B6" s="1">
        <v>6.0</v>
      </c>
      <c r="H6" s="32"/>
    </row>
    <row r="7">
      <c r="A7" s="1" t="s">
        <v>22</v>
      </c>
      <c r="B7" s="1" t="s">
        <v>126</v>
      </c>
      <c r="F7" s="2" t="str">
        <f t="shared" ref="F7:H7" si="1">F$2</f>
        <v>Damage (single target)</v>
      </c>
      <c r="G7" s="2" t="str">
        <f t="shared" si="1"/>
        <v>Damage (multiple target)</v>
      </c>
      <c r="H7" s="30" t="str">
        <f t="shared" si="1"/>
        <v>Hero Cooldown</v>
      </c>
      <c r="I7" s="2"/>
      <c r="J7" s="2"/>
      <c r="K7" s="2"/>
      <c r="L7" s="2"/>
      <c r="M7" s="2"/>
      <c r="N7" s="2"/>
    </row>
    <row r="8">
      <c r="E8" s="1" t="s">
        <v>14</v>
      </c>
      <c r="F8" s="1">
        <v>108.0</v>
      </c>
      <c r="G8" s="1">
        <v>21.0</v>
      </c>
      <c r="H8" s="33">
        <v>2.0</v>
      </c>
      <c r="J8" s="35"/>
    </row>
    <row r="9">
      <c r="E9" s="1">
        <v>3.0</v>
      </c>
      <c r="F9" s="1">
        <v>0.0</v>
      </c>
      <c r="G9" s="1">
        <v>0.0</v>
      </c>
      <c r="H9" s="34">
        <v>0.0</v>
      </c>
      <c r="J9" s="35"/>
    </row>
    <row r="10">
      <c r="A10" s="1" t="s">
        <v>14</v>
      </c>
      <c r="B10" s="1" t="s">
        <v>621</v>
      </c>
      <c r="E10" s="1">
        <v>4.0</v>
      </c>
      <c r="F10" s="1">
        <v>14.0</v>
      </c>
      <c r="G10" s="1">
        <v>3.0</v>
      </c>
      <c r="H10" s="34">
        <v>0.5</v>
      </c>
      <c r="J10" s="35"/>
    </row>
    <row r="11">
      <c r="A11" s="1" t="s">
        <v>17</v>
      </c>
      <c r="B11" s="1" t="s">
        <v>60</v>
      </c>
      <c r="E11" s="1">
        <v>5.0</v>
      </c>
      <c r="F11" s="1">
        <v>30.0</v>
      </c>
      <c r="G11" s="1">
        <v>6.0</v>
      </c>
      <c r="H11" s="34">
        <v>1.0</v>
      </c>
      <c r="J11" s="35"/>
    </row>
    <row r="12">
      <c r="A12" s="1" t="s">
        <v>20</v>
      </c>
      <c r="B12" s="1" t="s">
        <v>27</v>
      </c>
      <c r="E12" s="1">
        <v>6.0</v>
      </c>
      <c r="F12" s="1">
        <v>48.0</v>
      </c>
      <c r="G12" s="1">
        <v>10.0</v>
      </c>
      <c r="H12" s="34">
        <v>1.5</v>
      </c>
      <c r="J12" s="35"/>
    </row>
    <row r="13">
      <c r="A13" s="1" t="s">
        <v>28</v>
      </c>
      <c r="B13" s="1">
        <v>3.0</v>
      </c>
      <c r="E13" s="1">
        <v>7.0</v>
      </c>
      <c r="F13" s="1">
        <v>68.0</v>
      </c>
      <c r="G13" s="1">
        <v>14.0</v>
      </c>
      <c r="H13" s="34">
        <v>2.0</v>
      </c>
      <c r="J13" s="35"/>
    </row>
    <row r="14">
      <c r="E14" s="1">
        <v>8.0</v>
      </c>
      <c r="F14" s="1">
        <v>91.0</v>
      </c>
      <c r="G14" s="1">
        <v>18.0</v>
      </c>
      <c r="H14" s="34">
        <v>2.5</v>
      </c>
      <c r="J14" s="35"/>
    </row>
    <row r="15">
      <c r="E15" s="1">
        <v>9.0</v>
      </c>
      <c r="F15" s="1">
        <v>117.0</v>
      </c>
      <c r="G15" s="1">
        <v>24.0</v>
      </c>
      <c r="H15" s="34">
        <v>3.0</v>
      </c>
      <c r="J15" s="35"/>
    </row>
    <row r="16">
      <c r="E16" s="1">
        <v>10.0</v>
      </c>
      <c r="F16" s="1">
        <v>146.0</v>
      </c>
      <c r="G16" s="1">
        <v>29.0</v>
      </c>
      <c r="H16" s="34">
        <v>3.5</v>
      </c>
      <c r="J16" s="35"/>
    </row>
    <row r="17">
      <c r="E17" s="1">
        <v>11.0</v>
      </c>
      <c r="F17" s="1">
        <v>179.0</v>
      </c>
      <c r="G17" s="1">
        <v>36.0</v>
      </c>
      <c r="H17" s="34">
        <v>4.0</v>
      </c>
      <c r="J17" s="35"/>
    </row>
    <row r="18">
      <c r="E18" s="1">
        <v>12.0</v>
      </c>
      <c r="F18" s="1">
        <v>217.0</v>
      </c>
      <c r="G18" s="1">
        <v>44.0</v>
      </c>
      <c r="H18" s="34">
        <v>4.5</v>
      </c>
      <c r="J18" s="35"/>
    </row>
    <row r="19">
      <c r="E19" s="1">
        <v>13.0</v>
      </c>
      <c r="F19" s="1">
        <v>259.0</v>
      </c>
      <c r="G19" s="1">
        <v>52.0</v>
      </c>
      <c r="H19" s="34">
        <v>5.0</v>
      </c>
      <c r="J19" s="35"/>
    </row>
    <row r="20">
      <c r="A20" s="12" t="s">
        <v>665</v>
      </c>
      <c r="E20" s="1">
        <v>14.0</v>
      </c>
      <c r="F20" s="1">
        <v>307.0</v>
      </c>
      <c r="G20" s="1">
        <v>62.0</v>
      </c>
      <c r="H20" s="34">
        <v>5.5</v>
      </c>
      <c r="J20" s="35"/>
    </row>
    <row r="21">
      <c r="E21" s="1">
        <v>15.0</v>
      </c>
      <c r="F21" s="1">
        <v>361.0</v>
      </c>
      <c r="G21" s="1">
        <v>72.0</v>
      </c>
      <c r="H21" s="34">
        <v>6.0</v>
      </c>
      <c r="J21" s="35"/>
    </row>
    <row r="22">
      <c r="J22" s="10"/>
    </row>
    <row r="23">
      <c r="J23" s="10"/>
    </row>
    <row r="25">
      <c r="F25" s="2" t="str">
        <f t="shared" ref="F25:H25" si="2">F$2</f>
        <v>Damage (single target)</v>
      </c>
      <c r="G25" s="2" t="str">
        <f t="shared" si="2"/>
        <v>Damage (multiple target)</v>
      </c>
      <c r="H25" s="2" t="str">
        <f t="shared" si="2"/>
        <v>Hero Cooldown</v>
      </c>
      <c r="I25" s="2"/>
      <c r="J25" s="2"/>
      <c r="K25" s="2"/>
      <c r="L25" s="2"/>
      <c r="M25" s="2"/>
      <c r="N25" s="2"/>
    </row>
    <row r="26">
      <c r="E26" s="1" t="s">
        <v>17</v>
      </c>
      <c r="F26" s="1">
        <f t="shared" ref="F26:H26" si="3">F$8</f>
        <v>108</v>
      </c>
      <c r="G26" s="1">
        <f t="shared" si="3"/>
        <v>21</v>
      </c>
      <c r="H26" s="1">
        <f t="shared" si="3"/>
        <v>2</v>
      </c>
      <c r="O26" s="1" t="s">
        <v>539</v>
      </c>
    </row>
    <row r="27">
      <c r="E27" s="1">
        <v>1.0</v>
      </c>
      <c r="F27" s="1">
        <v>0.0</v>
      </c>
      <c r="G27" s="1">
        <v>0.0</v>
      </c>
      <c r="I27" s="10"/>
      <c r="J27" s="10"/>
    </row>
    <row r="28">
      <c r="E28" s="1">
        <v>2.0</v>
      </c>
      <c r="F28" s="1">
        <v>50.0</v>
      </c>
      <c r="G28" s="1">
        <v>10.0</v>
      </c>
      <c r="I28" s="11"/>
      <c r="J28" s="11"/>
      <c r="K28" s="10"/>
    </row>
    <row r="29">
      <c r="E29" s="1">
        <v>3.0</v>
      </c>
      <c r="F29" s="1">
        <v>100.0</v>
      </c>
      <c r="G29" s="1">
        <v>20.0</v>
      </c>
      <c r="I29" s="10"/>
      <c r="J29" s="10"/>
    </row>
    <row r="30">
      <c r="E30" s="1">
        <v>4.0</v>
      </c>
      <c r="F30" s="1">
        <v>150.0</v>
      </c>
      <c r="G30" s="1">
        <v>30.0</v>
      </c>
      <c r="I30" s="11"/>
      <c r="J30" s="11"/>
    </row>
    <row r="31">
      <c r="E31" s="1">
        <v>5.0</v>
      </c>
      <c r="F31" s="1">
        <v>200.0</v>
      </c>
      <c r="G31" s="1">
        <v>40.0</v>
      </c>
      <c r="I31" s="10"/>
      <c r="J31" s="10"/>
    </row>
    <row r="33">
      <c r="F33" s="2" t="str">
        <f t="shared" ref="F33:H33" si="4">F$2</f>
        <v>Damage (single target)</v>
      </c>
      <c r="G33" s="2" t="str">
        <f t="shared" si="4"/>
        <v>Damage (multiple target)</v>
      </c>
      <c r="H33" s="2" t="str">
        <f t="shared" si="4"/>
        <v>Hero Cooldown</v>
      </c>
      <c r="I33" s="2"/>
      <c r="J33" s="2"/>
      <c r="K33" s="2"/>
      <c r="L33" s="2"/>
      <c r="M33" s="2"/>
      <c r="N33" s="2"/>
    </row>
    <row r="34">
      <c r="E34" s="1" t="s">
        <v>20</v>
      </c>
      <c r="F34" s="1">
        <f t="shared" ref="F34:H34" si="5">F$8</f>
        <v>108</v>
      </c>
      <c r="G34" s="1">
        <f t="shared" si="5"/>
        <v>21</v>
      </c>
      <c r="H34" s="1">
        <f t="shared" si="5"/>
        <v>2</v>
      </c>
    </row>
    <row r="35">
      <c r="A35" s="12" t="s">
        <v>666</v>
      </c>
      <c r="E35" s="1">
        <v>1.0</v>
      </c>
      <c r="F35" s="4">
        <f t="shared" ref="F35:G35" si="6">round(F$34/2*($E35-1),0)</f>
        <v>0</v>
      </c>
      <c r="G35" s="4">
        <f t="shared" si="6"/>
        <v>0</v>
      </c>
      <c r="H35" s="10"/>
    </row>
    <row r="36">
      <c r="E36" s="1">
        <v>2.0</v>
      </c>
      <c r="F36" s="4">
        <f t="shared" ref="F36:G36" si="7">round(F$34/2*($E36-1),0)</f>
        <v>54</v>
      </c>
      <c r="G36" s="4">
        <f t="shared" si="7"/>
        <v>11</v>
      </c>
      <c r="H36" s="10"/>
      <c r="J36" s="10"/>
    </row>
    <row r="37">
      <c r="E37" s="1">
        <v>3.0</v>
      </c>
      <c r="F37" s="4">
        <f t="shared" ref="F37:G37" si="8">round(F$34/2*($E37-1),0)</f>
        <v>108</v>
      </c>
      <c r="G37" s="4">
        <f t="shared" si="8"/>
        <v>21</v>
      </c>
      <c r="H37" s="10"/>
      <c r="J37" s="10"/>
    </row>
    <row r="38">
      <c r="E38" s="1">
        <v>4.0</v>
      </c>
      <c r="F38" s="4">
        <f t="shared" ref="F38:G38" si="9">round(F$34/2*($E38-1),0)</f>
        <v>162</v>
      </c>
      <c r="G38" s="4">
        <f t="shared" si="9"/>
        <v>32</v>
      </c>
      <c r="H38" s="10"/>
      <c r="J38" s="10"/>
    </row>
    <row r="39">
      <c r="E39" s="1">
        <v>5.0</v>
      </c>
      <c r="F39" s="4">
        <f t="shared" ref="F39:G39" si="10">round(F$34/2*($E39-1),0)</f>
        <v>216</v>
      </c>
      <c r="G39" s="4">
        <f t="shared" si="10"/>
        <v>42</v>
      </c>
      <c r="H39" s="10"/>
    </row>
    <row r="40">
      <c r="E40" s="1">
        <v>6.0</v>
      </c>
      <c r="F40" s="4">
        <f t="shared" ref="F40:G40" si="11">round(F$34/2*($E40-1),0)</f>
        <v>270</v>
      </c>
      <c r="G40" s="4">
        <f t="shared" si="11"/>
        <v>53</v>
      </c>
      <c r="H40" s="10"/>
    </row>
    <row r="41">
      <c r="E41" s="1">
        <v>7.0</v>
      </c>
      <c r="F41" s="4">
        <f t="shared" ref="F41:G41" si="12">round(F$34/2*($E41-1),0)</f>
        <v>324</v>
      </c>
      <c r="G41" s="4">
        <f t="shared" si="12"/>
        <v>63</v>
      </c>
      <c r="H41" s="10"/>
      <c r="J41" s="10"/>
    </row>
    <row r="42">
      <c r="E42" s="1"/>
    </row>
    <row r="43">
      <c r="E43" s="1" t="s">
        <v>667</v>
      </c>
      <c r="F43" s="1">
        <v>1.0</v>
      </c>
      <c r="G43" s="1">
        <v>2.0</v>
      </c>
      <c r="H43" s="1">
        <v>3.0</v>
      </c>
      <c r="I43" s="1">
        <v>4.0</v>
      </c>
      <c r="J43" s="1">
        <v>5.0</v>
      </c>
      <c r="K43" s="1">
        <v>6.0</v>
      </c>
      <c r="L43" s="1">
        <v>7.0</v>
      </c>
    </row>
    <row r="44">
      <c r="E44" s="1">
        <v>3.0</v>
      </c>
      <c r="F44" s="1">
        <v>0.0</v>
      </c>
      <c r="G44" s="1">
        <v>54.0</v>
      </c>
      <c r="H44" s="1">
        <v>108.0</v>
      </c>
      <c r="I44" s="1">
        <v>162.0</v>
      </c>
      <c r="J44" s="1">
        <v>216.0</v>
      </c>
      <c r="K44" s="1">
        <v>270.0</v>
      </c>
      <c r="L44" s="1">
        <v>324.0</v>
      </c>
      <c r="N44" s="36"/>
      <c r="O44" s="36"/>
      <c r="P44" s="36"/>
      <c r="Q44" s="36"/>
      <c r="R44" s="36"/>
      <c r="S44" s="36"/>
      <c r="T44" s="36"/>
    </row>
    <row r="45">
      <c r="E45" s="1">
        <v>4.0</v>
      </c>
      <c r="F45" s="1">
        <v>14.0</v>
      </c>
      <c r="G45" s="1">
        <v>75.0</v>
      </c>
      <c r="H45" s="1">
        <v>136.0</v>
      </c>
      <c r="I45" s="1">
        <v>197.0</v>
      </c>
      <c r="J45" s="1">
        <v>258.0</v>
      </c>
      <c r="K45" s="1">
        <v>319.0</v>
      </c>
      <c r="L45" s="1">
        <v>381.0</v>
      </c>
      <c r="N45" s="36"/>
      <c r="O45" s="36"/>
      <c r="P45" s="36"/>
      <c r="Q45" s="36"/>
      <c r="R45" s="36"/>
      <c r="S45" s="36"/>
      <c r="T45" s="36"/>
    </row>
    <row r="46">
      <c r="E46" s="1">
        <v>5.0</v>
      </c>
      <c r="F46" s="1">
        <v>30.0</v>
      </c>
      <c r="G46" s="1">
        <v>99.0</v>
      </c>
      <c r="H46" s="1">
        <v>168.0</v>
      </c>
      <c r="I46" s="1">
        <v>237.0</v>
      </c>
      <c r="J46" s="1">
        <v>306.0</v>
      </c>
      <c r="K46" s="1">
        <v>375.0</v>
      </c>
      <c r="L46" s="1">
        <v>444.0</v>
      </c>
      <c r="N46" s="36"/>
      <c r="O46" s="36"/>
      <c r="P46" s="36"/>
      <c r="Q46" s="36"/>
      <c r="R46" s="36"/>
      <c r="S46" s="36"/>
      <c r="T46" s="36"/>
    </row>
    <row r="47">
      <c r="E47" s="1">
        <v>6.0</v>
      </c>
      <c r="F47" s="1">
        <v>48.0</v>
      </c>
      <c r="G47" s="1">
        <v>126.0</v>
      </c>
      <c r="H47" s="1">
        <v>204.0</v>
      </c>
      <c r="I47" s="1">
        <v>282.0</v>
      </c>
      <c r="J47" s="1">
        <v>360.0</v>
      </c>
      <c r="K47" s="1">
        <v>438.0</v>
      </c>
      <c r="L47" s="1">
        <v>516.0</v>
      </c>
      <c r="N47" s="36"/>
      <c r="O47" s="36"/>
      <c r="P47" s="36"/>
      <c r="Q47" s="36"/>
      <c r="R47" s="36"/>
      <c r="S47" s="36"/>
      <c r="T47" s="36"/>
    </row>
    <row r="48">
      <c r="E48" s="1">
        <v>7.0</v>
      </c>
      <c r="F48" s="1">
        <v>68.0</v>
      </c>
      <c r="G48" s="1">
        <v>156.0</v>
      </c>
      <c r="H48" s="1">
        <v>244.0</v>
      </c>
      <c r="I48" s="1">
        <v>333.0</v>
      </c>
      <c r="J48" s="1">
        <v>421.0</v>
      </c>
      <c r="K48" s="1">
        <v>509.0</v>
      </c>
      <c r="L48" s="1">
        <v>597.0</v>
      </c>
      <c r="N48" s="36"/>
      <c r="O48" s="36"/>
      <c r="P48" s="36"/>
      <c r="Q48" s="36"/>
      <c r="R48" s="36"/>
      <c r="S48" s="36"/>
      <c r="T48" s="36"/>
    </row>
    <row r="49">
      <c r="E49" s="1">
        <v>8.0</v>
      </c>
      <c r="F49" s="1">
        <v>91.0</v>
      </c>
      <c r="G49" s="1">
        <v>191.0</v>
      </c>
      <c r="H49" s="1">
        <v>290.0</v>
      </c>
      <c r="I49" s="1">
        <v>390.0</v>
      </c>
      <c r="J49" s="1">
        <v>490.0</v>
      </c>
      <c r="K49" s="1">
        <v>589.0</v>
      </c>
      <c r="L49" s="1">
        <v>689.0</v>
      </c>
      <c r="N49" s="36"/>
      <c r="O49" s="36"/>
      <c r="P49" s="36"/>
      <c r="Q49" s="36"/>
      <c r="R49" s="36"/>
      <c r="S49" s="36"/>
      <c r="T49" s="36"/>
    </row>
    <row r="50">
      <c r="A50" s="1" t="s">
        <v>35</v>
      </c>
      <c r="E50" s="1">
        <v>9.0</v>
      </c>
      <c r="F50" s="1">
        <v>117.0</v>
      </c>
      <c r="G50" s="1">
        <v>229.0</v>
      </c>
      <c r="H50" s="1">
        <v>342.0</v>
      </c>
      <c r="I50" s="1">
        <v>455.0</v>
      </c>
      <c r="J50" s="1">
        <v>567.0</v>
      </c>
      <c r="K50" s="1">
        <v>680.0</v>
      </c>
      <c r="L50" s="1">
        <v>793.0</v>
      </c>
      <c r="N50" s="36"/>
      <c r="O50" s="36"/>
      <c r="P50" s="36"/>
      <c r="Q50" s="36"/>
      <c r="R50" s="36"/>
      <c r="S50" s="36"/>
      <c r="T50" s="36"/>
    </row>
    <row r="51">
      <c r="A51" s="1">
        <v>1.0</v>
      </c>
      <c r="B51" s="1" t="s">
        <v>668</v>
      </c>
      <c r="C51" s="1" t="s">
        <v>669</v>
      </c>
      <c r="E51" s="1">
        <v>10.0</v>
      </c>
      <c r="F51" s="1">
        <v>146.0</v>
      </c>
      <c r="G51" s="1">
        <v>273.0</v>
      </c>
      <c r="H51" s="1">
        <v>401.0</v>
      </c>
      <c r="I51" s="1">
        <v>528.0</v>
      </c>
      <c r="J51" s="1">
        <v>655.0</v>
      </c>
      <c r="K51" s="1">
        <v>783.0</v>
      </c>
      <c r="L51" s="1">
        <v>910.0</v>
      </c>
      <c r="N51" s="36"/>
      <c r="O51" s="36"/>
      <c r="P51" s="36"/>
      <c r="Q51" s="36"/>
      <c r="R51" s="36"/>
      <c r="S51" s="36"/>
      <c r="T51" s="36"/>
    </row>
    <row r="52">
      <c r="B52" s="1" t="s">
        <v>670</v>
      </c>
      <c r="C52" s="1" t="s">
        <v>671</v>
      </c>
      <c r="E52" s="1">
        <v>11.0</v>
      </c>
      <c r="F52" s="1">
        <v>179.0</v>
      </c>
      <c r="G52" s="1">
        <v>323.0</v>
      </c>
      <c r="H52" s="1">
        <v>467.0</v>
      </c>
      <c r="I52" s="1">
        <v>611.0</v>
      </c>
      <c r="J52" s="1">
        <v>755.0</v>
      </c>
      <c r="K52" s="1">
        <v>898.0</v>
      </c>
      <c r="L52" s="1">
        <v>1042.0</v>
      </c>
      <c r="N52" s="36"/>
      <c r="O52" s="36"/>
      <c r="P52" s="36"/>
      <c r="Q52" s="36"/>
      <c r="R52" s="36"/>
      <c r="S52" s="36"/>
      <c r="T52" s="36"/>
    </row>
    <row r="53">
      <c r="A53" s="1">
        <v>2.0</v>
      </c>
      <c r="B53" s="1" t="s">
        <v>672</v>
      </c>
      <c r="C53" s="1" t="s">
        <v>673</v>
      </c>
      <c r="E53" s="1">
        <v>12.0</v>
      </c>
      <c r="F53" s="1">
        <v>217.0</v>
      </c>
      <c r="G53" s="1">
        <v>379.0</v>
      </c>
      <c r="H53" s="1">
        <v>542.0</v>
      </c>
      <c r="I53" s="1">
        <v>704.0</v>
      </c>
      <c r="J53" s="1">
        <v>867.0</v>
      </c>
      <c r="K53" s="1">
        <v>1029.0</v>
      </c>
      <c r="L53" s="1">
        <v>1192.0</v>
      </c>
      <c r="N53" s="36"/>
      <c r="O53" s="36"/>
      <c r="P53" s="36"/>
      <c r="Q53" s="36"/>
      <c r="R53" s="36"/>
      <c r="S53" s="36"/>
      <c r="T53" s="36"/>
    </row>
    <row r="54">
      <c r="B54" s="1" t="s">
        <v>674</v>
      </c>
      <c r="C54" s="1" t="s">
        <v>675</v>
      </c>
      <c r="E54" s="1">
        <v>13.0</v>
      </c>
      <c r="F54" s="1">
        <v>259.0</v>
      </c>
      <c r="G54" s="1">
        <v>443.0</v>
      </c>
      <c r="H54" s="1">
        <v>626.0</v>
      </c>
      <c r="I54" s="1">
        <v>810.0</v>
      </c>
      <c r="J54" s="1">
        <v>994.0</v>
      </c>
      <c r="K54" s="1">
        <v>1177.0</v>
      </c>
      <c r="L54" s="1">
        <v>1361.0</v>
      </c>
      <c r="N54" s="36"/>
      <c r="O54" s="36"/>
      <c r="P54" s="36"/>
      <c r="Q54" s="36"/>
      <c r="R54" s="36"/>
      <c r="S54" s="36"/>
      <c r="T54" s="36"/>
    </row>
    <row r="55">
      <c r="A55" s="1">
        <v>3.0</v>
      </c>
      <c r="B55" s="1" t="s">
        <v>676</v>
      </c>
      <c r="C55" s="1" t="s">
        <v>677</v>
      </c>
      <c r="E55" s="1">
        <v>14.0</v>
      </c>
      <c r="F55" s="1">
        <v>307.0</v>
      </c>
      <c r="G55" s="1">
        <v>514.0</v>
      </c>
      <c r="H55" s="1">
        <v>722.0</v>
      </c>
      <c r="I55" s="1">
        <v>929.0</v>
      </c>
      <c r="J55" s="1">
        <v>1137.0</v>
      </c>
      <c r="K55" s="1">
        <v>1344.0</v>
      </c>
      <c r="L55" s="1">
        <v>1552.0</v>
      </c>
      <c r="N55" s="36"/>
      <c r="O55" s="36"/>
      <c r="P55" s="36"/>
      <c r="Q55" s="36"/>
      <c r="R55" s="36"/>
      <c r="S55" s="36"/>
      <c r="T55" s="36"/>
    </row>
    <row r="56">
      <c r="B56" s="1" t="s">
        <v>678</v>
      </c>
      <c r="C56" s="1" t="s">
        <v>679</v>
      </c>
      <c r="E56" s="1">
        <v>15.0</v>
      </c>
      <c r="F56" s="1">
        <v>361.0</v>
      </c>
      <c r="G56" s="1">
        <v>595.0</v>
      </c>
      <c r="H56" s="1">
        <v>830.0</v>
      </c>
      <c r="I56" s="1">
        <v>1064.0</v>
      </c>
      <c r="J56" s="1">
        <v>1299.0</v>
      </c>
      <c r="K56" s="1">
        <v>1533.0</v>
      </c>
      <c r="L56" s="1">
        <v>1768.0</v>
      </c>
      <c r="N56" s="36"/>
      <c r="O56" s="36"/>
      <c r="P56" s="36"/>
      <c r="Q56" s="36"/>
      <c r="R56" s="36"/>
      <c r="S56" s="36"/>
      <c r="T56" s="36"/>
    </row>
    <row r="57">
      <c r="A57" s="1">
        <v>4.0</v>
      </c>
      <c r="B57" s="1" t="s">
        <v>680</v>
      </c>
      <c r="C57" s="1" t="s">
        <v>681</v>
      </c>
    </row>
    <row r="58">
      <c r="E58" s="1" t="s">
        <v>682</v>
      </c>
      <c r="F58" s="1">
        <v>1.0</v>
      </c>
      <c r="G58" s="1">
        <v>2.0</v>
      </c>
      <c r="H58" s="1">
        <v>3.0</v>
      </c>
      <c r="I58" s="1">
        <v>4.0</v>
      </c>
      <c r="J58" s="1">
        <v>5.0</v>
      </c>
      <c r="K58" s="1">
        <v>6.0</v>
      </c>
      <c r="L58" s="1">
        <v>7.0</v>
      </c>
    </row>
    <row r="59">
      <c r="A59" s="1"/>
      <c r="E59" s="1">
        <v>3.0</v>
      </c>
      <c r="F59" s="1">
        <v>0.0</v>
      </c>
      <c r="G59" s="1">
        <v>11.0</v>
      </c>
      <c r="H59" s="1">
        <v>22.0</v>
      </c>
      <c r="I59" s="1">
        <v>33.0</v>
      </c>
      <c r="J59" s="1">
        <v>43.0</v>
      </c>
      <c r="K59" s="1">
        <v>54.0</v>
      </c>
      <c r="L59" s="1">
        <v>65.0</v>
      </c>
    </row>
    <row r="60">
      <c r="A60" s="1"/>
      <c r="E60" s="1">
        <v>4.0</v>
      </c>
      <c r="F60" s="1">
        <v>3.0</v>
      </c>
      <c r="G60" s="1">
        <v>15.0</v>
      </c>
      <c r="H60" s="1">
        <v>27.0</v>
      </c>
      <c r="I60" s="1">
        <v>40.0</v>
      </c>
      <c r="J60" s="1">
        <v>52.0</v>
      </c>
      <c r="K60" s="1">
        <v>64.0</v>
      </c>
      <c r="L60" s="1">
        <v>76.0</v>
      </c>
    </row>
    <row r="61">
      <c r="A61" s="1"/>
      <c r="E61" s="1">
        <v>5.0</v>
      </c>
      <c r="F61" s="1">
        <v>6.0</v>
      </c>
      <c r="G61" s="1">
        <v>20.0</v>
      </c>
      <c r="H61" s="1">
        <v>34.0</v>
      </c>
      <c r="I61" s="1">
        <v>48.0</v>
      </c>
      <c r="J61" s="1">
        <v>61.0</v>
      </c>
      <c r="K61" s="1">
        <v>75.0</v>
      </c>
      <c r="L61" s="1">
        <v>89.0</v>
      </c>
    </row>
    <row r="62">
      <c r="A62" s="1"/>
      <c r="E62" s="1">
        <v>6.0</v>
      </c>
      <c r="F62" s="1">
        <v>10.0</v>
      </c>
      <c r="G62" s="1">
        <v>25.0</v>
      </c>
      <c r="H62" s="1">
        <v>41.0</v>
      </c>
      <c r="I62" s="1">
        <v>57.0</v>
      </c>
      <c r="J62" s="1">
        <v>72.0</v>
      </c>
      <c r="K62" s="1">
        <v>88.0</v>
      </c>
      <c r="L62" s="1">
        <v>103.0</v>
      </c>
    </row>
    <row r="63">
      <c r="A63" s="1"/>
      <c r="E63" s="1">
        <v>7.0</v>
      </c>
      <c r="F63" s="1">
        <v>14.0</v>
      </c>
      <c r="G63" s="1">
        <v>31.0</v>
      </c>
      <c r="H63" s="1">
        <v>49.0</v>
      </c>
      <c r="I63" s="1">
        <v>67.0</v>
      </c>
      <c r="J63" s="1">
        <v>84.0</v>
      </c>
      <c r="K63" s="1">
        <v>102.0</v>
      </c>
      <c r="L63" s="1">
        <v>120.0</v>
      </c>
    </row>
    <row r="64">
      <c r="A64" s="1"/>
      <c r="E64" s="1">
        <v>8.0</v>
      </c>
      <c r="F64" s="1">
        <v>18.0</v>
      </c>
      <c r="G64" s="1">
        <v>38.0</v>
      </c>
      <c r="H64" s="1">
        <v>58.0</v>
      </c>
      <c r="I64" s="1">
        <v>78.0</v>
      </c>
      <c r="J64" s="1">
        <v>98.0</v>
      </c>
      <c r="K64" s="1">
        <v>118.0</v>
      </c>
      <c r="L64" s="1">
        <v>138.0</v>
      </c>
    </row>
    <row r="65">
      <c r="A65" s="1"/>
      <c r="E65" s="1">
        <v>9.0</v>
      </c>
      <c r="F65" s="1">
        <v>24.0</v>
      </c>
      <c r="G65" s="1">
        <v>46.0</v>
      </c>
      <c r="H65" s="1">
        <v>69.0</v>
      </c>
      <c r="I65" s="1">
        <v>91.0</v>
      </c>
      <c r="J65" s="1">
        <v>114.0</v>
      </c>
      <c r="K65" s="1">
        <v>136.0</v>
      </c>
      <c r="L65" s="1">
        <v>159.0</v>
      </c>
    </row>
    <row r="66">
      <c r="A66" s="1"/>
      <c r="E66" s="1">
        <v>10.0</v>
      </c>
      <c r="F66" s="1">
        <v>29.0</v>
      </c>
      <c r="G66" s="1">
        <v>55.0</v>
      </c>
      <c r="H66" s="1">
        <v>80.0</v>
      </c>
      <c r="I66" s="1">
        <v>106.0</v>
      </c>
      <c r="J66" s="1">
        <v>131.0</v>
      </c>
      <c r="K66" s="1">
        <v>157.0</v>
      </c>
      <c r="L66" s="1">
        <v>182.0</v>
      </c>
    </row>
    <row r="67">
      <c r="A67" s="1"/>
      <c r="E67" s="1">
        <v>11.0</v>
      </c>
      <c r="F67" s="1">
        <v>36.0</v>
      </c>
      <c r="G67" s="1">
        <v>65.0</v>
      </c>
      <c r="H67" s="1">
        <v>94.0</v>
      </c>
      <c r="I67" s="1">
        <v>122.0</v>
      </c>
      <c r="J67" s="1">
        <v>151.0</v>
      </c>
      <c r="K67" s="1">
        <v>180.0</v>
      </c>
      <c r="L67" s="1">
        <v>209.0</v>
      </c>
    </row>
    <row r="68">
      <c r="A68" s="1"/>
      <c r="E68" s="1">
        <v>12.0</v>
      </c>
      <c r="F68" s="1">
        <v>44.0</v>
      </c>
      <c r="G68" s="1">
        <v>76.0</v>
      </c>
      <c r="H68" s="1">
        <v>109.0</v>
      </c>
      <c r="I68" s="1">
        <v>141.0</v>
      </c>
      <c r="J68" s="1">
        <v>174.0</v>
      </c>
      <c r="K68" s="1">
        <v>206.0</v>
      </c>
      <c r="L68" s="1">
        <v>239.0</v>
      </c>
    </row>
    <row r="69">
      <c r="A69" s="1"/>
      <c r="E69" s="1">
        <v>13.0</v>
      </c>
      <c r="F69" s="1">
        <v>52.0</v>
      </c>
      <c r="G69" s="1">
        <v>89.0</v>
      </c>
      <c r="H69" s="1">
        <v>125.0</v>
      </c>
      <c r="I69" s="1">
        <v>162.0</v>
      </c>
      <c r="J69" s="1">
        <v>199.0</v>
      </c>
      <c r="K69" s="1">
        <v>236.0</v>
      </c>
      <c r="L69" s="1">
        <v>272.0</v>
      </c>
    </row>
    <row r="70">
      <c r="A70" s="1"/>
      <c r="E70" s="1">
        <v>14.0</v>
      </c>
      <c r="F70" s="1">
        <v>62.0</v>
      </c>
      <c r="G70" s="1">
        <v>103.0</v>
      </c>
      <c r="H70" s="1">
        <v>145.0</v>
      </c>
      <c r="I70" s="1">
        <v>186.0</v>
      </c>
      <c r="J70" s="1">
        <v>228.0</v>
      </c>
      <c r="K70" s="1">
        <v>269.0</v>
      </c>
      <c r="L70" s="1">
        <v>311.0</v>
      </c>
    </row>
    <row r="71">
      <c r="A71" s="1"/>
      <c r="E71" s="1">
        <v>15.0</v>
      </c>
      <c r="F71" s="1">
        <v>72.0</v>
      </c>
      <c r="G71" s="1">
        <v>119.0</v>
      </c>
      <c r="H71" s="1">
        <v>166.0</v>
      </c>
      <c r="I71" s="1">
        <v>213.0</v>
      </c>
      <c r="J71" s="1">
        <v>260.0</v>
      </c>
      <c r="K71" s="1">
        <v>307.0</v>
      </c>
      <c r="L71" s="1">
        <v>354.0</v>
      </c>
    </row>
    <row r="72">
      <c r="A72" s="1"/>
    </row>
  </sheetData>
  <mergeCells count="2">
    <mergeCell ref="A20:C27"/>
    <mergeCell ref="A35:C42"/>
  </mergeCells>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683</v>
      </c>
      <c r="F1" s="1">
        <v>2.0</v>
      </c>
      <c r="G1" s="1">
        <v>3.0</v>
      </c>
      <c r="H1" s="1">
        <v>4.0</v>
      </c>
      <c r="I1" s="1">
        <v>5.0</v>
      </c>
    </row>
    <row r="2">
      <c r="A2" s="1" t="s">
        <v>2</v>
      </c>
      <c r="B2" s="1" t="s">
        <v>619</v>
      </c>
      <c r="D2" s="1"/>
      <c r="E2" s="1"/>
      <c r="F2" s="17" t="s">
        <v>16</v>
      </c>
      <c r="G2" s="17" t="s">
        <v>51</v>
      </c>
      <c r="H2" s="1" t="s">
        <v>177</v>
      </c>
      <c r="I2" s="30" t="s">
        <v>103</v>
      </c>
    </row>
    <row r="3">
      <c r="A3" s="1" t="s">
        <v>12</v>
      </c>
      <c r="B3" s="1" t="s">
        <v>264</v>
      </c>
      <c r="D3" s="1" t="s">
        <v>14</v>
      </c>
      <c r="E3" s="3">
        <v>15.0</v>
      </c>
      <c r="F3" s="4">
        <f>F8+vlookup($E3,$E9:$I21,F1,false)+vlookup($E4,$E25:$I29,F1,false)+vlookup($E5,$E33:$I39,F1,false)</f>
        <v>299</v>
      </c>
      <c r="G3" s="4">
        <f>round(G8/E5,2)</f>
        <v>0.14</v>
      </c>
      <c r="H3" s="5">
        <f>H8+vlookup($E3,$E9:$I21,H1,false)+vlookup($E4,$E25:$I29,H1,false)+vlookup($E5,$E33:$I39,H1,false)</f>
        <v>560</v>
      </c>
      <c r="I3" s="31">
        <f>I8+vlookup($E3,$E9:$O23,I1,false)+vlookup($E4,$E27:$O31,I1,false)+vlookup($E5,$E35:$O41,I1,false)</f>
        <v>8</v>
      </c>
    </row>
    <row r="4">
      <c r="A4" s="1" t="s">
        <v>15</v>
      </c>
      <c r="B4" s="1" t="s">
        <v>219</v>
      </c>
      <c r="D4" s="1" t="s">
        <v>17</v>
      </c>
      <c r="E4" s="3">
        <v>5.0</v>
      </c>
      <c r="I4" s="32"/>
    </row>
    <row r="5">
      <c r="A5" s="1" t="s">
        <v>18</v>
      </c>
      <c r="B5" s="1" t="s">
        <v>58</v>
      </c>
      <c r="D5" s="1" t="s">
        <v>20</v>
      </c>
      <c r="E5" s="3">
        <v>7.0</v>
      </c>
      <c r="I5" s="32"/>
    </row>
    <row r="6">
      <c r="A6" s="1" t="s">
        <v>21</v>
      </c>
      <c r="B6" s="1">
        <v>1.0</v>
      </c>
      <c r="I6" s="32"/>
    </row>
    <row r="7">
      <c r="A7" s="1" t="s">
        <v>22</v>
      </c>
      <c r="B7" s="1" t="s">
        <v>81</v>
      </c>
      <c r="F7" s="2" t="str">
        <f t="shared" ref="F7:I7" si="1">F$2</f>
        <v>Damage</v>
      </c>
      <c r="G7" s="2" t="str">
        <f t="shared" si="1"/>
        <v>Attack Interval</v>
      </c>
      <c r="H7" s="2" t="str">
        <f t="shared" si="1"/>
        <v>Generate mana</v>
      </c>
      <c r="I7" s="30" t="str">
        <f t="shared" si="1"/>
        <v>Hero Cooldown</v>
      </c>
      <c r="J7" s="2"/>
      <c r="K7" s="2"/>
      <c r="L7" s="2"/>
      <c r="M7" s="2"/>
      <c r="N7" s="2"/>
    </row>
    <row r="8">
      <c r="E8" s="1" t="s">
        <v>14</v>
      </c>
      <c r="F8" s="1">
        <v>25.0</v>
      </c>
      <c r="G8" s="1">
        <v>1.0</v>
      </c>
      <c r="H8" s="1">
        <v>80.0</v>
      </c>
      <c r="I8" s="33">
        <v>2.0</v>
      </c>
      <c r="J8" s="10"/>
    </row>
    <row r="9">
      <c r="E9" s="1">
        <v>3.0</v>
      </c>
      <c r="F9" s="1">
        <v>0.0</v>
      </c>
      <c r="I9" s="34">
        <v>0.0</v>
      </c>
      <c r="J9" s="10"/>
    </row>
    <row r="10">
      <c r="A10" s="1" t="s">
        <v>14</v>
      </c>
      <c r="B10" s="1" t="s">
        <v>621</v>
      </c>
      <c r="E10" s="1">
        <v>4.0</v>
      </c>
      <c r="F10" s="1">
        <v>5.0</v>
      </c>
      <c r="H10" s="11"/>
      <c r="I10" s="34">
        <v>0.5</v>
      </c>
      <c r="J10" s="10"/>
    </row>
    <row r="11">
      <c r="A11" s="1" t="s">
        <v>17</v>
      </c>
      <c r="B11" s="1" t="s">
        <v>60</v>
      </c>
      <c r="E11" s="1">
        <v>5.0</v>
      </c>
      <c r="F11" s="1">
        <v>10.0</v>
      </c>
      <c r="H11" s="10"/>
      <c r="I11" s="34">
        <v>1.0</v>
      </c>
      <c r="J11" s="10"/>
    </row>
    <row r="12">
      <c r="A12" s="1" t="s">
        <v>20</v>
      </c>
      <c r="B12" s="1" t="s">
        <v>27</v>
      </c>
      <c r="E12" s="1">
        <v>6.0</v>
      </c>
      <c r="F12" s="1">
        <v>17.0</v>
      </c>
      <c r="H12" s="11"/>
      <c r="I12" s="34">
        <v>1.5</v>
      </c>
      <c r="J12" s="10"/>
    </row>
    <row r="13">
      <c r="A13" s="1" t="s">
        <v>28</v>
      </c>
      <c r="B13" s="1">
        <v>4.0</v>
      </c>
      <c r="E13" s="1">
        <v>7.0</v>
      </c>
      <c r="F13" s="1">
        <v>25.0</v>
      </c>
      <c r="H13" s="10"/>
      <c r="I13" s="34">
        <v>2.0</v>
      </c>
      <c r="J13" s="10"/>
    </row>
    <row r="14">
      <c r="E14" s="1">
        <v>8.0</v>
      </c>
      <c r="F14" s="1">
        <v>35.0</v>
      </c>
      <c r="H14" s="11"/>
      <c r="I14" s="34">
        <v>2.5</v>
      </c>
      <c r="J14" s="10"/>
    </row>
    <row r="15">
      <c r="E15" s="1">
        <v>9.0</v>
      </c>
      <c r="F15" s="1">
        <v>46.0</v>
      </c>
      <c r="H15" s="10"/>
      <c r="I15" s="34">
        <v>3.0</v>
      </c>
      <c r="J15" s="10"/>
    </row>
    <row r="16">
      <c r="E16" s="1">
        <v>10.0</v>
      </c>
      <c r="F16" s="1">
        <v>60.0</v>
      </c>
      <c r="H16" s="11"/>
      <c r="I16" s="34">
        <v>3.5</v>
      </c>
      <c r="J16" s="10"/>
    </row>
    <row r="17">
      <c r="E17" s="1">
        <v>11.0</v>
      </c>
      <c r="F17" s="1">
        <v>76.0</v>
      </c>
      <c r="H17" s="10"/>
      <c r="I17" s="34">
        <v>4.0</v>
      </c>
      <c r="J17" s="10"/>
    </row>
    <row r="18">
      <c r="E18" s="1">
        <v>12.0</v>
      </c>
      <c r="F18" s="1">
        <v>95.0</v>
      </c>
      <c r="H18" s="11"/>
      <c r="I18" s="34">
        <v>4.5</v>
      </c>
      <c r="J18" s="10"/>
    </row>
    <row r="19">
      <c r="E19" s="1">
        <v>13.0</v>
      </c>
      <c r="F19" s="1">
        <v>118.0</v>
      </c>
      <c r="H19" s="10"/>
      <c r="I19" s="34">
        <v>5.0</v>
      </c>
      <c r="J19" s="10"/>
    </row>
    <row r="20">
      <c r="A20" s="12" t="s">
        <v>684</v>
      </c>
      <c r="E20" s="1">
        <v>14.0</v>
      </c>
      <c r="F20" s="1">
        <v>146.0</v>
      </c>
      <c r="H20" s="11"/>
      <c r="I20" s="34">
        <v>5.5</v>
      </c>
      <c r="J20" s="10"/>
    </row>
    <row r="21">
      <c r="E21" s="1">
        <v>15.0</v>
      </c>
      <c r="F21" s="1">
        <v>178.0</v>
      </c>
      <c r="H21" s="10"/>
      <c r="I21" s="34">
        <v>6.0</v>
      </c>
      <c r="J21" s="10"/>
    </row>
    <row r="22">
      <c r="J22" s="10"/>
    </row>
    <row r="23">
      <c r="F23" s="2" t="str">
        <f t="shared" ref="F23:I23" si="2">F$2</f>
        <v>Damage</v>
      </c>
      <c r="G23" s="2" t="str">
        <f t="shared" si="2"/>
        <v>Attack Interval</v>
      </c>
      <c r="H23" s="2" t="str">
        <f t="shared" si="2"/>
        <v>Generate mana</v>
      </c>
      <c r="I23" s="2" t="str">
        <f t="shared" si="2"/>
        <v>Hero Cooldown</v>
      </c>
      <c r="J23" s="2"/>
      <c r="K23" s="2"/>
      <c r="L23" s="2"/>
      <c r="M23" s="2"/>
      <c r="N23" s="2"/>
    </row>
    <row r="24">
      <c r="E24" s="1" t="s">
        <v>17</v>
      </c>
      <c r="F24" s="1">
        <f t="shared" ref="F24:I24" si="3">F$8</f>
        <v>25</v>
      </c>
      <c r="G24" s="1">
        <f t="shared" si="3"/>
        <v>1</v>
      </c>
      <c r="H24" s="1">
        <f t="shared" si="3"/>
        <v>80</v>
      </c>
      <c r="I24" s="1">
        <f t="shared" si="3"/>
        <v>2</v>
      </c>
      <c r="O24" s="1" t="s">
        <v>539</v>
      </c>
    </row>
    <row r="25">
      <c r="E25" s="1">
        <v>1.0</v>
      </c>
      <c r="F25" s="1">
        <v>0.0</v>
      </c>
      <c r="I25" s="10"/>
      <c r="J25" s="10"/>
    </row>
    <row r="26">
      <c r="E26" s="1">
        <v>2.0</v>
      </c>
      <c r="F26" s="1">
        <v>24.0</v>
      </c>
      <c r="H26" s="10"/>
      <c r="I26" s="11"/>
      <c r="J26" s="11"/>
      <c r="K26" s="10"/>
    </row>
    <row r="27">
      <c r="E27" s="1">
        <v>3.0</v>
      </c>
      <c r="F27" s="1">
        <v>48.0</v>
      </c>
      <c r="H27" s="10"/>
      <c r="I27" s="10"/>
      <c r="J27" s="10"/>
    </row>
    <row r="28">
      <c r="E28" s="1">
        <v>4.0</v>
      </c>
      <c r="F28" s="1">
        <v>72.0</v>
      </c>
      <c r="H28" s="10"/>
      <c r="I28" s="11"/>
      <c r="J28" s="11"/>
    </row>
    <row r="29">
      <c r="E29" s="1">
        <v>5.0</v>
      </c>
      <c r="F29" s="1">
        <v>96.0</v>
      </c>
      <c r="H29" s="10"/>
      <c r="I29" s="10"/>
      <c r="J29" s="10"/>
    </row>
    <row r="31">
      <c r="F31" s="2" t="str">
        <f t="shared" ref="F31:I31" si="4">F$2</f>
        <v>Damage</v>
      </c>
      <c r="G31" s="2" t="str">
        <f t="shared" si="4"/>
        <v>Attack Interval</v>
      </c>
      <c r="H31" s="2" t="str">
        <f t="shared" si="4"/>
        <v>Generate mana</v>
      </c>
      <c r="I31" s="2" t="str">
        <f t="shared" si="4"/>
        <v>Hero Cooldown</v>
      </c>
      <c r="J31" s="2"/>
      <c r="K31" s="2"/>
      <c r="L31" s="2"/>
      <c r="M31" s="2"/>
      <c r="N31" s="2"/>
    </row>
    <row r="32">
      <c r="E32" s="1" t="s">
        <v>20</v>
      </c>
      <c r="F32" s="1">
        <f t="shared" ref="F32:I32" si="5">F$8</f>
        <v>25</v>
      </c>
      <c r="G32" s="1">
        <f t="shared" si="5"/>
        <v>1</v>
      </c>
      <c r="H32" s="1">
        <f t="shared" si="5"/>
        <v>80</v>
      </c>
      <c r="I32" s="1">
        <f t="shared" si="5"/>
        <v>2</v>
      </c>
    </row>
    <row r="33">
      <c r="E33" s="1">
        <v>1.0</v>
      </c>
      <c r="H33" s="1">
        <v>0.0</v>
      </c>
    </row>
    <row r="34">
      <c r="E34" s="1">
        <v>2.0</v>
      </c>
      <c r="H34" s="1">
        <v>80.0</v>
      </c>
      <c r="J34" s="10"/>
    </row>
    <row r="35">
      <c r="A35" s="12" t="s">
        <v>685</v>
      </c>
      <c r="E35" s="1">
        <v>3.0</v>
      </c>
      <c r="H35" s="1">
        <v>160.0</v>
      </c>
      <c r="J35" s="10"/>
    </row>
    <row r="36">
      <c r="E36" s="1">
        <v>4.0</v>
      </c>
      <c r="H36" s="1">
        <v>240.0</v>
      </c>
      <c r="J36" s="10"/>
    </row>
    <row r="37">
      <c r="E37" s="1">
        <v>5.0</v>
      </c>
      <c r="H37" s="1">
        <v>320.0</v>
      </c>
    </row>
    <row r="38">
      <c r="E38" s="1">
        <v>6.0</v>
      </c>
      <c r="H38" s="1">
        <v>400.0</v>
      </c>
    </row>
    <row r="39">
      <c r="E39" s="1">
        <v>7.0</v>
      </c>
      <c r="H39" s="1">
        <v>480.0</v>
      </c>
      <c r="J39" s="10"/>
    </row>
    <row r="40">
      <c r="E40" s="1"/>
    </row>
    <row r="50">
      <c r="A50" s="1" t="s">
        <v>35</v>
      </c>
    </row>
    <row r="51">
      <c r="A51" s="1">
        <v>1.0</v>
      </c>
      <c r="B51" s="1" t="s">
        <v>686</v>
      </c>
      <c r="C51" s="1" t="s">
        <v>687</v>
      </c>
    </row>
    <row r="52">
      <c r="B52" s="1" t="s">
        <v>688</v>
      </c>
      <c r="C52" s="1" t="s">
        <v>689</v>
      </c>
    </row>
    <row r="53">
      <c r="A53" s="1">
        <v>2.0</v>
      </c>
      <c r="B53" s="1" t="s">
        <v>690</v>
      </c>
      <c r="C53" s="1" t="s">
        <v>691</v>
      </c>
    </row>
    <row r="54">
      <c r="B54" s="1" t="s">
        <v>692</v>
      </c>
      <c r="C54" s="1" t="s">
        <v>693</v>
      </c>
    </row>
    <row r="55">
      <c r="A55" s="1">
        <v>3.0</v>
      </c>
      <c r="B55" s="1" t="s">
        <v>694</v>
      </c>
      <c r="C55" s="1" t="s">
        <v>695</v>
      </c>
    </row>
    <row r="56">
      <c r="B56" s="1" t="s">
        <v>696</v>
      </c>
      <c r="C56" s="1" t="s">
        <v>697</v>
      </c>
    </row>
    <row r="57">
      <c r="A57" s="1">
        <v>4.0</v>
      </c>
      <c r="B57" s="1" t="s">
        <v>698</v>
      </c>
      <c r="C57" s="1" t="s">
        <v>699</v>
      </c>
    </row>
  </sheetData>
  <mergeCells count="2">
    <mergeCell ref="A20:C27"/>
    <mergeCell ref="A35:C42"/>
  </mergeCells>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700</v>
      </c>
      <c r="F1" s="1">
        <v>2.0</v>
      </c>
      <c r="G1" s="1">
        <v>3.0</v>
      </c>
      <c r="H1" s="1">
        <v>4.0</v>
      </c>
      <c r="I1" s="1">
        <v>5.0</v>
      </c>
      <c r="J1" s="1">
        <v>6.0</v>
      </c>
    </row>
    <row r="2">
      <c r="A2" s="1" t="s">
        <v>2</v>
      </c>
      <c r="B2" s="1" t="s">
        <v>619</v>
      </c>
      <c r="D2" s="1"/>
      <c r="E2" s="1"/>
      <c r="F2" s="17" t="s">
        <v>16</v>
      </c>
      <c r="G2" s="17" t="s">
        <v>51</v>
      </c>
      <c r="H2" s="1" t="s">
        <v>53</v>
      </c>
      <c r="I2" s="1" t="s">
        <v>102</v>
      </c>
      <c r="J2" s="30" t="s">
        <v>103</v>
      </c>
    </row>
    <row r="3">
      <c r="A3" s="1" t="s">
        <v>12</v>
      </c>
      <c r="B3" s="1" t="s">
        <v>264</v>
      </c>
      <c r="D3" s="1" t="s">
        <v>14</v>
      </c>
      <c r="E3" s="3">
        <v>15.0</v>
      </c>
      <c r="F3" s="4">
        <f>F8+vlookup($E3,$E9:$J21,F1,false)+vlookup($E4,$E25:$J29,F1,false)+vlookup($E5,$E33:$J39,F1,false)</f>
        <v>644</v>
      </c>
      <c r="G3" s="29">
        <f>ROUND((G8+vlookup($E3,$E9:$J21,G1,false))/$E5,2)</f>
        <v>0.1</v>
      </c>
      <c r="H3" s="6">
        <f>H8+vlookup($E3,$E9:$J21,H1,false)+vlookup($E4,$E25:$J29,H1,false)+vlookup($E5,$E33:$J39,H1,false)</f>
        <v>2.8</v>
      </c>
      <c r="I3" s="29">
        <f>(I8+vlookup($E3,$E9:$J21,I1,false)+vlookup($E4,$E25:$J29,I1,false))*(1-vlookup($E5,$E33:$J39,I1,false))</f>
        <v>0.65</v>
      </c>
      <c r="J3" s="31">
        <f>J8+vlookup($E3,$E9:$O23,J1,false)+vlookup($E4,$E27:$O31,J1,false)+vlookup($E5,$E35:$O41,J1,false)</f>
        <v>8</v>
      </c>
    </row>
    <row r="4">
      <c r="A4" s="1" t="s">
        <v>15</v>
      </c>
      <c r="B4" s="1" t="s">
        <v>16</v>
      </c>
      <c r="D4" s="1" t="s">
        <v>17</v>
      </c>
      <c r="E4" s="3">
        <v>5.0</v>
      </c>
      <c r="J4" s="32"/>
    </row>
    <row r="5">
      <c r="A5" s="1" t="s">
        <v>18</v>
      </c>
      <c r="B5" s="1" t="s">
        <v>58</v>
      </c>
      <c r="D5" s="1" t="s">
        <v>20</v>
      </c>
      <c r="E5" s="3">
        <v>7.0</v>
      </c>
      <c r="J5" s="32"/>
    </row>
    <row r="6">
      <c r="A6" s="1" t="s">
        <v>21</v>
      </c>
      <c r="B6" s="1">
        <v>4.0</v>
      </c>
      <c r="J6" s="32"/>
    </row>
    <row r="7">
      <c r="A7" s="1" t="s">
        <v>22</v>
      </c>
      <c r="B7" s="1" t="s">
        <v>81</v>
      </c>
      <c r="F7" s="2" t="str">
        <f t="shared" ref="F7:J7" si="1">F$2</f>
        <v>Damage</v>
      </c>
      <c r="G7" s="2" t="str">
        <f t="shared" si="1"/>
        <v>Attack Interval</v>
      </c>
      <c r="H7" s="2" t="str">
        <f t="shared" si="1"/>
        <v>Damage increase</v>
      </c>
      <c r="I7" s="2" t="str">
        <f t="shared" si="1"/>
        <v>Activation interval</v>
      </c>
      <c r="J7" s="30" t="str">
        <f t="shared" si="1"/>
        <v>Hero Cooldown</v>
      </c>
      <c r="K7" s="2"/>
      <c r="L7" s="2"/>
      <c r="M7" s="2"/>
      <c r="N7" s="2"/>
    </row>
    <row r="8">
      <c r="E8" s="1" t="s">
        <v>14</v>
      </c>
      <c r="F8" s="1">
        <v>115.0</v>
      </c>
      <c r="G8" s="1">
        <v>0.8</v>
      </c>
      <c r="H8" s="10">
        <v>0.48</v>
      </c>
      <c r="I8" s="1">
        <v>5.0</v>
      </c>
      <c r="J8" s="33">
        <v>2.0</v>
      </c>
    </row>
    <row r="9">
      <c r="E9" s="1">
        <v>3.0</v>
      </c>
      <c r="F9" s="1">
        <v>0.0</v>
      </c>
      <c r="G9" s="1">
        <v>0.0</v>
      </c>
      <c r="H9" s="10">
        <v>0.0</v>
      </c>
      <c r="I9" s="1">
        <v>0.0</v>
      </c>
      <c r="J9" s="34">
        <v>0.0</v>
      </c>
    </row>
    <row r="10">
      <c r="A10" s="1" t="s">
        <v>14</v>
      </c>
      <c r="B10" s="1" t="s">
        <v>621</v>
      </c>
      <c r="E10" s="1">
        <v>4.0</v>
      </c>
      <c r="F10" s="1">
        <v>13.0</v>
      </c>
      <c r="G10" s="1">
        <v>-0.01</v>
      </c>
      <c r="H10" s="10">
        <v>0.06</v>
      </c>
      <c r="I10" s="1">
        <v>-0.2</v>
      </c>
      <c r="J10" s="34">
        <v>0.5</v>
      </c>
    </row>
    <row r="11">
      <c r="A11" s="1" t="s">
        <v>17</v>
      </c>
      <c r="B11" s="1" t="s">
        <v>60</v>
      </c>
      <c r="E11" s="1">
        <v>5.0</v>
      </c>
      <c r="F11" s="1">
        <v>27.0</v>
      </c>
      <c r="G11" s="1">
        <v>-0.02</v>
      </c>
      <c r="H11" s="10">
        <v>0.12</v>
      </c>
      <c r="I11" s="1">
        <v>-0.4</v>
      </c>
      <c r="J11" s="34">
        <v>1.0</v>
      </c>
    </row>
    <row r="12">
      <c r="A12" s="1" t="s">
        <v>20</v>
      </c>
      <c r="B12" s="1" t="s">
        <v>27</v>
      </c>
      <c r="E12" s="1">
        <v>6.0</v>
      </c>
      <c r="F12" s="1">
        <v>43.0</v>
      </c>
      <c r="G12" s="1">
        <v>-0.03</v>
      </c>
      <c r="H12" s="10">
        <v>0.18</v>
      </c>
      <c r="I12" s="1">
        <v>-0.6</v>
      </c>
      <c r="J12" s="34">
        <v>1.5</v>
      </c>
    </row>
    <row r="13">
      <c r="A13" s="1" t="s">
        <v>28</v>
      </c>
      <c r="B13" s="1">
        <v>5.0</v>
      </c>
      <c r="E13" s="1">
        <v>7.0</v>
      </c>
      <c r="F13" s="1">
        <v>60.0</v>
      </c>
      <c r="G13" s="1">
        <v>-0.04</v>
      </c>
      <c r="H13" s="10">
        <v>0.24</v>
      </c>
      <c r="I13" s="1">
        <v>-0.8</v>
      </c>
      <c r="J13" s="34">
        <v>2.0</v>
      </c>
    </row>
    <row r="14">
      <c r="E14" s="1">
        <v>8.0</v>
      </c>
      <c r="F14" s="1">
        <v>79.0</v>
      </c>
      <c r="G14" s="1">
        <v>-0.05</v>
      </c>
      <c r="H14" s="10">
        <v>0.3</v>
      </c>
      <c r="I14" s="1">
        <v>-1.0</v>
      </c>
      <c r="J14" s="34">
        <v>2.5</v>
      </c>
    </row>
    <row r="15">
      <c r="E15" s="1">
        <v>9.0</v>
      </c>
      <c r="F15" s="1">
        <v>101.0</v>
      </c>
      <c r="G15" s="1">
        <v>-0.06</v>
      </c>
      <c r="H15" s="10">
        <v>0.36</v>
      </c>
      <c r="I15" s="1">
        <v>-1.2</v>
      </c>
      <c r="J15" s="34">
        <v>3.0</v>
      </c>
    </row>
    <row r="16">
      <c r="E16" s="1">
        <v>10.0</v>
      </c>
      <c r="F16" s="1">
        <v>124.0</v>
      </c>
      <c r="G16" s="1">
        <v>-0.07</v>
      </c>
      <c r="H16" s="10">
        <v>0.42</v>
      </c>
      <c r="I16" s="1">
        <v>-1.4</v>
      </c>
      <c r="J16" s="34">
        <v>3.5</v>
      </c>
    </row>
    <row r="17">
      <c r="E17" s="1">
        <v>11.0</v>
      </c>
      <c r="F17" s="1">
        <v>151.0</v>
      </c>
      <c r="G17" s="1">
        <v>-0.08</v>
      </c>
      <c r="H17" s="10">
        <v>0.48</v>
      </c>
      <c r="I17" s="1">
        <v>-1.6</v>
      </c>
      <c r="J17" s="34">
        <v>4.0</v>
      </c>
    </row>
    <row r="18">
      <c r="E18" s="1">
        <v>12.0</v>
      </c>
      <c r="F18" s="1">
        <v>180.0</v>
      </c>
      <c r="G18" s="1">
        <v>-0.09</v>
      </c>
      <c r="H18" s="10">
        <v>0.54</v>
      </c>
      <c r="I18" s="1">
        <v>-1.8</v>
      </c>
      <c r="J18" s="34">
        <v>4.5</v>
      </c>
    </row>
    <row r="19">
      <c r="E19" s="1">
        <v>13.0</v>
      </c>
      <c r="F19" s="1">
        <v>213.0</v>
      </c>
      <c r="G19" s="1">
        <v>-0.1</v>
      </c>
      <c r="H19" s="10">
        <v>0.6</v>
      </c>
      <c r="I19" s="1">
        <v>-2.0</v>
      </c>
      <c r="J19" s="34">
        <v>5.0</v>
      </c>
    </row>
    <row r="20">
      <c r="A20" s="12" t="s">
        <v>701</v>
      </c>
      <c r="E20" s="1">
        <v>14.0</v>
      </c>
      <c r="F20" s="1">
        <v>249.0</v>
      </c>
      <c r="G20" s="1">
        <v>-0.11</v>
      </c>
      <c r="H20" s="10">
        <v>0.66</v>
      </c>
      <c r="I20" s="1">
        <v>-2.2</v>
      </c>
      <c r="J20" s="34">
        <v>5.5</v>
      </c>
    </row>
    <row r="21">
      <c r="E21" s="1">
        <v>15.0</v>
      </c>
      <c r="F21" s="1">
        <v>289.0</v>
      </c>
      <c r="G21" s="1">
        <v>-0.12</v>
      </c>
      <c r="H21" s="10">
        <v>0.72</v>
      </c>
      <c r="I21" s="1">
        <v>-2.4</v>
      </c>
      <c r="J21" s="34">
        <v>6.0</v>
      </c>
    </row>
    <row r="22">
      <c r="J22" s="10"/>
    </row>
    <row r="23">
      <c r="F23" s="2" t="str">
        <f t="shared" ref="F23:J23" si="2">F$2</f>
        <v>Damage</v>
      </c>
      <c r="G23" s="2" t="str">
        <f t="shared" si="2"/>
        <v>Attack Interval</v>
      </c>
      <c r="H23" s="2" t="str">
        <f t="shared" si="2"/>
        <v>Damage increase</v>
      </c>
      <c r="I23" s="2" t="str">
        <f t="shared" si="2"/>
        <v>Activation interval</v>
      </c>
      <c r="J23" s="2" t="str">
        <f t="shared" si="2"/>
        <v>Hero Cooldown</v>
      </c>
      <c r="K23" s="2"/>
      <c r="L23" s="2"/>
      <c r="M23" s="2"/>
      <c r="N23" s="2"/>
    </row>
    <row r="24">
      <c r="E24" s="1" t="s">
        <v>17</v>
      </c>
      <c r="F24" s="1">
        <f t="shared" ref="F24:J24" si="3">F$8</f>
        <v>115</v>
      </c>
      <c r="G24" s="1">
        <f t="shared" si="3"/>
        <v>0.8</v>
      </c>
      <c r="H24" s="10">
        <f t="shared" si="3"/>
        <v>0.48</v>
      </c>
      <c r="I24" s="1">
        <f t="shared" si="3"/>
        <v>5</v>
      </c>
      <c r="J24" s="1">
        <f t="shared" si="3"/>
        <v>2</v>
      </c>
      <c r="O24" s="1" t="s">
        <v>539</v>
      </c>
    </row>
    <row r="25">
      <c r="E25" s="1">
        <v>1.0</v>
      </c>
      <c r="F25" s="1">
        <v>0.0</v>
      </c>
      <c r="H25" s="10">
        <v>0.0</v>
      </c>
      <c r="I25" s="10"/>
      <c r="J25" s="10"/>
    </row>
    <row r="26">
      <c r="E26" s="1">
        <v>2.0</v>
      </c>
      <c r="F26" s="1">
        <v>60.0</v>
      </c>
      <c r="H26" s="10">
        <v>0.4</v>
      </c>
      <c r="I26" s="11"/>
      <c r="J26" s="11"/>
      <c r="K26" s="10"/>
    </row>
    <row r="27">
      <c r="E27" s="1">
        <v>3.0</v>
      </c>
      <c r="F27" s="1">
        <v>120.0</v>
      </c>
      <c r="H27" s="10">
        <v>0.8</v>
      </c>
      <c r="I27" s="10"/>
      <c r="J27" s="10"/>
    </row>
    <row r="28">
      <c r="E28" s="1">
        <v>4.0</v>
      </c>
      <c r="F28" s="1">
        <v>180.0</v>
      </c>
      <c r="H28" s="10">
        <v>1.2</v>
      </c>
      <c r="I28" s="11"/>
      <c r="J28" s="11"/>
    </row>
    <row r="29">
      <c r="E29" s="1">
        <v>5.0</v>
      </c>
      <c r="F29" s="1">
        <v>240.0</v>
      </c>
      <c r="H29" s="10">
        <v>1.6</v>
      </c>
      <c r="I29" s="10"/>
      <c r="J29" s="10"/>
    </row>
    <row r="31">
      <c r="F31" s="2" t="str">
        <f t="shared" ref="F31:J31" si="4">F$2</f>
        <v>Damage</v>
      </c>
      <c r="G31" s="2" t="str">
        <f t="shared" si="4"/>
        <v>Attack Interval</v>
      </c>
      <c r="H31" s="2" t="str">
        <f t="shared" si="4"/>
        <v>Damage increase</v>
      </c>
      <c r="I31" s="2" t="str">
        <f t="shared" si="4"/>
        <v>Activation interval</v>
      </c>
      <c r="J31" s="2" t="str">
        <f t="shared" si="4"/>
        <v>Hero Cooldown</v>
      </c>
      <c r="K31" s="2"/>
      <c r="L31" s="2"/>
      <c r="M31" s="2"/>
      <c r="N31" s="2"/>
    </row>
    <row r="32">
      <c r="E32" s="1" t="s">
        <v>20</v>
      </c>
      <c r="F32" s="1">
        <f t="shared" ref="F32:J32" si="5">F$8</f>
        <v>115</v>
      </c>
      <c r="G32" s="1">
        <f t="shared" si="5"/>
        <v>0.8</v>
      </c>
      <c r="H32" s="10">
        <f t="shared" si="5"/>
        <v>0.48</v>
      </c>
      <c r="I32" s="1">
        <f t="shared" si="5"/>
        <v>5</v>
      </c>
      <c r="J32" s="1">
        <f t="shared" si="5"/>
        <v>2</v>
      </c>
    </row>
    <row r="33">
      <c r="E33" s="1">
        <v>1.0</v>
      </c>
    </row>
    <row r="34">
      <c r="E34" s="1">
        <v>2.0</v>
      </c>
      <c r="I34" s="1">
        <f>1/3</f>
        <v>0.3333333333</v>
      </c>
      <c r="J34" s="10"/>
    </row>
    <row r="35">
      <c r="A35" s="12" t="s">
        <v>702</v>
      </c>
      <c r="E35" s="1">
        <v>3.0</v>
      </c>
      <c r="I35" s="4">
        <f>1/2</f>
        <v>0.5</v>
      </c>
      <c r="J35" s="10"/>
    </row>
    <row r="36">
      <c r="E36" s="1">
        <v>4.0</v>
      </c>
      <c r="I36" s="4">
        <f>3/5</f>
        <v>0.6</v>
      </c>
      <c r="J36" s="10"/>
    </row>
    <row r="37">
      <c r="E37" s="1">
        <v>5.0</v>
      </c>
      <c r="I37" s="4">
        <f>2/3</f>
        <v>0.6666666667</v>
      </c>
    </row>
    <row r="38">
      <c r="E38" s="1">
        <v>6.0</v>
      </c>
      <c r="I38" s="4">
        <f>5/7</f>
        <v>0.7142857143</v>
      </c>
    </row>
    <row r="39">
      <c r="E39" s="1">
        <v>7.0</v>
      </c>
      <c r="I39" s="4">
        <f>3/4</f>
        <v>0.75</v>
      </c>
      <c r="J39" s="10"/>
    </row>
    <row r="40">
      <c r="E40" s="1"/>
    </row>
    <row r="50">
      <c r="A50" s="1" t="s">
        <v>35</v>
      </c>
    </row>
    <row r="51">
      <c r="A51" s="1">
        <v>1.0</v>
      </c>
      <c r="B51" s="1" t="s">
        <v>686</v>
      </c>
      <c r="C51" s="1" t="s">
        <v>703</v>
      </c>
    </row>
    <row r="52">
      <c r="B52" s="1" t="s">
        <v>688</v>
      </c>
      <c r="C52" s="1" t="s">
        <v>704</v>
      </c>
    </row>
    <row r="53">
      <c r="A53" s="1">
        <v>2.0</v>
      </c>
      <c r="B53" s="1" t="s">
        <v>690</v>
      </c>
      <c r="C53" s="1" t="s">
        <v>705</v>
      </c>
    </row>
    <row r="54">
      <c r="B54" s="1" t="s">
        <v>692</v>
      </c>
      <c r="C54" s="1" t="s">
        <v>706</v>
      </c>
    </row>
    <row r="55">
      <c r="A55" s="1">
        <v>3.0</v>
      </c>
      <c r="B55" s="1" t="s">
        <v>694</v>
      </c>
      <c r="C55" s="1" t="s">
        <v>707</v>
      </c>
    </row>
    <row r="56">
      <c r="B56" s="1" t="s">
        <v>696</v>
      </c>
      <c r="C56" s="1" t="s">
        <v>708</v>
      </c>
    </row>
    <row r="57">
      <c r="A57" s="1">
        <v>4.0</v>
      </c>
      <c r="B57" s="1" t="s">
        <v>698</v>
      </c>
      <c r="C57" s="1" t="s">
        <v>709</v>
      </c>
    </row>
  </sheetData>
  <mergeCells count="2">
    <mergeCell ref="A20:C27"/>
    <mergeCell ref="A35:C42"/>
  </mergeCells>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710</v>
      </c>
      <c r="F1" s="1">
        <v>2.0</v>
      </c>
      <c r="G1" s="1">
        <v>3.0</v>
      </c>
      <c r="H1" s="1">
        <v>4.0</v>
      </c>
      <c r="I1" s="1">
        <v>5.0</v>
      </c>
      <c r="J1" s="1">
        <v>6.0</v>
      </c>
    </row>
    <row r="2">
      <c r="A2" s="1" t="s">
        <v>2</v>
      </c>
      <c r="B2" s="1" t="s">
        <v>619</v>
      </c>
      <c r="D2" s="1"/>
      <c r="E2" s="1"/>
      <c r="F2" s="17" t="s">
        <v>16</v>
      </c>
      <c r="G2" s="17" t="s">
        <v>51</v>
      </c>
      <c r="H2" s="1" t="s">
        <v>53</v>
      </c>
      <c r="I2" s="1" t="s">
        <v>711</v>
      </c>
      <c r="J2" s="30" t="s">
        <v>103</v>
      </c>
    </row>
    <row r="3">
      <c r="A3" s="1" t="s">
        <v>12</v>
      </c>
      <c r="B3" s="1" t="s">
        <v>404</v>
      </c>
      <c r="D3" s="1" t="s">
        <v>14</v>
      </c>
      <c r="E3" s="3">
        <v>15.0</v>
      </c>
      <c r="F3" s="4">
        <f>F8+vlookup($E3,$E9:$J21,F1,false)+vlookup($E4,$E25:$J29,F1,false)+vlookup($E5,$E33:$J39,F1,false)</f>
        <v>634</v>
      </c>
      <c r="G3" s="29">
        <f>ROUND((G8+vlookup($E3,$E9:$J21,G1,false))/$E5,2)</f>
        <v>0.14</v>
      </c>
      <c r="H3" s="6">
        <f t="shared" ref="H3:I3" si="1">H8+vlookup($E3,$E9:$J21,H1,false)+vlookup($E4,$E25:$J29,H1,false)+vlookup($E5,$E33:$J39,H1,false)</f>
        <v>3.4</v>
      </c>
      <c r="I3" s="6">
        <f t="shared" si="1"/>
        <v>0.7</v>
      </c>
      <c r="J3" s="31">
        <f>J8+vlookup($E3,$E9:$O23,J1,false)+vlookup($E4,$E27:$O31,J1,false)+vlookup($E5,$E35:$O41,J1,false)</f>
        <v>8</v>
      </c>
    </row>
    <row r="4">
      <c r="A4" s="1" t="s">
        <v>15</v>
      </c>
      <c r="B4" s="1" t="s">
        <v>16</v>
      </c>
      <c r="D4" s="1" t="s">
        <v>17</v>
      </c>
      <c r="E4" s="3">
        <v>5.0</v>
      </c>
      <c r="J4" s="32"/>
    </row>
    <row r="5">
      <c r="A5" s="1" t="s">
        <v>18</v>
      </c>
      <c r="B5" s="1" t="s">
        <v>712</v>
      </c>
      <c r="D5" s="1" t="s">
        <v>20</v>
      </c>
      <c r="E5" s="3">
        <v>7.0</v>
      </c>
      <c r="J5" s="32"/>
    </row>
    <row r="6">
      <c r="A6" s="1" t="s">
        <v>21</v>
      </c>
      <c r="B6" s="1">
        <v>3.0</v>
      </c>
      <c r="J6" s="32"/>
    </row>
    <row r="7">
      <c r="A7" s="1" t="s">
        <v>22</v>
      </c>
      <c r="B7" s="1" t="s">
        <v>81</v>
      </c>
      <c r="F7" s="2" t="str">
        <f t="shared" ref="F7:J7" si="2">F$2</f>
        <v>Damage</v>
      </c>
      <c r="G7" s="2" t="str">
        <f t="shared" si="2"/>
        <v>Attack Interval</v>
      </c>
      <c r="H7" s="2" t="str">
        <f t="shared" si="2"/>
        <v>Damage increase</v>
      </c>
      <c r="I7" s="2" t="str">
        <f t="shared" si="2"/>
        <v>Hunter mode</v>
      </c>
      <c r="J7" s="30" t="str">
        <f t="shared" si="2"/>
        <v>Hero Cooldown</v>
      </c>
      <c r="K7" s="2"/>
      <c r="L7" s="2"/>
      <c r="M7" s="2"/>
      <c r="N7" s="2"/>
    </row>
    <row r="8">
      <c r="E8" s="1" t="s">
        <v>14</v>
      </c>
      <c r="F8" s="1">
        <v>95.0</v>
      </c>
      <c r="G8" s="1">
        <v>1.0</v>
      </c>
      <c r="H8" s="10">
        <v>1.0</v>
      </c>
      <c r="I8" s="10">
        <v>0.1</v>
      </c>
      <c r="J8" s="33">
        <v>2.0</v>
      </c>
    </row>
    <row r="9">
      <c r="E9" s="1">
        <v>3.0</v>
      </c>
      <c r="F9" s="1">
        <v>0.0</v>
      </c>
      <c r="H9" s="10">
        <v>0.0</v>
      </c>
      <c r="J9" s="34">
        <v>0.0</v>
      </c>
    </row>
    <row r="10">
      <c r="A10" s="1" t="s">
        <v>14</v>
      </c>
      <c r="B10" s="1" t="s">
        <v>621</v>
      </c>
      <c r="E10" s="1">
        <v>4.0</v>
      </c>
      <c r="F10" s="1">
        <v>11.0</v>
      </c>
      <c r="H10" s="10">
        <v>0.1</v>
      </c>
      <c r="J10" s="34">
        <v>0.5</v>
      </c>
    </row>
    <row r="11">
      <c r="A11" s="1" t="s">
        <v>17</v>
      </c>
      <c r="B11" s="1" t="s">
        <v>60</v>
      </c>
      <c r="E11" s="1">
        <v>5.0</v>
      </c>
      <c r="F11" s="1">
        <v>22.0</v>
      </c>
      <c r="H11" s="10">
        <v>0.2</v>
      </c>
      <c r="J11" s="34">
        <v>1.0</v>
      </c>
    </row>
    <row r="12">
      <c r="A12" s="1" t="s">
        <v>20</v>
      </c>
      <c r="B12" s="1" t="s">
        <v>27</v>
      </c>
      <c r="E12" s="1">
        <v>6.0</v>
      </c>
      <c r="F12" s="1">
        <v>35.0</v>
      </c>
      <c r="H12" s="10">
        <v>0.3</v>
      </c>
      <c r="J12" s="34">
        <v>1.5</v>
      </c>
    </row>
    <row r="13">
      <c r="A13" s="1" t="s">
        <v>28</v>
      </c>
      <c r="B13" s="1">
        <v>5.0</v>
      </c>
      <c r="E13" s="1">
        <v>7.0</v>
      </c>
      <c r="F13" s="1">
        <v>50.0</v>
      </c>
      <c r="H13" s="10">
        <v>0.4</v>
      </c>
      <c r="J13" s="34">
        <v>2.0</v>
      </c>
    </row>
    <row r="14">
      <c r="E14" s="1">
        <v>8.0</v>
      </c>
      <c r="F14" s="1">
        <v>66.0</v>
      </c>
      <c r="H14" s="10">
        <v>0.5</v>
      </c>
      <c r="J14" s="34">
        <v>2.5</v>
      </c>
    </row>
    <row r="15">
      <c r="E15" s="1">
        <v>9.0</v>
      </c>
      <c r="F15" s="1">
        <v>84.0</v>
      </c>
      <c r="H15" s="10">
        <v>0.6</v>
      </c>
      <c r="J15" s="34">
        <v>3.0</v>
      </c>
    </row>
    <row r="16">
      <c r="E16" s="1">
        <v>10.0</v>
      </c>
      <c r="F16" s="1">
        <v>103.0</v>
      </c>
      <c r="H16" s="10">
        <v>0.7</v>
      </c>
      <c r="J16" s="34">
        <v>3.5</v>
      </c>
    </row>
    <row r="17">
      <c r="E17" s="1">
        <v>11.0</v>
      </c>
      <c r="F17" s="1">
        <v>125.0</v>
      </c>
      <c r="H17" s="10">
        <v>0.8</v>
      </c>
      <c r="J17" s="34">
        <v>4.0</v>
      </c>
    </row>
    <row r="18">
      <c r="E18" s="1">
        <v>12.0</v>
      </c>
      <c r="F18" s="1">
        <v>149.0</v>
      </c>
      <c r="H18" s="10">
        <v>0.9</v>
      </c>
      <c r="J18" s="34">
        <v>4.5</v>
      </c>
    </row>
    <row r="19">
      <c r="E19" s="1">
        <v>13.0</v>
      </c>
      <c r="F19" s="1">
        <v>176.0</v>
      </c>
      <c r="H19" s="10">
        <v>1.0</v>
      </c>
      <c r="J19" s="34">
        <v>5.0</v>
      </c>
    </row>
    <row r="20">
      <c r="A20" s="12" t="s">
        <v>713</v>
      </c>
      <c r="E20" s="1">
        <v>14.0</v>
      </c>
      <c r="F20" s="1">
        <v>206.0</v>
      </c>
      <c r="H20" s="10">
        <v>1.1</v>
      </c>
      <c r="J20" s="34">
        <v>5.5</v>
      </c>
    </row>
    <row r="21">
      <c r="E21" s="1">
        <v>15.0</v>
      </c>
      <c r="F21" s="1">
        <v>239.0</v>
      </c>
      <c r="H21" s="10">
        <v>1.2</v>
      </c>
      <c r="J21" s="34">
        <v>6.0</v>
      </c>
    </row>
    <row r="22">
      <c r="J22" s="10"/>
    </row>
    <row r="23">
      <c r="F23" s="2" t="str">
        <f t="shared" ref="F23:J23" si="3">F$2</f>
        <v>Damage</v>
      </c>
      <c r="G23" s="2" t="str">
        <f t="shared" si="3"/>
        <v>Attack Interval</v>
      </c>
      <c r="H23" s="2" t="str">
        <f t="shared" si="3"/>
        <v>Damage increase</v>
      </c>
      <c r="I23" s="2" t="str">
        <f t="shared" si="3"/>
        <v>Hunter mode</v>
      </c>
      <c r="J23" s="2" t="str">
        <f t="shared" si="3"/>
        <v>Hero Cooldown</v>
      </c>
      <c r="K23" s="2"/>
      <c r="L23" s="2"/>
      <c r="M23" s="2"/>
      <c r="N23" s="2"/>
    </row>
    <row r="24">
      <c r="E24" s="1" t="s">
        <v>17</v>
      </c>
      <c r="F24" s="1">
        <f t="shared" ref="F24:J24" si="4">F$8</f>
        <v>95</v>
      </c>
      <c r="G24" s="1">
        <f t="shared" si="4"/>
        <v>1</v>
      </c>
      <c r="H24" s="10">
        <f t="shared" si="4"/>
        <v>1</v>
      </c>
      <c r="I24" s="10">
        <f t="shared" si="4"/>
        <v>0.1</v>
      </c>
      <c r="J24" s="1">
        <f t="shared" si="4"/>
        <v>2</v>
      </c>
      <c r="O24" s="1" t="s">
        <v>539</v>
      </c>
    </row>
    <row r="25">
      <c r="E25" s="1">
        <v>1.0</v>
      </c>
      <c r="F25" s="1">
        <v>0.0</v>
      </c>
      <c r="H25" s="10">
        <v>0.0</v>
      </c>
      <c r="I25" s="10"/>
      <c r="J25" s="10"/>
    </row>
    <row r="26">
      <c r="E26" s="1">
        <v>2.0</v>
      </c>
      <c r="F26" s="1">
        <v>75.0</v>
      </c>
      <c r="H26" s="10">
        <v>0.3</v>
      </c>
      <c r="I26" s="11"/>
      <c r="J26" s="11"/>
      <c r="K26" s="10"/>
    </row>
    <row r="27">
      <c r="E27" s="1">
        <v>3.0</v>
      </c>
      <c r="F27" s="1">
        <v>150.0</v>
      </c>
      <c r="H27" s="10">
        <v>0.6</v>
      </c>
      <c r="I27" s="10"/>
      <c r="J27" s="10"/>
    </row>
    <row r="28">
      <c r="E28" s="1">
        <v>4.0</v>
      </c>
      <c r="F28" s="1">
        <v>225.0</v>
      </c>
      <c r="H28" s="10">
        <v>0.9</v>
      </c>
      <c r="I28" s="11"/>
      <c r="J28" s="11"/>
    </row>
    <row r="29">
      <c r="E29" s="1">
        <v>5.0</v>
      </c>
      <c r="F29" s="1">
        <v>300.0</v>
      </c>
      <c r="H29" s="10">
        <v>1.2</v>
      </c>
      <c r="I29" s="10"/>
      <c r="J29" s="10"/>
    </row>
    <row r="31">
      <c r="F31" s="2" t="str">
        <f t="shared" ref="F31:J31" si="5">F$2</f>
        <v>Damage</v>
      </c>
      <c r="G31" s="2" t="str">
        <f t="shared" si="5"/>
        <v>Attack Interval</v>
      </c>
      <c r="H31" s="2" t="str">
        <f t="shared" si="5"/>
        <v>Damage increase</v>
      </c>
      <c r="I31" s="2" t="str">
        <f t="shared" si="5"/>
        <v>Hunter mode</v>
      </c>
      <c r="J31" s="2" t="str">
        <f t="shared" si="5"/>
        <v>Hero Cooldown</v>
      </c>
      <c r="K31" s="2"/>
      <c r="L31" s="2"/>
      <c r="M31" s="2"/>
      <c r="N31" s="2"/>
    </row>
    <row r="32">
      <c r="E32" s="1" t="s">
        <v>20</v>
      </c>
      <c r="F32" s="1">
        <f t="shared" ref="F32:J32" si="6">F$8</f>
        <v>95</v>
      </c>
      <c r="G32" s="1">
        <f t="shared" si="6"/>
        <v>1</v>
      </c>
      <c r="H32" s="10">
        <f t="shared" si="6"/>
        <v>1</v>
      </c>
      <c r="I32" s="10">
        <f t="shared" si="6"/>
        <v>0.1</v>
      </c>
      <c r="J32" s="1">
        <f t="shared" si="6"/>
        <v>2</v>
      </c>
    </row>
    <row r="33">
      <c r="E33" s="1">
        <v>1.0</v>
      </c>
      <c r="I33" s="10">
        <v>0.0</v>
      </c>
    </row>
    <row r="34">
      <c r="E34" s="1">
        <v>2.0</v>
      </c>
      <c r="I34" s="10">
        <v>0.1</v>
      </c>
      <c r="J34" s="10"/>
    </row>
    <row r="35">
      <c r="A35" s="12" t="s">
        <v>714</v>
      </c>
      <c r="E35" s="1">
        <v>3.0</v>
      </c>
      <c r="I35" s="10">
        <v>0.2</v>
      </c>
      <c r="J35" s="10"/>
    </row>
    <row r="36">
      <c r="E36" s="1">
        <v>4.0</v>
      </c>
      <c r="I36" s="10">
        <v>0.3</v>
      </c>
      <c r="J36" s="10"/>
    </row>
    <row r="37">
      <c r="E37" s="1">
        <v>5.0</v>
      </c>
      <c r="I37" s="10">
        <v>0.4</v>
      </c>
    </row>
    <row r="38">
      <c r="E38" s="1">
        <v>6.0</v>
      </c>
      <c r="I38" s="10">
        <v>0.5</v>
      </c>
    </row>
    <row r="39">
      <c r="E39" s="1">
        <v>7.0</v>
      </c>
      <c r="I39" s="10">
        <v>0.6</v>
      </c>
      <c r="J39" s="10"/>
    </row>
    <row r="40">
      <c r="E40" s="1"/>
    </row>
    <row r="50">
      <c r="A50" s="1" t="s">
        <v>35</v>
      </c>
    </row>
    <row r="51">
      <c r="A51" s="1">
        <v>1.0</v>
      </c>
      <c r="B51" s="1" t="s">
        <v>715</v>
      </c>
      <c r="C51" s="1" t="s">
        <v>716</v>
      </c>
    </row>
    <row r="52">
      <c r="B52" s="1" t="s">
        <v>717</v>
      </c>
      <c r="C52" s="1" t="s">
        <v>718</v>
      </c>
    </row>
    <row r="53">
      <c r="A53" s="1">
        <v>2.0</v>
      </c>
      <c r="B53" s="1" t="s">
        <v>719</v>
      </c>
      <c r="C53" s="14" t="s">
        <v>720</v>
      </c>
    </row>
    <row r="54">
      <c r="B54" s="1" t="s">
        <v>721</v>
      </c>
      <c r="C54" s="1" t="s">
        <v>722</v>
      </c>
    </row>
    <row r="55">
      <c r="A55" s="1">
        <v>3.0</v>
      </c>
      <c r="B55" s="1" t="s">
        <v>723</v>
      </c>
      <c r="C55" s="1" t="s">
        <v>724</v>
      </c>
    </row>
    <row r="56">
      <c r="B56" s="1" t="s">
        <v>725</v>
      </c>
      <c r="C56" s="1" t="s">
        <v>726</v>
      </c>
    </row>
    <row r="57">
      <c r="A57" s="1">
        <v>4.0</v>
      </c>
      <c r="B57" s="1" t="s">
        <v>727</v>
      </c>
      <c r="C57" s="1" t="s">
        <v>728</v>
      </c>
    </row>
  </sheetData>
  <mergeCells count="2">
    <mergeCell ref="A20:C27"/>
    <mergeCell ref="A35:C42"/>
  </mergeCells>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729</v>
      </c>
      <c r="F1" s="1">
        <v>2.0</v>
      </c>
      <c r="G1" s="1">
        <v>3.0</v>
      </c>
      <c r="H1" s="1">
        <v>4.0</v>
      </c>
    </row>
    <row r="2">
      <c r="A2" s="1" t="s">
        <v>2</v>
      </c>
      <c r="B2" s="1" t="s">
        <v>619</v>
      </c>
      <c r="D2" s="1"/>
      <c r="E2" s="1"/>
      <c r="F2" s="17" t="s">
        <v>16</v>
      </c>
      <c r="G2" s="17" t="s">
        <v>51</v>
      </c>
      <c r="H2" s="30" t="s">
        <v>103</v>
      </c>
    </row>
    <row r="3">
      <c r="A3" s="1" t="s">
        <v>12</v>
      </c>
      <c r="B3" s="1" t="s">
        <v>264</v>
      </c>
      <c r="D3" s="1" t="s">
        <v>14</v>
      </c>
      <c r="E3" s="3">
        <v>15.0</v>
      </c>
      <c r="F3" s="4">
        <f>F8+vlookup($E3,$E9:$J21,F1,false)+vlookup($E4,$E25:$J29,F1,false)+vlookup($E5,$E33:$J39,F1,false)</f>
        <v>576</v>
      </c>
      <c r="G3" s="29">
        <f>ROUND((G8+vlookup($E3,$E9:$J21,G1,false))/$E5,2)</f>
        <v>0.14</v>
      </c>
      <c r="H3" s="31">
        <f>H8+vlookup($E3,$E9:$O23,H1,false)+vlookup($E4,$E27:$O31,H1,false)+vlookup($E5,$E35:$O41,H1,false)</f>
        <v>8</v>
      </c>
      <c r="J3" s="18"/>
    </row>
    <row r="4">
      <c r="A4" s="1" t="s">
        <v>15</v>
      </c>
      <c r="B4" s="1" t="s">
        <v>16</v>
      </c>
      <c r="D4" s="1" t="s">
        <v>17</v>
      </c>
      <c r="E4" s="3">
        <v>5.0</v>
      </c>
      <c r="H4" s="32"/>
    </row>
    <row r="5">
      <c r="A5" s="1" t="s">
        <v>18</v>
      </c>
      <c r="B5" s="1" t="s">
        <v>58</v>
      </c>
      <c r="D5" s="1" t="s">
        <v>20</v>
      </c>
      <c r="E5" s="3">
        <v>7.0</v>
      </c>
      <c r="H5" s="32"/>
    </row>
    <row r="6">
      <c r="A6" s="1" t="s">
        <v>21</v>
      </c>
      <c r="B6" s="1">
        <v>8.0</v>
      </c>
      <c r="H6" s="32"/>
    </row>
    <row r="7">
      <c r="A7" s="1" t="s">
        <v>22</v>
      </c>
      <c r="B7" s="1" t="s">
        <v>81</v>
      </c>
      <c r="F7" s="2" t="str">
        <f t="shared" ref="F7:H7" si="1">F$2</f>
        <v>Damage</v>
      </c>
      <c r="G7" s="2" t="str">
        <f t="shared" si="1"/>
        <v>Attack Interval</v>
      </c>
      <c r="H7" s="30" t="str">
        <f t="shared" si="1"/>
        <v>Hero Cooldown</v>
      </c>
      <c r="I7" s="2"/>
      <c r="J7" s="2"/>
      <c r="K7" s="2"/>
      <c r="L7" s="2"/>
      <c r="M7" s="2"/>
      <c r="N7" s="2"/>
    </row>
    <row r="8">
      <c r="E8" s="1" t="s">
        <v>14</v>
      </c>
      <c r="F8" s="1">
        <v>93.0</v>
      </c>
      <c r="G8" s="1">
        <v>1.0</v>
      </c>
      <c r="H8" s="33">
        <v>2.0</v>
      </c>
      <c r="I8" s="10"/>
    </row>
    <row r="9">
      <c r="E9" s="1">
        <v>3.0</v>
      </c>
      <c r="F9" s="1">
        <v>0.0</v>
      </c>
      <c r="H9" s="34">
        <v>0.0</v>
      </c>
    </row>
    <row r="10">
      <c r="A10" s="1" t="s">
        <v>14</v>
      </c>
      <c r="B10" s="1" t="s">
        <v>621</v>
      </c>
      <c r="E10" s="1">
        <v>4.0</v>
      </c>
      <c r="F10" s="1">
        <v>10.0</v>
      </c>
      <c r="H10" s="34">
        <v>0.5</v>
      </c>
    </row>
    <row r="11">
      <c r="A11" s="1" t="s">
        <v>17</v>
      </c>
      <c r="B11" s="1" t="s">
        <v>60</v>
      </c>
      <c r="E11" s="1">
        <v>5.0</v>
      </c>
      <c r="F11" s="1">
        <v>21.0</v>
      </c>
      <c r="H11" s="34">
        <v>1.0</v>
      </c>
    </row>
    <row r="12">
      <c r="A12" s="1" t="s">
        <v>20</v>
      </c>
      <c r="B12" s="1" t="s">
        <v>27</v>
      </c>
      <c r="E12" s="1">
        <v>6.0</v>
      </c>
      <c r="F12" s="1">
        <v>33.0</v>
      </c>
      <c r="H12" s="34">
        <v>1.5</v>
      </c>
    </row>
    <row r="13">
      <c r="A13" s="1" t="s">
        <v>28</v>
      </c>
      <c r="B13" s="1">
        <v>3.0</v>
      </c>
      <c r="E13" s="1">
        <v>7.0</v>
      </c>
      <c r="F13" s="1">
        <v>46.0</v>
      </c>
      <c r="H13" s="34">
        <v>2.0</v>
      </c>
    </row>
    <row r="14">
      <c r="E14" s="1">
        <v>8.0</v>
      </c>
      <c r="F14" s="1">
        <v>61.0</v>
      </c>
      <c r="H14" s="34">
        <v>2.5</v>
      </c>
    </row>
    <row r="15">
      <c r="E15" s="1">
        <v>9.0</v>
      </c>
      <c r="F15" s="1">
        <v>77.0</v>
      </c>
      <c r="H15" s="34">
        <v>3.0</v>
      </c>
    </row>
    <row r="16">
      <c r="E16" s="1">
        <v>10.0</v>
      </c>
      <c r="F16" s="1">
        <v>95.0</v>
      </c>
      <c r="H16" s="34">
        <v>3.5</v>
      </c>
    </row>
    <row r="17">
      <c r="E17" s="1">
        <v>11.0</v>
      </c>
      <c r="F17" s="1">
        <v>116.0</v>
      </c>
      <c r="H17" s="34">
        <v>4.0</v>
      </c>
    </row>
    <row r="18">
      <c r="E18" s="1">
        <v>12.0</v>
      </c>
      <c r="F18" s="1">
        <v>138.0</v>
      </c>
      <c r="H18" s="34">
        <v>4.5</v>
      </c>
    </row>
    <row r="19">
      <c r="E19" s="1">
        <v>13.0</v>
      </c>
      <c r="F19" s="1">
        <v>162.0</v>
      </c>
      <c r="H19" s="34">
        <v>5.0</v>
      </c>
    </row>
    <row r="20">
      <c r="A20" s="12" t="s">
        <v>730</v>
      </c>
      <c r="E20" s="1">
        <v>14.0</v>
      </c>
      <c r="F20" s="1">
        <v>189.0</v>
      </c>
      <c r="H20" s="34">
        <v>5.5</v>
      </c>
    </row>
    <row r="21">
      <c r="E21" s="1">
        <v>15.0</v>
      </c>
      <c r="F21" s="1">
        <v>219.0</v>
      </c>
      <c r="H21" s="34">
        <v>6.0</v>
      </c>
    </row>
    <row r="22">
      <c r="J22" s="10"/>
    </row>
    <row r="23">
      <c r="F23" s="2" t="str">
        <f t="shared" ref="F23:H23" si="2">F$2</f>
        <v>Damage</v>
      </c>
      <c r="G23" s="2" t="str">
        <f t="shared" si="2"/>
        <v>Attack Interval</v>
      </c>
      <c r="H23" s="2" t="str">
        <f t="shared" si="2"/>
        <v>Hero Cooldown</v>
      </c>
      <c r="I23" s="2"/>
      <c r="J23" s="2"/>
      <c r="K23" s="2"/>
      <c r="L23" s="2"/>
      <c r="M23" s="2"/>
      <c r="N23" s="2"/>
    </row>
    <row r="24">
      <c r="E24" s="1" t="s">
        <v>17</v>
      </c>
      <c r="F24" s="1">
        <f t="shared" ref="F24:H24" si="3">F$8</f>
        <v>93</v>
      </c>
      <c r="G24" s="1">
        <f t="shared" si="3"/>
        <v>1</v>
      </c>
      <c r="H24" s="1">
        <f t="shared" si="3"/>
        <v>2</v>
      </c>
      <c r="O24" s="1" t="s">
        <v>539</v>
      </c>
    </row>
    <row r="25">
      <c r="E25" s="1">
        <v>1.0</v>
      </c>
      <c r="F25" s="1">
        <v>0.0</v>
      </c>
      <c r="H25" s="10"/>
      <c r="I25" s="10"/>
      <c r="J25" s="10"/>
    </row>
    <row r="26">
      <c r="E26" s="1">
        <v>2.0</v>
      </c>
      <c r="F26" s="1">
        <v>66.0</v>
      </c>
      <c r="H26" s="10"/>
      <c r="I26" s="11"/>
      <c r="J26" s="11"/>
      <c r="K26" s="10"/>
    </row>
    <row r="27">
      <c r="E27" s="1">
        <v>3.0</v>
      </c>
      <c r="F27" s="1">
        <v>132.0</v>
      </c>
      <c r="H27" s="10"/>
      <c r="I27" s="10"/>
      <c r="J27" s="10"/>
    </row>
    <row r="28">
      <c r="E28" s="1">
        <v>4.0</v>
      </c>
      <c r="F28" s="1">
        <v>198.0</v>
      </c>
      <c r="H28" s="10"/>
      <c r="I28" s="11"/>
      <c r="J28" s="11"/>
    </row>
    <row r="29">
      <c r="E29" s="1">
        <v>5.0</v>
      </c>
      <c r="F29" s="1">
        <v>264.0</v>
      </c>
      <c r="H29" s="10"/>
      <c r="I29" s="10"/>
      <c r="J29" s="10"/>
    </row>
    <row r="31">
      <c r="F31" s="2" t="str">
        <f t="shared" ref="F31:H31" si="4">F$2</f>
        <v>Damage</v>
      </c>
      <c r="G31" s="2" t="str">
        <f t="shared" si="4"/>
        <v>Attack Interval</v>
      </c>
      <c r="H31" s="2" t="str">
        <f t="shared" si="4"/>
        <v>Hero Cooldown</v>
      </c>
      <c r="I31" s="2"/>
      <c r="J31" s="2"/>
      <c r="K31" s="2"/>
      <c r="L31" s="2"/>
      <c r="M31" s="2"/>
      <c r="N31" s="2"/>
    </row>
    <row r="32">
      <c r="E32" s="1" t="s">
        <v>20</v>
      </c>
      <c r="F32" s="1">
        <f t="shared" ref="F32:H32" si="5">F$8</f>
        <v>93</v>
      </c>
      <c r="G32" s="1">
        <f t="shared" si="5"/>
        <v>1</v>
      </c>
      <c r="H32" s="1">
        <f t="shared" si="5"/>
        <v>2</v>
      </c>
    </row>
    <row r="33">
      <c r="E33" s="1">
        <v>1.0</v>
      </c>
      <c r="I33" s="10"/>
    </row>
    <row r="34">
      <c r="E34" s="1">
        <v>2.0</v>
      </c>
      <c r="I34" s="10"/>
      <c r="J34" s="10"/>
    </row>
    <row r="35">
      <c r="A35" s="12" t="s">
        <v>731</v>
      </c>
      <c r="E35" s="1">
        <v>3.0</v>
      </c>
      <c r="I35" s="10"/>
      <c r="J35" s="10"/>
    </row>
    <row r="36">
      <c r="E36" s="1">
        <v>4.0</v>
      </c>
      <c r="I36" s="10"/>
      <c r="J36" s="10"/>
    </row>
    <row r="37">
      <c r="E37" s="1">
        <v>5.0</v>
      </c>
      <c r="I37" s="10"/>
    </row>
    <row r="38">
      <c r="E38" s="1">
        <v>6.0</v>
      </c>
      <c r="I38" s="10"/>
    </row>
    <row r="39">
      <c r="E39" s="1">
        <v>7.0</v>
      </c>
      <c r="I39" s="10"/>
      <c r="J39" s="10"/>
    </row>
    <row r="40">
      <c r="E40" s="1"/>
    </row>
    <row r="50">
      <c r="A50" s="1" t="s">
        <v>35</v>
      </c>
    </row>
    <row r="51">
      <c r="A51" s="1">
        <v>1.0</v>
      </c>
      <c r="B51" s="1" t="s">
        <v>732</v>
      </c>
      <c r="C51" s="1" t="s">
        <v>733</v>
      </c>
    </row>
    <row r="52">
      <c r="B52" s="1" t="s">
        <v>734</v>
      </c>
      <c r="C52" s="1" t="s">
        <v>735</v>
      </c>
    </row>
    <row r="53">
      <c r="A53" s="1">
        <v>2.0</v>
      </c>
      <c r="B53" s="1" t="s">
        <v>736</v>
      </c>
      <c r="C53" s="1" t="s">
        <v>737</v>
      </c>
    </row>
    <row r="54">
      <c r="B54" s="1" t="s">
        <v>738</v>
      </c>
      <c r="C54" s="1" t="s">
        <v>739</v>
      </c>
    </row>
    <row r="55">
      <c r="A55" s="1">
        <v>3.0</v>
      </c>
      <c r="B55" s="1" t="s">
        <v>740</v>
      </c>
      <c r="C55" s="1" t="s">
        <v>741</v>
      </c>
    </row>
    <row r="56">
      <c r="B56" s="1" t="s">
        <v>742</v>
      </c>
      <c r="C56" s="1" t="s">
        <v>743</v>
      </c>
    </row>
    <row r="57">
      <c r="A57" s="1">
        <v>4.0</v>
      </c>
      <c r="B57" s="1" t="s">
        <v>744</v>
      </c>
      <c r="C57" s="1" t="s">
        <v>745</v>
      </c>
    </row>
  </sheetData>
  <mergeCells count="2">
    <mergeCell ref="A20:C27"/>
    <mergeCell ref="A35:C42"/>
  </mergeCells>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746</v>
      </c>
      <c r="F1" s="1">
        <v>2.0</v>
      </c>
      <c r="G1" s="1">
        <v>3.0</v>
      </c>
      <c r="H1" s="1">
        <v>4.0</v>
      </c>
      <c r="I1" s="1">
        <v>5.0</v>
      </c>
    </row>
    <row r="2">
      <c r="A2" s="1" t="s">
        <v>2</v>
      </c>
      <c r="B2" s="1" t="s">
        <v>747</v>
      </c>
      <c r="D2" s="1"/>
      <c r="E2" s="1"/>
      <c r="F2" s="17" t="s">
        <v>16</v>
      </c>
      <c r="G2" s="17" t="s">
        <v>51</v>
      </c>
      <c r="H2" s="1" t="s">
        <v>548</v>
      </c>
      <c r="I2" s="30" t="s">
        <v>103</v>
      </c>
    </row>
    <row r="3">
      <c r="A3" s="1" t="s">
        <v>12</v>
      </c>
      <c r="B3" s="1" t="s">
        <v>264</v>
      </c>
      <c r="D3" s="1" t="s">
        <v>14</v>
      </c>
      <c r="E3" s="3">
        <v>15.0</v>
      </c>
      <c r="F3" s="4">
        <f>F8+vlookup(E3,E40:L50,E5+1,false)+vlookup(E4,E23:I27,F1,false)</f>
        <v>7567</v>
      </c>
      <c r="G3" s="5">
        <f>G8</f>
        <v>3</v>
      </c>
      <c r="H3" s="18">
        <f>H8+vlookup($E3,$E9:$J19,H1,false)+vlookup($E4,$E23:$J27,H1,false)+vlookup($E5,$E31:$J37,H1,false)</f>
        <v>4.8</v>
      </c>
      <c r="I3" s="31">
        <f>I8+vlookup($E3,$E9:$O23,I1,false)+vlookup($E4,$E27:$O31,I1,false)+vlookup($E5,$E35:$O41,I1,false)</f>
        <v>8</v>
      </c>
      <c r="J3" s="18"/>
    </row>
    <row r="4">
      <c r="A4" s="1" t="s">
        <v>15</v>
      </c>
      <c r="B4" s="1" t="s">
        <v>219</v>
      </c>
      <c r="D4" s="1" t="s">
        <v>17</v>
      </c>
      <c r="E4" s="3">
        <v>5.0</v>
      </c>
      <c r="I4" s="32"/>
    </row>
    <row r="5">
      <c r="A5" s="1" t="s">
        <v>18</v>
      </c>
      <c r="B5" s="1" t="s">
        <v>58</v>
      </c>
      <c r="D5" s="1" t="s">
        <v>20</v>
      </c>
      <c r="E5" s="3">
        <v>7.0</v>
      </c>
      <c r="I5" s="32"/>
    </row>
    <row r="6">
      <c r="A6" s="1" t="s">
        <v>21</v>
      </c>
      <c r="B6" s="1">
        <v>11.0</v>
      </c>
      <c r="I6" s="32"/>
    </row>
    <row r="7">
      <c r="A7" s="1" t="s">
        <v>22</v>
      </c>
      <c r="B7" s="1" t="s">
        <v>23</v>
      </c>
      <c r="F7" s="2" t="str">
        <f t="shared" ref="F7:I7" si="1">F$2</f>
        <v>Damage</v>
      </c>
      <c r="G7" s="2" t="str">
        <f t="shared" si="1"/>
        <v>Attack Interval</v>
      </c>
      <c r="H7" s="2" t="str">
        <f t="shared" si="1"/>
        <v>Stun duration</v>
      </c>
      <c r="I7" s="30" t="str">
        <f t="shared" si="1"/>
        <v>Hero Cooldown</v>
      </c>
      <c r="J7" s="2"/>
      <c r="K7" s="2"/>
      <c r="L7" s="2"/>
      <c r="M7" s="2"/>
      <c r="N7" s="2"/>
    </row>
    <row r="8">
      <c r="E8" s="1" t="s">
        <v>14</v>
      </c>
      <c r="F8" s="1">
        <v>331.0</v>
      </c>
      <c r="G8" s="1">
        <v>3.0</v>
      </c>
      <c r="H8" s="1">
        <v>1.2</v>
      </c>
      <c r="I8" s="33">
        <v>3.0</v>
      </c>
    </row>
    <row r="9">
      <c r="E9" s="1">
        <v>5.0</v>
      </c>
      <c r="F9" s="1">
        <v>0.0</v>
      </c>
      <c r="H9" s="10"/>
      <c r="I9" s="34">
        <v>0.0</v>
      </c>
    </row>
    <row r="10">
      <c r="A10" s="1" t="s">
        <v>14</v>
      </c>
      <c r="B10" s="1" t="s">
        <v>748</v>
      </c>
      <c r="E10" s="1">
        <v>6.0</v>
      </c>
      <c r="F10" s="1">
        <v>40.0</v>
      </c>
      <c r="H10" s="10"/>
      <c r="I10" s="34">
        <v>0.5</v>
      </c>
    </row>
    <row r="11">
      <c r="A11" s="1" t="s">
        <v>17</v>
      </c>
      <c r="B11" s="1" t="s">
        <v>60</v>
      </c>
      <c r="E11" s="1">
        <v>7.0</v>
      </c>
      <c r="F11" s="1">
        <v>83.0</v>
      </c>
      <c r="H11" s="10"/>
      <c r="I11" s="34">
        <v>1.0</v>
      </c>
    </row>
    <row r="12">
      <c r="A12" s="1" t="s">
        <v>20</v>
      </c>
      <c r="B12" s="1" t="s">
        <v>27</v>
      </c>
      <c r="E12" s="1">
        <v>8.0</v>
      </c>
      <c r="F12" s="1">
        <v>132.0</v>
      </c>
      <c r="H12" s="10"/>
      <c r="I12" s="34">
        <v>1.5</v>
      </c>
    </row>
    <row r="13">
      <c r="A13" s="1" t="s">
        <v>28</v>
      </c>
      <c r="B13" s="1">
        <v>4.0</v>
      </c>
      <c r="E13" s="1">
        <v>9.0</v>
      </c>
      <c r="F13" s="1">
        <v>187.0</v>
      </c>
      <c r="H13" s="10"/>
      <c r="I13" s="34">
        <v>2.0</v>
      </c>
    </row>
    <row r="14">
      <c r="E14" s="1">
        <v>10.0</v>
      </c>
      <c r="F14" s="1">
        <v>248.0</v>
      </c>
      <c r="H14" s="10"/>
      <c r="I14" s="34">
        <v>2.5</v>
      </c>
    </row>
    <row r="15">
      <c r="E15" s="1">
        <v>11.0</v>
      </c>
      <c r="F15" s="1">
        <v>317.0</v>
      </c>
      <c r="H15" s="10"/>
      <c r="I15" s="34">
        <v>3.0</v>
      </c>
    </row>
    <row r="16">
      <c r="E16" s="1">
        <v>12.0</v>
      </c>
      <c r="F16" s="1">
        <v>393.0</v>
      </c>
      <c r="H16" s="10"/>
      <c r="I16" s="34">
        <v>3.5</v>
      </c>
    </row>
    <row r="17">
      <c r="E17" s="1">
        <v>13.0</v>
      </c>
      <c r="F17" s="1">
        <v>479.0</v>
      </c>
      <c r="H17" s="10"/>
      <c r="I17" s="34">
        <v>4.0</v>
      </c>
    </row>
    <row r="18">
      <c r="E18" s="1">
        <v>14.0</v>
      </c>
      <c r="F18" s="1">
        <v>574.0</v>
      </c>
      <c r="H18" s="10"/>
      <c r="I18" s="34">
        <v>4.5</v>
      </c>
    </row>
    <row r="19">
      <c r="E19" s="1">
        <v>15.0</v>
      </c>
      <c r="F19" s="1">
        <v>681.0</v>
      </c>
      <c r="H19" s="10"/>
      <c r="I19" s="34">
        <v>5.0</v>
      </c>
    </row>
    <row r="20">
      <c r="A20" s="12" t="s">
        <v>749</v>
      </c>
      <c r="J20" s="10"/>
    </row>
    <row r="21">
      <c r="F21" s="2" t="str">
        <f t="shared" ref="F21:I21" si="2">F$2</f>
        <v>Damage</v>
      </c>
      <c r="G21" s="2" t="str">
        <f t="shared" si="2"/>
        <v>Attack Interval</v>
      </c>
      <c r="H21" s="2" t="str">
        <f t="shared" si="2"/>
        <v>Stun duration</v>
      </c>
      <c r="I21" s="2" t="str">
        <f t="shared" si="2"/>
        <v>Hero Cooldown</v>
      </c>
      <c r="J21" s="2"/>
      <c r="K21" s="2"/>
      <c r="L21" s="2"/>
      <c r="M21" s="2"/>
      <c r="N21" s="2"/>
    </row>
    <row r="22">
      <c r="E22" s="1" t="s">
        <v>17</v>
      </c>
      <c r="F22" s="1">
        <f t="shared" ref="F22:I22" si="3">F$8</f>
        <v>331</v>
      </c>
      <c r="G22" s="1">
        <f t="shared" si="3"/>
        <v>3</v>
      </c>
      <c r="H22" s="1">
        <f t="shared" si="3"/>
        <v>1.2</v>
      </c>
      <c r="I22" s="1">
        <f t="shared" si="3"/>
        <v>3</v>
      </c>
      <c r="O22" s="1" t="s">
        <v>539</v>
      </c>
    </row>
    <row r="23">
      <c r="E23" s="1">
        <v>1.0</v>
      </c>
      <c r="F23" s="1">
        <v>0.0</v>
      </c>
      <c r="H23" s="10"/>
      <c r="I23" s="10"/>
      <c r="J23" s="10"/>
    </row>
    <row r="24">
      <c r="E24" s="1">
        <v>2.0</v>
      </c>
      <c r="F24" s="1">
        <v>120.0</v>
      </c>
      <c r="H24" s="10"/>
      <c r="I24" s="11"/>
      <c r="J24" s="11"/>
      <c r="K24" s="10"/>
    </row>
    <row r="25">
      <c r="E25" s="1">
        <v>3.0</v>
      </c>
      <c r="F25" s="1">
        <v>240.0</v>
      </c>
      <c r="H25" s="10"/>
      <c r="I25" s="10"/>
      <c r="J25" s="10"/>
    </row>
    <row r="26">
      <c r="E26" s="1">
        <v>4.0</v>
      </c>
      <c r="F26" s="1">
        <v>360.0</v>
      </c>
      <c r="H26" s="10"/>
      <c r="I26" s="11"/>
      <c r="J26" s="11"/>
    </row>
    <row r="27">
      <c r="E27" s="1">
        <v>5.0</v>
      </c>
      <c r="F27" s="1">
        <v>480.0</v>
      </c>
      <c r="H27" s="10"/>
      <c r="I27" s="10"/>
      <c r="J27" s="10"/>
    </row>
    <row r="29">
      <c r="F29" s="2" t="str">
        <f t="shared" ref="F29:I29" si="4">F$2</f>
        <v>Damage</v>
      </c>
      <c r="G29" s="2" t="str">
        <f t="shared" si="4"/>
        <v>Attack Interval</v>
      </c>
      <c r="H29" s="2" t="str">
        <f t="shared" si="4"/>
        <v>Stun duration</v>
      </c>
      <c r="I29" s="2" t="str">
        <f t="shared" si="4"/>
        <v>Hero Cooldown</v>
      </c>
      <c r="J29" s="2"/>
      <c r="K29" s="2"/>
      <c r="L29" s="2"/>
      <c r="M29" s="2"/>
      <c r="N29" s="2"/>
    </row>
    <row r="30">
      <c r="E30" s="1" t="s">
        <v>20</v>
      </c>
      <c r="F30" s="1">
        <f t="shared" ref="F30:I30" si="5">F$8</f>
        <v>331</v>
      </c>
      <c r="G30" s="1">
        <f t="shared" si="5"/>
        <v>3</v>
      </c>
      <c r="H30" s="1">
        <f t="shared" si="5"/>
        <v>1.2</v>
      </c>
      <c r="I30" s="1">
        <f t="shared" si="5"/>
        <v>3</v>
      </c>
    </row>
    <row r="31">
      <c r="E31" s="1">
        <v>1.0</v>
      </c>
      <c r="H31" s="1">
        <v>0.0</v>
      </c>
      <c r="I31" s="10"/>
    </row>
    <row r="32">
      <c r="E32" s="1">
        <v>2.0</v>
      </c>
      <c r="H32" s="1">
        <v>0.6</v>
      </c>
      <c r="I32" s="10"/>
      <c r="J32" s="10"/>
    </row>
    <row r="33">
      <c r="E33" s="1">
        <v>3.0</v>
      </c>
      <c r="H33" s="1">
        <v>1.2</v>
      </c>
      <c r="I33" s="10"/>
      <c r="J33" s="10"/>
    </row>
    <row r="34">
      <c r="E34" s="1">
        <v>4.0</v>
      </c>
      <c r="H34" s="1">
        <v>1.8</v>
      </c>
      <c r="I34" s="10"/>
      <c r="J34" s="10"/>
    </row>
    <row r="35">
      <c r="A35" s="12" t="s">
        <v>750</v>
      </c>
      <c r="E35" s="1">
        <v>5.0</v>
      </c>
      <c r="H35" s="1">
        <v>2.4</v>
      </c>
      <c r="I35" s="10"/>
    </row>
    <row r="36">
      <c r="E36" s="1">
        <v>6.0</v>
      </c>
      <c r="H36" s="1">
        <v>3.0</v>
      </c>
      <c r="I36" s="10"/>
    </row>
    <row r="37">
      <c r="E37" s="1">
        <v>7.0</v>
      </c>
      <c r="H37" s="1">
        <v>3.6</v>
      </c>
      <c r="I37" s="10"/>
      <c r="J37" s="10"/>
    </row>
    <row r="38">
      <c r="E38" s="1"/>
    </row>
    <row r="39">
      <c r="E39" s="1" t="s">
        <v>16</v>
      </c>
      <c r="F39" s="1">
        <v>1.0</v>
      </c>
      <c r="G39" s="1">
        <v>2.0</v>
      </c>
      <c r="H39" s="1">
        <v>3.0</v>
      </c>
      <c r="I39" s="1">
        <v>4.0</v>
      </c>
      <c r="J39" s="1">
        <v>5.0</v>
      </c>
      <c r="K39" s="1">
        <v>6.0</v>
      </c>
      <c r="L39" s="1">
        <v>7.0</v>
      </c>
    </row>
    <row r="40">
      <c r="E40" s="1">
        <v>5.0</v>
      </c>
      <c r="F40" s="1">
        <v>0.0</v>
      </c>
      <c r="G40" s="1">
        <v>332.0</v>
      </c>
      <c r="H40" s="1">
        <v>664.0</v>
      </c>
      <c r="I40" s="1">
        <v>996.0</v>
      </c>
      <c r="J40" s="1">
        <v>1328.0</v>
      </c>
      <c r="K40" s="1">
        <v>1660.0</v>
      </c>
      <c r="L40" s="1">
        <v>1992.0</v>
      </c>
    </row>
    <row r="41">
      <c r="E41" s="1">
        <v>6.0</v>
      </c>
      <c r="F41" s="1">
        <v>40.0</v>
      </c>
      <c r="G41" s="1">
        <v>411.0</v>
      </c>
      <c r="H41" s="1">
        <v>782.0</v>
      </c>
      <c r="I41" s="1">
        <v>1153.0</v>
      </c>
      <c r="J41" s="1">
        <v>1524.0</v>
      </c>
      <c r="K41" s="1">
        <v>1895.0</v>
      </c>
      <c r="L41" s="1">
        <v>2266.0</v>
      </c>
    </row>
    <row r="42">
      <c r="E42" s="1">
        <v>7.0</v>
      </c>
      <c r="F42" s="1">
        <v>83.0</v>
      </c>
      <c r="G42" s="1">
        <v>498.0</v>
      </c>
      <c r="H42" s="1">
        <v>913.0</v>
      </c>
      <c r="I42" s="1">
        <v>1328.0</v>
      </c>
      <c r="J42" s="1">
        <v>1743.0</v>
      </c>
      <c r="K42" s="1">
        <v>2157.0</v>
      </c>
      <c r="L42" s="1">
        <v>2572.0</v>
      </c>
    </row>
    <row r="43">
      <c r="E43" s="1">
        <v>8.0</v>
      </c>
      <c r="F43" s="1">
        <v>132.0</v>
      </c>
      <c r="G43" s="1">
        <v>596.0</v>
      </c>
      <c r="H43" s="1">
        <v>1060.0</v>
      </c>
      <c r="I43" s="1">
        <v>1524.0</v>
      </c>
      <c r="J43" s="1">
        <v>1987.0</v>
      </c>
      <c r="K43" s="1">
        <v>2451.0</v>
      </c>
      <c r="L43" s="1">
        <v>2915.0</v>
      </c>
    </row>
    <row r="44">
      <c r="E44" s="1">
        <v>9.0</v>
      </c>
      <c r="F44" s="1">
        <v>187.0</v>
      </c>
      <c r="G44" s="1">
        <v>705.0</v>
      </c>
      <c r="H44" s="1">
        <v>1224.0</v>
      </c>
      <c r="I44" s="1">
        <v>1742.0</v>
      </c>
      <c r="J44" s="1">
        <v>2261.0</v>
      </c>
      <c r="K44" s="1">
        <v>2779.0</v>
      </c>
      <c r="L44" s="1">
        <v>3298.0</v>
      </c>
    </row>
    <row r="45">
      <c r="A45" s="1"/>
      <c r="E45" s="1">
        <v>10.0</v>
      </c>
      <c r="F45" s="1">
        <v>248.0</v>
      </c>
      <c r="G45" s="1">
        <v>828.0</v>
      </c>
      <c r="H45" s="1">
        <v>1407.0</v>
      </c>
      <c r="I45" s="1">
        <v>1987.0</v>
      </c>
      <c r="J45" s="1">
        <v>2567.0</v>
      </c>
      <c r="K45" s="1">
        <v>3146.0</v>
      </c>
      <c r="L45" s="1">
        <v>3726.0</v>
      </c>
    </row>
    <row r="46">
      <c r="A46" s="1"/>
      <c r="E46" s="1">
        <v>11.0</v>
      </c>
      <c r="F46" s="1">
        <v>317.0</v>
      </c>
      <c r="G46" s="1">
        <v>965.0</v>
      </c>
      <c r="H46" s="1">
        <v>1613.0</v>
      </c>
      <c r="I46" s="1">
        <v>2261.0</v>
      </c>
      <c r="J46" s="1">
        <v>2909.0</v>
      </c>
      <c r="K46" s="1">
        <v>3557.0</v>
      </c>
      <c r="L46" s="1">
        <v>4205.0</v>
      </c>
    </row>
    <row r="47">
      <c r="A47" s="1"/>
      <c r="E47" s="1">
        <v>12.0</v>
      </c>
      <c r="F47" s="1">
        <v>393.0</v>
      </c>
      <c r="G47" s="1">
        <v>1118.0</v>
      </c>
      <c r="H47" s="1">
        <v>1842.0</v>
      </c>
      <c r="I47" s="1">
        <v>2567.0</v>
      </c>
      <c r="J47" s="1">
        <v>3291.0</v>
      </c>
      <c r="K47" s="1">
        <v>4016.0</v>
      </c>
      <c r="L47" s="1">
        <v>4740.0</v>
      </c>
    </row>
    <row r="48">
      <c r="A48" s="1"/>
      <c r="E48" s="1">
        <v>13.0</v>
      </c>
      <c r="F48" s="1">
        <v>479.0</v>
      </c>
      <c r="G48" s="1">
        <v>1289.0</v>
      </c>
      <c r="H48" s="1">
        <v>2099.0</v>
      </c>
      <c r="I48" s="1">
        <v>2909.0</v>
      </c>
      <c r="J48" s="1">
        <v>3719.0</v>
      </c>
      <c r="K48" s="1">
        <v>4529.0</v>
      </c>
      <c r="L48" s="1">
        <v>5339.0</v>
      </c>
    </row>
    <row r="49">
      <c r="A49" s="1"/>
      <c r="E49" s="1">
        <v>14.0</v>
      </c>
      <c r="F49" s="1">
        <v>574.0</v>
      </c>
      <c r="G49" s="1">
        <v>1480.0</v>
      </c>
      <c r="H49" s="1">
        <v>2385.0</v>
      </c>
      <c r="I49" s="1">
        <v>3291.0</v>
      </c>
      <c r="J49" s="1">
        <v>4197.0</v>
      </c>
      <c r="K49" s="1">
        <v>5102.0</v>
      </c>
      <c r="L49" s="1">
        <v>6008.0</v>
      </c>
    </row>
    <row r="50">
      <c r="A50" s="1" t="s">
        <v>35</v>
      </c>
      <c r="E50" s="1">
        <v>15.0</v>
      </c>
      <c r="F50" s="1">
        <v>681.0</v>
      </c>
      <c r="G50" s="1">
        <v>1693.0</v>
      </c>
      <c r="H50" s="1">
        <v>2706.0</v>
      </c>
      <c r="I50" s="1">
        <v>3718.0</v>
      </c>
      <c r="J50" s="1">
        <v>4731.0</v>
      </c>
      <c r="K50" s="1">
        <v>5743.0</v>
      </c>
      <c r="L50" s="1">
        <v>6756.0</v>
      </c>
    </row>
    <row r="51">
      <c r="A51" s="1">
        <v>1.0</v>
      </c>
    </row>
    <row r="52">
      <c r="A52" s="1"/>
    </row>
    <row r="53">
      <c r="A53" s="1">
        <v>2.0</v>
      </c>
    </row>
    <row r="54">
      <c r="A54" s="1"/>
    </row>
    <row r="55">
      <c r="A55" s="1">
        <v>3.0</v>
      </c>
    </row>
    <row r="56">
      <c r="A56" s="1"/>
    </row>
    <row r="57">
      <c r="A57" s="1">
        <v>4.0</v>
      </c>
    </row>
  </sheetData>
  <mergeCells count="2">
    <mergeCell ref="A20:C27"/>
    <mergeCell ref="A35:C4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120</v>
      </c>
      <c r="F1" s="1">
        <v>2.0</v>
      </c>
      <c r="G1" s="1">
        <v>3.0</v>
      </c>
      <c r="H1" s="1">
        <v>4.0</v>
      </c>
      <c r="I1" s="1">
        <v>5.0</v>
      </c>
      <c r="J1" s="1">
        <v>6.0</v>
      </c>
      <c r="K1" s="1">
        <v>7.0</v>
      </c>
      <c r="L1" s="1">
        <v>8.0</v>
      </c>
    </row>
    <row r="2">
      <c r="A2" s="1" t="s">
        <v>2</v>
      </c>
      <c r="B2" s="1" t="s">
        <v>3</v>
      </c>
      <c r="D2" s="1"/>
      <c r="E2" s="1"/>
      <c r="F2" s="17" t="s">
        <v>16</v>
      </c>
      <c r="G2" s="17" t="s">
        <v>51</v>
      </c>
      <c r="H2" s="1" t="s">
        <v>121</v>
      </c>
      <c r="I2" s="1" t="s">
        <v>122</v>
      </c>
      <c r="J2" s="1" t="s">
        <v>123</v>
      </c>
      <c r="K2" s="1" t="s">
        <v>124</v>
      </c>
      <c r="L2" s="1" t="s">
        <v>103</v>
      </c>
    </row>
    <row r="3">
      <c r="A3" s="1" t="s">
        <v>12</v>
      </c>
      <c r="B3" s="1" t="s">
        <v>125</v>
      </c>
      <c r="D3" s="1" t="s">
        <v>14</v>
      </c>
      <c r="E3" s="3">
        <v>15.0</v>
      </c>
      <c r="F3" s="4">
        <f t="shared" ref="F3:L3" si="1">F8+vlookup($E3,$E9:$L17,F1,false)+vlookup($E4,$E21:$L25,F1,false)+vlookup($E5,$E29:$L35,F1,false)</f>
        <v>1827</v>
      </c>
      <c r="G3" s="4">
        <f t="shared" si="1"/>
        <v>0.43</v>
      </c>
      <c r="H3" s="19">
        <f t="shared" si="1"/>
        <v>0.08</v>
      </c>
      <c r="I3" s="6">
        <f t="shared" si="1"/>
        <v>0.23</v>
      </c>
      <c r="J3" s="4">
        <f t="shared" si="1"/>
        <v>70</v>
      </c>
      <c r="K3" s="4">
        <f t="shared" si="1"/>
        <v>100</v>
      </c>
      <c r="L3" s="4">
        <f t="shared" si="1"/>
        <v>8</v>
      </c>
    </row>
    <row r="4">
      <c r="A4" s="1" t="s">
        <v>15</v>
      </c>
      <c r="B4" s="1" t="s">
        <v>16</v>
      </c>
      <c r="D4" s="1" t="s">
        <v>17</v>
      </c>
      <c r="E4" s="3">
        <v>5.0</v>
      </c>
    </row>
    <row r="5">
      <c r="A5" s="1" t="s">
        <v>18</v>
      </c>
      <c r="B5" s="1" t="s">
        <v>126</v>
      </c>
      <c r="D5" s="1" t="s">
        <v>20</v>
      </c>
      <c r="E5" s="3">
        <v>7.0</v>
      </c>
    </row>
    <row r="6">
      <c r="A6" s="1" t="s">
        <v>21</v>
      </c>
      <c r="B6" s="1">
        <v>9.0</v>
      </c>
    </row>
    <row r="7">
      <c r="A7" s="1" t="s">
        <v>22</v>
      </c>
      <c r="B7" s="1" t="s">
        <v>23</v>
      </c>
      <c r="F7" s="2" t="str">
        <f t="shared" ref="F7:L7" si="2">F$2</f>
        <v>Damage</v>
      </c>
      <c r="G7" s="2" t="str">
        <f t="shared" si="2"/>
        <v>Attack Interval</v>
      </c>
      <c r="H7" s="2" t="str">
        <f t="shared" si="2"/>
        <v>Damage from current health</v>
      </c>
      <c r="I7" s="2" t="str">
        <f t="shared" si="2"/>
        <v>Chance to throw a nasty bomb</v>
      </c>
      <c r="J7" s="2" t="str">
        <f t="shared" si="2"/>
        <v>Explosive trap duration</v>
      </c>
      <c r="K7" s="2" t="str">
        <f t="shared" si="2"/>
        <v>Nasty bomb duration</v>
      </c>
      <c r="L7" s="2" t="str">
        <f t="shared" si="2"/>
        <v>Hero Cooldown</v>
      </c>
    </row>
    <row r="8">
      <c r="E8" s="1" t="s">
        <v>14</v>
      </c>
      <c r="F8" s="1">
        <v>501.0</v>
      </c>
      <c r="G8" s="1">
        <v>3.0</v>
      </c>
      <c r="H8" s="11">
        <v>0.025</v>
      </c>
      <c r="I8" s="10">
        <v>0.15</v>
      </c>
      <c r="J8" s="1">
        <v>30.0</v>
      </c>
      <c r="K8" s="1">
        <v>60.0</v>
      </c>
      <c r="L8" s="1">
        <v>4.0</v>
      </c>
    </row>
    <row r="9">
      <c r="E9" s="1">
        <v>7.0</v>
      </c>
      <c r="F9" s="1">
        <v>0.0</v>
      </c>
      <c r="H9" s="10">
        <v>0.0</v>
      </c>
      <c r="I9" s="10">
        <v>0.0</v>
      </c>
      <c r="L9" s="1">
        <v>0.0</v>
      </c>
    </row>
    <row r="10">
      <c r="A10" s="1" t="s">
        <v>14</v>
      </c>
      <c r="B10" s="1" t="s">
        <v>25</v>
      </c>
      <c r="E10" s="1">
        <v>8.0</v>
      </c>
      <c r="F10" s="1">
        <v>65.0</v>
      </c>
      <c r="H10" s="11">
        <v>0.005</v>
      </c>
      <c r="I10" s="10">
        <v>0.01</v>
      </c>
      <c r="L10" s="1">
        <v>0.5</v>
      </c>
    </row>
    <row r="11">
      <c r="A11" s="1" t="s">
        <v>17</v>
      </c>
      <c r="B11" s="1" t="s">
        <v>60</v>
      </c>
      <c r="E11" s="1">
        <v>9.0</v>
      </c>
      <c r="F11" s="1">
        <v>137.0</v>
      </c>
      <c r="H11" s="10">
        <v>0.01</v>
      </c>
      <c r="I11" s="10">
        <v>0.02</v>
      </c>
      <c r="L11" s="1">
        <v>1.0</v>
      </c>
    </row>
    <row r="12">
      <c r="A12" s="1" t="s">
        <v>20</v>
      </c>
      <c r="B12" s="1" t="s">
        <v>27</v>
      </c>
      <c r="E12" s="1">
        <v>10.0</v>
      </c>
      <c r="F12" s="1">
        <v>219.0</v>
      </c>
      <c r="H12" s="11">
        <v>0.015</v>
      </c>
      <c r="I12" s="10">
        <v>0.03</v>
      </c>
      <c r="L12" s="1">
        <v>1.5</v>
      </c>
    </row>
    <row r="13">
      <c r="A13" s="1" t="s">
        <v>28</v>
      </c>
      <c r="B13" s="1">
        <v>7.0</v>
      </c>
      <c r="E13" s="1">
        <v>11.0</v>
      </c>
      <c r="F13" s="1">
        <v>311.0</v>
      </c>
      <c r="H13" s="10">
        <v>0.02</v>
      </c>
      <c r="I13" s="10">
        <v>0.04</v>
      </c>
      <c r="L13" s="1">
        <v>2.0</v>
      </c>
    </row>
    <row r="14">
      <c r="E14" s="1">
        <v>12.0</v>
      </c>
      <c r="F14" s="1">
        <v>415.0</v>
      </c>
      <c r="H14" s="11">
        <v>0.025</v>
      </c>
      <c r="I14" s="10">
        <v>0.05</v>
      </c>
      <c r="L14" s="1">
        <v>2.5</v>
      </c>
    </row>
    <row r="15">
      <c r="E15" s="1">
        <v>13.0</v>
      </c>
      <c r="F15" s="1">
        <v>532.0</v>
      </c>
      <c r="H15" s="10">
        <v>0.03</v>
      </c>
      <c r="I15" s="10">
        <v>0.06</v>
      </c>
      <c r="L15" s="1">
        <v>3.0</v>
      </c>
    </row>
    <row r="16">
      <c r="E16" s="1">
        <v>14.0</v>
      </c>
      <c r="F16" s="1">
        <v>665.0</v>
      </c>
      <c r="H16" s="11">
        <v>0.035</v>
      </c>
      <c r="I16" s="10">
        <v>0.07</v>
      </c>
      <c r="L16" s="1">
        <v>3.5</v>
      </c>
    </row>
    <row r="17">
      <c r="E17" s="1">
        <v>15.0</v>
      </c>
      <c r="F17" s="1">
        <v>814.0</v>
      </c>
      <c r="H17" s="10">
        <v>0.04</v>
      </c>
      <c r="I17" s="10">
        <v>0.08</v>
      </c>
      <c r="L17" s="1">
        <v>4.0</v>
      </c>
    </row>
    <row r="19">
      <c r="F19" s="2" t="str">
        <f t="shared" ref="F19:L19" si="3">F$2</f>
        <v>Damage</v>
      </c>
      <c r="G19" s="2" t="str">
        <f t="shared" si="3"/>
        <v>Attack Interval</v>
      </c>
      <c r="H19" s="2" t="str">
        <f t="shared" si="3"/>
        <v>Damage from current health</v>
      </c>
      <c r="I19" s="2" t="str">
        <f t="shared" si="3"/>
        <v>Chance to throw a nasty bomb</v>
      </c>
      <c r="J19" s="2" t="str">
        <f t="shared" si="3"/>
        <v>Explosive trap duration</v>
      </c>
      <c r="K19" s="2" t="str">
        <f t="shared" si="3"/>
        <v>Nasty bomb duration</v>
      </c>
      <c r="L19" s="2" t="str">
        <f t="shared" si="3"/>
        <v>Hero Cooldown</v>
      </c>
    </row>
    <row r="20">
      <c r="A20" s="12" t="s">
        <v>127</v>
      </c>
      <c r="E20" s="1" t="s">
        <v>17</v>
      </c>
      <c r="F20" s="1">
        <v>501.0</v>
      </c>
      <c r="G20" s="1">
        <v>3.0</v>
      </c>
      <c r="H20" s="13">
        <v>0.025</v>
      </c>
      <c r="I20" s="10">
        <v>0.15</v>
      </c>
      <c r="J20" s="1">
        <v>30.0</v>
      </c>
      <c r="K20" s="1">
        <v>60.0</v>
      </c>
      <c r="L20" s="1">
        <v>2.0</v>
      </c>
    </row>
    <row r="21">
      <c r="E21" s="1">
        <v>1.0</v>
      </c>
      <c r="F21" s="1">
        <v>0.0</v>
      </c>
      <c r="H21" s="13">
        <v>0.0</v>
      </c>
      <c r="I21" s="10"/>
      <c r="J21" s="1">
        <v>0.0</v>
      </c>
      <c r="K21" s="1">
        <v>0.0</v>
      </c>
    </row>
    <row r="22">
      <c r="E22" s="1">
        <v>2.0</v>
      </c>
      <c r="F22" s="1">
        <v>128.0</v>
      </c>
      <c r="H22" s="13">
        <v>0.0038</v>
      </c>
      <c r="I22" s="10"/>
      <c r="J22" s="1">
        <v>10.0</v>
      </c>
      <c r="K22" s="1">
        <v>10.0</v>
      </c>
    </row>
    <row r="23">
      <c r="E23" s="1">
        <v>3.0</v>
      </c>
      <c r="F23" s="1">
        <v>256.0</v>
      </c>
      <c r="H23" s="13">
        <v>0.0075</v>
      </c>
      <c r="J23" s="1">
        <v>20.0</v>
      </c>
      <c r="K23" s="1">
        <v>20.0</v>
      </c>
    </row>
    <row r="24">
      <c r="E24" s="1">
        <v>4.0</v>
      </c>
      <c r="F24" s="1">
        <v>384.0</v>
      </c>
      <c r="H24" s="13">
        <v>0.0113</v>
      </c>
      <c r="J24" s="1">
        <v>30.0</v>
      </c>
      <c r="K24" s="1">
        <v>30.0</v>
      </c>
    </row>
    <row r="25">
      <c r="E25" s="1">
        <v>5.0</v>
      </c>
      <c r="F25" s="1">
        <v>512.0</v>
      </c>
      <c r="H25" s="13">
        <v>0.015</v>
      </c>
      <c r="J25" s="1">
        <v>40.0</v>
      </c>
      <c r="K25" s="1">
        <v>40.0</v>
      </c>
    </row>
    <row r="27">
      <c r="F27" s="2" t="str">
        <f t="shared" ref="F27:L27" si="4">F$2</f>
        <v>Damage</v>
      </c>
      <c r="G27" s="2" t="str">
        <f t="shared" si="4"/>
        <v>Attack Interval</v>
      </c>
      <c r="H27" s="2" t="str">
        <f t="shared" si="4"/>
        <v>Damage from current health</v>
      </c>
      <c r="I27" s="2" t="str">
        <f t="shared" si="4"/>
        <v>Chance to throw a nasty bomb</v>
      </c>
      <c r="J27" s="2" t="str">
        <f t="shared" si="4"/>
        <v>Explosive trap duration</v>
      </c>
      <c r="K27" s="2" t="str">
        <f t="shared" si="4"/>
        <v>Nasty bomb duration</v>
      </c>
      <c r="L27" s="2" t="str">
        <f t="shared" si="4"/>
        <v>Hero Cooldown</v>
      </c>
    </row>
    <row r="28">
      <c r="E28" s="1" t="s">
        <v>20</v>
      </c>
      <c r="F28" s="1">
        <v>501.0</v>
      </c>
      <c r="G28" s="1">
        <v>3.0</v>
      </c>
      <c r="H28" s="13">
        <v>0.025</v>
      </c>
      <c r="I28" s="10">
        <v>0.15</v>
      </c>
      <c r="J28" s="1">
        <v>30.0</v>
      </c>
      <c r="K28" s="1">
        <v>60.0</v>
      </c>
      <c r="L28" s="1">
        <v>2.0</v>
      </c>
    </row>
    <row r="29">
      <c r="E29" s="1">
        <v>1.0</v>
      </c>
      <c r="G29" s="1">
        <v>0.0</v>
      </c>
    </row>
    <row r="30">
      <c r="E30" s="1">
        <v>2.0</v>
      </c>
      <c r="G30" s="1">
        <v>-1.5</v>
      </c>
    </row>
    <row r="31">
      <c r="E31" s="1">
        <v>3.0</v>
      </c>
      <c r="G31" s="1">
        <v>-2.0</v>
      </c>
    </row>
    <row r="32">
      <c r="E32" s="1">
        <v>4.0</v>
      </c>
      <c r="G32" s="1">
        <v>-2.25</v>
      </c>
    </row>
    <row r="33">
      <c r="E33" s="1">
        <v>5.0</v>
      </c>
      <c r="G33" s="1">
        <v>-2.4</v>
      </c>
    </row>
    <row r="34">
      <c r="E34" s="1">
        <v>6.0</v>
      </c>
      <c r="G34" s="1">
        <v>-2.5</v>
      </c>
    </row>
    <row r="35">
      <c r="A35" s="12" t="s">
        <v>128</v>
      </c>
      <c r="E35" s="1">
        <v>7.0</v>
      </c>
      <c r="G35" s="1">
        <v>-2.57</v>
      </c>
    </row>
    <row r="50">
      <c r="A50" s="1" t="s">
        <v>35</v>
      </c>
    </row>
    <row r="51">
      <c r="A51" s="1">
        <v>1.0</v>
      </c>
    </row>
    <row r="53">
      <c r="A53" s="1">
        <v>2.0</v>
      </c>
    </row>
    <row r="55">
      <c r="A55" s="1">
        <v>3.0</v>
      </c>
    </row>
    <row r="57">
      <c r="A57" s="1">
        <v>4.0</v>
      </c>
    </row>
  </sheetData>
  <mergeCells count="2">
    <mergeCell ref="A20:C27"/>
    <mergeCell ref="A35:C42"/>
  </mergeCells>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751</v>
      </c>
      <c r="F1" s="1">
        <v>2.0</v>
      </c>
      <c r="G1" s="1">
        <v>3.0</v>
      </c>
      <c r="H1" s="1">
        <v>4.0</v>
      </c>
      <c r="I1" s="1">
        <v>5.0</v>
      </c>
    </row>
    <row r="2">
      <c r="A2" s="1" t="s">
        <v>2</v>
      </c>
      <c r="B2" s="1" t="s">
        <v>747</v>
      </c>
      <c r="D2" s="1"/>
      <c r="E2" s="1"/>
      <c r="F2" s="17" t="s">
        <v>16</v>
      </c>
      <c r="G2" s="17" t="s">
        <v>51</v>
      </c>
      <c r="H2" s="1" t="s">
        <v>752</v>
      </c>
      <c r="I2" s="30" t="s">
        <v>103</v>
      </c>
    </row>
    <row r="3">
      <c r="A3" s="1" t="s">
        <v>12</v>
      </c>
      <c r="B3" s="1" t="s">
        <v>13</v>
      </c>
      <c r="D3" s="1" t="s">
        <v>14</v>
      </c>
      <c r="E3" s="3">
        <v>15.0</v>
      </c>
      <c r="F3" s="5">
        <f t="shared" ref="F3:H3" si="1">F8+vlookup($E3,$E9:$J19,F1,false)+vlookup($E4,$E23:$J27,F1,false)+vlookup($E5,$E31:$J37,F1,false)</f>
        <v>282</v>
      </c>
      <c r="G3" s="29">
        <f t="shared" si="1"/>
        <v>0.07</v>
      </c>
      <c r="H3" s="6">
        <f t="shared" si="1"/>
        <v>8</v>
      </c>
      <c r="I3" s="31">
        <f>I8+vlookup($E3,$E9:$O23,I1,false)+vlookup($E4,$E27:$O31,I1,false)+vlookup($E5,$E35:$O41,I1,false)</f>
        <v>8</v>
      </c>
      <c r="J3" s="18"/>
    </row>
    <row r="4">
      <c r="A4" s="1" t="s">
        <v>15</v>
      </c>
      <c r="B4" s="1" t="s">
        <v>16</v>
      </c>
      <c r="D4" s="1" t="s">
        <v>17</v>
      </c>
      <c r="E4" s="3">
        <v>5.0</v>
      </c>
      <c r="I4" s="32"/>
    </row>
    <row r="5">
      <c r="A5" s="1" t="s">
        <v>18</v>
      </c>
      <c r="B5" s="1" t="s">
        <v>58</v>
      </c>
      <c r="D5" s="1" t="s">
        <v>20</v>
      </c>
      <c r="E5" s="3">
        <v>7.0</v>
      </c>
      <c r="I5" s="32"/>
    </row>
    <row r="6">
      <c r="A6" s="1" t="s">
        <v>21</v>
      </c>
      <c r="B6" s="1">
        <v>7.0</v>
      </c>
      <c r="I6" s="32"/>
    </row>
    <row r="7">
      <c r="A7" s="1" t="s">
        <v>22</v>
      </c>
      <c r="B7" s="1" t="s">
        <v>81</v>
      </c>
      <c r="F7" s="2" t="str">
        <f t="shared" ref="F7:I7" si="2">F$2</f>
        <v>Damage</v>
      </c>
      <c r="G7" s="2" t="str">
        <f t="shared" si="2"/>
        <v>Attack Interval</v>
      </c>
      <c r="H7" s="2" t="str">
        <f t="shared" si="2"/>
        <v>Damage increase limit</v>
      </c>
      <c r="I7" s="30" t="str">
        <f t="shared" si="2"/>
        <v>Hero Cooldown</v>
      </c>
      <c r="J7" s="2"/>
      <c r="K7" s="2"/>
      <c r="L7" s="2"/>
      <c r="M7" s="2"/>
      <c r="N7" s="2"/>
    </row>
    <row r="8">
      <c r="E8" s="1" t="s">
        <v>14</v>
      </c>
      <c r="F8" s="1">
        <v>38.0</v>
      </c>
      <c r="G8" s="1">
        <v>0.4</v>
      </c>
      <c r="H8" s="10">
        <v>8.0</v>
      </c>
      <c r="I8" s="33">
        <v>3.0</v>
      </c>
    </row>
    <row r="9">
      <c r="E9" s="1">
        <v>5.0</v>
      </c>
      <c r="F9" s="1">
        <v>0.0</v>
      </c>
      <c r="H9" s="10"/>
      <c r="I9" s="34">
        <v>0.0</v>
      </c>
    </row>
    <row r="10">
      <c r="A10" s="1" t="s">
        <v>14</v>
      </c>
      <c r="B10" s="1" t="s">
        <v>748</v>
      </c>
      <c r="E10" s="1">
        <v>6.0</v>
      </c>
      <c r="F10" s="1">
        <v>5.0</v>
      </c>
      <c r="H10" s="10"/>
      <c r="I10" s="34">
        <v>0.5</v>
      </c>
    </row>
    <row r="11">
      <c r="A11" s="1" t="s">
        <v>17</v>
      </c>
      <c r="B11" s="1" t="s">
        <v>60</v>
      </c>
      <c r="E11" s="1">
        <v>7.0</v>
      </c>
      <c r="F11" s="1">
        <v>12.0</v>
      </c>
      <c r="H11" s="10"/>
      <c r="I11" s="34">
        <v>1.0</v>
      </c>
    </row>
    <row r="12">
      <c r="A12" s="1" t="s">
        <v>20</v>
      </c>
      <c r="B12" s="1" t="s">
        <v>27</v>
      </c>
      <c r="E12" s="1">
        <v>8.0</v>
      </c>
      <c r="F12" s="1">
        <v>19.0</v>
      </c>
      <c r="H12" s="10"/>
      <c r="I12" s="34">
        <v>1.5</v>
      </c>
    </row>
    <row r="13">
      <c r="A13" s="1" t="s">
        <v>28</v>
      </c>
      <c r="B13" s="1">
        <v>4.0</v>
      </c>
      <c r="E13" s="1">
        <v>9.0</v>
      </c>
      <c r="F13" s="1">
        <v>27.0</v>
      </c>
      <c r="H13" s="10"/>
      <c r="I13" s="34">
        <v>2.0</v>
      </c>
    </row>
    <row r="14">
      <c r="E14" s="1">
        <v>10.0</v>
      </c>
      <c r="F14" s="1">
        <v>36.0</v>
      </c>
      <c r="H14" s="10"/>
      <c r="I14" s="34">
        <v>2.5</v>
      </c>
    </row>
    <row r="15">
      <c r="E15" s="1">
        <v>11.0</v>
      </c>
      <c r="F15" s="1">
        <v>46.0</v>
      </c>
      <c r="H15" s="10"/>
      <c r="I15" s="34">
        <v>3.0</v>
      </c>
    </row>
    <row r="16">
      <c r="E16" s="1">
        <v>12.0</v>
      </c>
      <c r="F16" s="1">
        <v>58.0</v>
      </c>
      <c r="H16" s="10"/>
      <c r="I16" s="34">
        <v>3.5</v>
      </c>
    </row>
    <row r="17">
      <c r="E17" s="1">
        <v>13.0</v>
      </c>
      <c r="F17" s="1">
        <v>71.0</v>
      </c>
      <c r="H17" s="10"/>
      <c r="I17" s="34">
        <v>4.0</v>
      </c>
    </row>
    <row r="18">
      <c r="E18" s="1">
        <v>14.0</v>
      </c>
      <c r="F18" s="1">
        <v>87.0</v>
      </c>
      <c r="H18" s="10"/>
      <c r="I18" s="34">
        <v>4.5</v>
      </c>
    </row>
    <row r="19">
      <c r="E19" s="1">
        <v>15.0</v>
      </c>
      <c r="F19" s="1">
        <v>104.0</v>
      </c>
      <c r="H19" s="10"/>
      <c r="I19" s="34">
        <v>5.0</v>
      </c>
    </row>
    <row r="20">
      <c r="A20" s="12" t="s">
        <v>753</v>
      </c>
      <c r="J20" s="10"/>
    </row>
    <row r="21">
      <c r="F21" s="2" t="str">
        <f t="shared" ref="F21:I21" si="3">F$2</f>
        <v>Damage</v>
      </c>
      <c r="G21" s="2" t="str">
        <f t="shared" si="3"/>
        <v>Attack Interval</v>
      </c>
      <c r="H21" s="2" t="str">
        <f t="shared" si="3"/>
        <v>Damage increase limit</v>
      </c>
      <c r="I21" s="2" t="str">
        <f t="shared" si="3"/>
        <v>Hero Cooldown</v>
      </c>
      <c r="J21" s="2"/>
      <c r="K21" s="2"/>
      <c r="L21" s="2"/>
      <c r="M21" s="2"/>
      <c r="N21" s="2"/>
    </row>
    <row r="22">
      <c r="E22" s="1" t="s">
        <v>17</v>
      </c>
      <c r="F22" s="1">
        <f t="shared" ref="F22:I22" si="4">F$8</f>
        <v>38</v>
      </c>
      <c r="G22" s="1">
        <f t="shared" si="4"/>
        <v>0.4</v>
      </c>
      <c r="H22" s="10">
        <f t="shared" si="4"/>
        <v>8</v>
      </c>
      <c r="I22" s="1">
        <f t="shared" si="4"/>
        <v>3</v>
      </c>
      <c r="O22" s="1" t="s">
        <v>539</v>
      </c>
    </row>
    <row r="23">
      <c r="E23" s="1">
        <v>1.0</v>
      </c>
      <c r="F23" s="1">
        <v>0.0</v>
      </c>
      <c r="H23" s="10"/>
      <c r="I23" s="10"/>
      <c r="J23" s="10"/>
    </row>
    <row r="24">
      <c r="E24" s="1">
        <v>2.0</v>
      </c>
      <c r="F24" s="1">
        <v>35.0</v>
      </c>
      <c r="H24" s="10"/>
      <c r="I24" s="11"/>
      <c r="J24" s="11"/>
      <c r="K24" s="10"/>
    </row>
    <row r="25">
      <c r="E25" s="1">
        <v>3.0</v>
      </c>
      <c r="F25" s="1">
        <v>70.0</v>
      </c>
      <c r="H25" s="10"/>
      <c r="I25" s="10"/>
      <c r="J25" s="10"/>
    </row>
    <row r="26">
      <c r="E26" s="1">
        <v>4.0</v>
      </c>
      <c r="F26" s="1">
        <v>105.0</v>
      </c>
      <c r="H26" s="10"/>
      <c r="I26" s="11"/>
      <c r="J26" s="11"/>
    </row>
    <row r="27">
      <c r="E27" s="1">
        <v>5.0</v>
      </c>
      <c r="F27" s="1">
        <v>140.0</v>
      </c>
      <c r="H27" s="10"/>
      <c r="I27" s="10"/>
      <c r="J27" s="10"/>
    </row>
    <row r="29">
      <c r="F29" s="2" t="str">
        <f t="shared" ref="F29:I29" si="5">F$2</f>
        <v>Damage</v>
      </c>
      <c r="G29" s="2" t="str">
        <f t="shared" si="5"/>
        <v>Attack Interval</v>
      </c>
      <c r="H29" s="2" t="str">
        <f t="shared" si="5"/>
        <v>Damage increase limit</v>
      </c>
      <c r="I29" s="2" t="str">
        <f t="shared" si="5"/>
        <v>Hero Cooldown</v>
      </c>
      <c r="J29" s="2"/>
      <c r="K29" s="2"/>
      <c r="L29" s="2"/>
      <c r="M29" s="2"/>
      <c r="N29" s="2"/>
    </row>
    <row r="30">
      <c r="A30" s="14" t="s">
        <v>30</v>
      </c>
      <c r="E30" s="1" t="s">
        <v>20</v>
      </c>
      <c r="F30" s="1">
        <f t="shared" ref="F30:I30" si="6">F$8</f>
        <v>38</v>
      </c>
      <c r="G30" s="1">
        <f t="shared" si="6"/>
        <v>0.4</v>
      </c>
      <c r="H30" s="10">
        <f t="shared" si="6"/>
        <v>8</v>
      </c>
      <c r="I30" s="1">
        <f t="shared" si="6"/>
        <v>3</v>
      </c>
    </row>
    <row r="31">
      <c r="A31" s="7" t="s">
        <v>31</v>
      </c>
      <c r="E31" s="1">
        <v>1.0</v>
      </c>
      <c r="G31" s="1">
        <v>0.0</v>
      </c>
      <c r="I31" s="10"/>
    </row>
    <row r="32">
      <c r="A32" s="15" t="s">
        <v>32</v>
      </c>
      <c r="E32" s="1">
        <v>2.0</v>
      </c>
      <c r="G32" s="1">
        <v>-0.18</v>
      </c>
      <c r="I32" s="10"/>
      <c r="J32" s="10"/>
    </row>
    <row r="33">
      <c r="A33" s="16" t="s">
        <v>33</v>
      </c>
      <c r="E33" s="1">
        <v>3.0</v>
      </c>
      <c r="G33" s="1">
        <v>-0.25</v>
      </c>
      <c r="I33" s="10"/>
      <c r="J33" s="10"/>
    </row>
    <row r="34">
      <c r="E34" s="1">
        <v>4.0</v>
      </c>
      <c r="G34" s="1">
        <v>-0.28</v>
      </c>
      <c r="I34" s="10"/>
      <c r="J34" s="10"/>
    </row>
    <row r="35">
      <c r="A35" s="12" t="s">
        <v>754</v>
      </c>
      <c r="E35" s="1">
        <v>5.0</v>
      </c>
      <c r="G35" s="1">
        <v>-0.3</v>
      </c>
      <c r="I35" s="10"/>
    </row>
    <row r="36">
      <c r="E36" s="1">
        <v>6.0</v>
      </c>
      <c r="G36" s="1">
        <v>-0.32</v>
      </c>
      <c r="I36" s="10"/>
    </row>
    <row r="37">
      <c r="E37" s="1">
        <v>7.0</v>
      </c>
      <c r="G37" s="1">
        <v>-0.33</v>
      </c>
      <c r="I37" s="10"/>
      <c r="J37" s="10"/>
    </row>
    <row r="50">
      <c r="A50" s="1" t="s">
        <v>35</v>
      </c>
    </row>
    <row r="51">
      <c r="A51" s="1">
        <v>1.0</v>
      </c>
      <c r="B51" s="1" t="s">
        <v>755</v>
      </c>
      <c r="C51" s="1" t="s">
        <v>756</v>
      </c>
    </row>
    <row r="52">
      <c r="B52" s="1" t="s">
        <v>757</v>
      </c>
      <c r="C52" s="1" t="s">
        <v>758</v>
      </c>
    </row>
    <row r="53">
      <c r="A53" s="1">
        <v>2.0</v>
      </c>
      <c r="B53" s="1" t="s">
        <v>759</v>
      </c>
      <c r="C53" s="1" t="s">
        <v>760</v>
      </c>
    </row>
    <row r="54">
      <c r="B54" s="1" t="s">
        <v>761</v>
      </c>
      <c r="C54" s="1" t="s">
        <v>762</v>
      </c>
    </row>
    <row r="55">
      <c r="A55" s="1">
        <v>3.0</v>
      </c>
      <c r="B55" s="1" t="s">
        <v>763</v>
      </c>
      <c r="C55" s="1" t="s">
        <v>764</v>
      </c>
    </row>
    <row r="56">
      <c r="B56" s="1" t="s">
        <v>765</v>
      </c>
      <c r="C56" s="1" t="s">
        <v>766</v>
      </c>
    </row>
    <row r="57">
      <c r="A57" s="1">
        <v>4.0</v>
      </c>
      <c r="B57" s="1" t="s">
        <v>767</v>
      </c>
      <c r="C57" s="1" t="s">
        <v>768</v>
      </c>
    </row>
  </sheetData>
  <mergeCells count="2">
    <mergeCell ref="A20:C27"/>
    <mergeCell ref="A35:C42"/>
  </mergeCells>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769</v>
      </c>
      <c r="F1" s="1">
        <v>2.0</v>
      </c>
      <c r="G1" s="1">
        <v>3.0</v>
      </c>
      <c r="H1" s="1">
        <v>4.0</v>
      </c>
      <c r="I1" s="1">
        <v>5.0</v>
      </c>
      <c r="J1" s="1">
        <v>6.0</v>
      </c>
      <c r="K1" s="1">
        <v>7.0</v>
      </c>
      <c r="L1" s="1">
        <v>8.0</v>
      </c>
      <c r="M1" s="1">
        <v>9.0</v>
      </c>
    </row>
    <row r="2">
      <c r="A2" s="1" t="s">
        <v>2</v>
      </c>
      <c r="B2" s="1" t="s">
        <v>747</v>
      </c>
      <c r="D2" s="1"/>
      <c r="E2" s="1"/>
      <c r="F2" s="17" t="s">
        <v>16</v>
      </c>
      <c r="G2" s="17" t="s">
        <v>51</v>
      </c>
      <c r="H2" s="1" t="s">
        <v>4</v>
      </c>
      <c r="I2" s="1" t="s">
        <v>770</v>
      </c>
      <c r="J2" s="1" t="s">
        <v>771</v>
      </c>
      <c r="K2" s="1" t="s">
        <v>102</v>
      </c>
      <c r="L2" s="1" t="s">
        <v>310</v>
      </c>
      <c r="M2" s="30" t="s">
        <v>103</v>
      </c>
    </row>
    <row r="3">
      <c r="A3" s="1" t="s">
        <v>12</v>
      </c>
      <c r="B3" s="1" t="s">
        <v>80</v>
      </c>
      <c r="D3" s="1" t="s">
        <v>14</v>
      </c>
      <c r="E3" s="3">
        <v>15.0</v>
      </c>
      <c r="F3" s="5">
        <f t="shared" ref="F3:L3" si="1">F8+vlookup($E3,$E9:$O19,F1,false)+vlookup($E4,$E23:$O27,F1,false)+vlookup($E5,$E31:$O37,F1,false)</f>
        <v>410</v>
      </c>
      <c r="G3" s="29">
        <f t="shared" si="1"/>
        <v>0.21</v>
      </c>
      <c r="H3" s="5">
        <f t="shared" si="1"/>
        <v>410</v>
      </c>
      <c r="I3" s="6">
        <f t="shared" si="1"/>
        <v>0.8</v>
      </c>
      <c r="J3" s="6">
        <f t="shared" si="1"/>
        <v>0.1</v>
      </c>
      <c r="K3" s="18">
        <f t="shared" si="1"/>
        <v>6</v>
      </c>
      <c r="L3" s="5">
        <f t="shared" si="1"/>
        <v>9</v>
      </c>
      <c r="M3" s="31">
        <f>M8+vlookup($E3,$E9:$O23,M1,false)+vlookup($E4,$E27:$O31,M1,false)+vlookup($E5,$E35:$O41,M1,false)</f>
        <v>8</v>
      </c>
      <c r="N3" s="18"/>
      <c r="O3" s="18"/>
    </row>
    <row r="4">
      <c r="A4" s="1" t="s">
        <v>15</v>
      </c>
      <c r="B4" s="1" t="s">
        <v>239</v>
      </c>
      <c r="D4" s="1" t="s">
        <v>17</v>
      </c>
      <c r="E4" s="3">
        <v>5.0</v>
      </c>
      <c r="M4" s="32"/>
    </row>
    <row r="5">
      <c r="A5" s="1" t="s">
        <v>18</v>
      </c>
      <c r="B5" s="1" t="s">
        <v>58</v>
      </c>
      <c r="D5" s="1" t="s">
        <v>20</v>
      </c>
      <c r="E5" s="3">
        <v>7.0</v>
      </c>
      <c r="M5" s="32"/>
    </row>
    <row r="6">
      <c r="A6" s="1" t="s">
        <v>21</v>
      </c>
      <c r="B6" s="1">
        <v>5.0</v>
      </c>
      <c r="M6" s="32"/>
    </row>
    <row r="7">
      <c r="A7" s="1" t="s">
        <v>22</v>
      </c>
      <c r="B7" s="1" t="s">
        <v>81</v>
      </c>
      <c r="F7" s="2" t="str">
        <f t="shared" ref="F7:M7" si="2">F$2</f>
        <v>Damage</v>
      </c>
      <c r="G7" s="2" t="str">
        <f t="shared" si="2"/>
        <v>Attack Interval</v>
      </c>
      <c r="H7" s="2" t="str">
        <f t="shared" si="2"/>
        <v>Venom Damage</v>
      </c>
      <c r="I7" s="2" t="str">
        <f t="shared" si="2"/>
        <v>Venom Damage Increase</v>
      </c>
      <c r="J7" s="2" t="str">
        <f t="shared" si="2"/>
        <v>Special throw chance</v>
      </c>
      <c r="K7" s="2" t="str">
        <f t="shared" si="2"/>
        <v>Activation interval</v>
      </c>
      <c r="L7" s="2" t="str">
        <f t="shared" si="2"/>
        <v>Number of targets</v>
      </c>
      <c r="M7" s="30" t="str">
        <f t="shared" si="2"/>
        <v>Hero Cooldown</v>
      </c>
      <c r="N7" s="2"/>
      <c r="O7" s="2"/>
      <c r="P7" s="2"/>
      <c r="Q7" s="2"/>
      <c r="R7" s="2"/>
      <c r="S7" s="2"/>
    </row>
    <row r="8">
      <c r="E8" s="1" t="s">
        <v>14</v>
      </c>
      <c r="F8" s="1">
        <v>50.0</v>
      </c>
      <c r="G8" s="1">
        <v>1.5</v>
      </c>
      <c r="H8" s="1">
        <v>50.0</v>
      </c>
      <c r="I8" s="10">
        <v>0.3</v>
      </c>
      <c r="J8" s="10">
        <v>0.1</v>
      </c>
      <c r="K8" s="1">
        <v>8.0</v>
      </c>
      <c r="L8" s="1">
        <v>3.0</v>
      </c>
      <c r="M8" s="33">
        <v>3.0</v>
      </c>
    </row>
    <row r="9">
      <c r="E9" s="1">
        <v>5.0</v>
      </c>
      <c r="F9" s="1">
        <v>0.0</v>
      </c>
      <c r="G9" s="24"/>
      <c r="H9" s="1">
        <v>0.0</v>
      </c>
      <c r="I9" s="10">
        <v>0.0</v>
      </c>
      <c r="J9" s="10"/>
      <c r="K9" s="1"/>
      <c r="L9" s="1"/>
      <c r="M9" s="34">
        <v>0.0</v>
      </c>
    </row>
    <row r="10">
      <c r="A10" s="1" t="s">
        <v>14</v>
      </c>
      <c r="B10" s="1" t="s">
        <v>748</v>
      </c>
      <c r="E10" s="1">
        <v>6.0</v>
      </c>
      <c r="F10" s="1">
        <v>10.0</v>
      </c>
      <c r="G10" s="24"/>
      <c r="H10" s="1">
        <v>10.0</v>
      </c>
      <c r="I10" s="10">
        <v>0.05</v>
      </c>
      <c r="J10" s="1"/>
      <c r="K10" s="1"/>
      <c r="L10" s="1"/>
      <c r="M10" s="34">
        <v>0.5</v>
      </c>
    </row>
    <row r="11">
      <c r="A11" s="1" t="s">
        <v>17</v>
      </c>
      <c r="B11" s="1" t="s">
        <v>60</v>
      </c>
      <c r="E11" s="1">
        <v>7.0</v>
      </c>
      <c r="F11" s="1">
        <v>22.0</v>
      </c>
      <c r="G11" s="24"/>
      <c r="H11" s="1">
        <v>22.0</v>
      </c>
      <c r="I11" s="10">
        <v>0.1</v>
      </c>
      <c r="J11" s="10"/>
      <c r="K11" s="1"/>
      <c r="L11" s="1"/>
      <c r="M11" s="34">
        <v>1.0</v>
      </c>
    </row>
    <row r="12">
      <c r="A12" s="1" t="s">
        <v>20</v>
      </c>
      <c r="B12" s="1" t="s">
        <v>27</v>
      </c>
      <c r="E12" s="1">
        <v>8.0</v>
      </c>
      <c r="F12" s="1">
        <v>36.0</v>
      </c>
      <c r="G12" s="24"/>
      <c r="H12" s="1">
        <v>36.0</v>
      </c>
      <c r="I12" s="10">
        <v>0.15</v>
      </c>
      <c r="J12" s="1"/>
      <c r="K12" s="1"/>
      <c r="L12" s="1"/>
      <c r="M12" s="34">
        <v>1.5</v>
      </c>
    </row>
    <row r="13">
      <c r="A13" s="1" t="s">
        <v>28</v>
      </c>
      <c r="B13" s="1">
        <v>8.0</v>
      </c>
      <c r="E13" s="1">
        <v>9.0</v>
      </c>
      <c r="F13" s="1">
        <v>53.0</v>
      </c>
      <c r="G13" s="24"/>
      <c r="H13" s="1">
        <v>53.0</v>
      </c>
      <c r="I13" s="10">
        <v>0.2</v>
      </c>
      <c r="J13" s="10"/>
      <c r="K13" s="1"/>
      <c r="L13" s="1"/>
      <c r="M13" s="34">
        <v>2.0</v>
      </c>
    </row>
    <row r="14">
      <c r="E14" s="1">
        <v>10.0</v>
      </c>
      <c r="F14" s="1">
        <v>74.0</v>
      </c>
      <c r="G14" s="24"/>
      <c r="H14" s="1">
        <v>74.0</v>
      </c>
      <c r="I14" s="10">
        <v>0.25</v>
      </c>
      <c r="J14" s="1"/>
      <c r="K14" s="1"/>
      <c r="L14" s="1"/>
      <c r="M14" s="34">
        <v>2.5</v>
      </c>
    </row>
    <row r="15">
      <c r="E15" s="1">
        <v>11.0</v>
      </c>
      <c r="F15" s="1">
        <v>99.0</v>
      </c>
      <c r="G15" s="24"/>
      <c r="H15" s="1">
        <v>99.0</v>
      </c>
      <c r="I15" s="10">
        <v>0.3</v>
      </c>
      <c r="J15" s="10"/>
      <c r="K15" s="1"/>
      <c r="L15" s="1"/>
      <c r="M15" s="34">
        <v>3.0</v>
      </c>
    </row>
    <row r="16">
      <c r="E16" s="1">
        <v>12.0</v>
      </c>
      <c r="F16" s="1">
        <v>129.0</v>
      </c>
      <c r="G16" s="24"/>
      <c r="H16" s="1">
        <v>129.0</v>
      </c>
      <c r="I16" s="10">
        <v>0.35</v>
      </c>
      <c r="J16" s="1"/>
      <c r="K16" s="1"/>
      <c r="L16" s="1"/>
      <c r="M16" s="34">
        <v>3.5</v>
      </c>
    </row>
    <row r="17">
      <c r="E17" s="1">
        <v>13.0</v>
      </c>
      <c r="F17" s="1">
        <v>165.0</v>
      </c>
      <c r="G17" s="24"/>
      <c r="H17" s="1">
        <v>165.0</v>
      </c>
      <c r="I17" s="10">
        <v>0.4</v>
      </c>
      <c r="J17" s="10"/>
      <c r="K17" s="1"/>
      <c r="L17" s="1"/>
      <c r="M17" s="34">
        <v>4.0</v>
      </c>
    </row>
    <row r="18">
      <c r="E18" s="1">
        <v>14.0</v>
      </c>
      <c r="F18" s="1">
        <v>208.0</v>
      </c>
      <c r="G18" s="24"/>
      <c r="H18" s="1">
        <v>208.0</v>
      </c>
      <c r="I18" s="10">
        <v>0.45</v>
      </c>
      <c r="J18" s="1"/>
      <c r="K18" s="1"/>
      <c r="L18" s="1"/>
      <c r="M18" s="34">
        <v>4.5</v>
      </c>
    </row>
    <row r="19">
      <c r="E19" s="1">
        <v>15.0</v>
      </c>
      <c r="F19" s="1">
        <v>260.0</v>
      </c>
      <c r="G19" s="24"/>
      <c r="H19" s="1">
        <v>260.0</v>
      </c>
      <c r="I19" s="10">
        <v>0.5</v>
      </c>
      <c r="J19" s="10"/>
      <c r="K19" s="1"/>
      <c r="L19" s="1"/>
      <c r="M19" s="34">
        <v>5.0</v>
      </c>
    </row>
    <row r="20">
      <c r="A20" s="12" t="s">
        <v>772</v>
      </c>
      <c r="O20" s="10"/>
    </row>
    <row r="21">
      <c r="F21" s="2" t="str">
        <f t="shared" ref="F21:M21" si="3">F$2</f>
        <v>Damage</v>
      </c>
      <c r="G21" s="2" t="str">
        <f t="shared" si="3"/>
        <v>Attack Interval</v>
      </c>
      <c r="H21" s="2" t="str">
        <f t="shared" si="3"/>
        <v>Venom Damage</v>
      </c>
      <c r="I21" s="2" t="str">
        <f t="shared" si="3"/>
        <v>Venom Damage Increase</v>
      </c>
      <c r="J21" s="2" t="str">
        <f t="shared" si="3"/>
        <v>Special throw chance</v>
      </c>
      <c r="K21" s="2" t="str">
        <f t="shared" si="3"/>
        <v>Activation interval</v>
      </c>
      <c r="L21" s="2" t="str">
        <f t="shared" si="3"/>
        <v>Number of targets</v>
      </c>
      <c r="M21" s="2" t="str">
        <f t="shared" si="3"/>
        <v>Hero Cooldown</v>
      </c>
      <c r="N21" s="2"/>
      <c r="O21" s="2"/>
      <c r="P21" s="2"/>
      <c r="Q21" s="2"/>
      <c r="R21" s="2"/>
      <c r="S21" s="2"/>
    </row>
    <row r="22">
      <c r="E22" s="1" t="s">
        <v>17</v>
      </c>
      <c r="F22" s="1">
        <f t="shared" ref="F22:M22" si="4">F$8</f>
        <v>50</v>
      </c>
      <c r="G22" s="1">
        <f t="shared" si="4"/>
        <v>1.5</v>
      </c>
      <c r="H22" s="1">
        <f t="shared" si="4"/>
        <v>50</v>
      </c>
      <c r="I22" s="10">
        <f t="shared" si="4"/>
        <v>0.3</v>
      </c>
      <c r="J22" s="10">
        <f t="shared" si="4"/>
        <v>0.1</v>
      </c>
      <c r="K22" s="1">
        <f t="shared" si="4"/>
        <v>8</v>
      </c>
      <c r="L22" s="1">
        <f t="shared" si="4"/>
        <v>3</v>
      </c>
      <c r="M22" s="1">
        <f t="shared" si="4"/>
        <v>3</v>
      </c>
      <c r="T22" s="1" t="s">
        <v>539</v>
      </c>
    </row>
    <row r="23">
      <c r="E23" s="1">
        <v>1.0</v>
      </c>
      <c r="F23" s="1">
        <v>0.0</v>
      </c>
      <c r="H23" s="1">
        <v>0.0</v>
      </c>
      <c r="I23" s="10"/>
      <c r="J23" s="10"/>
      <c r="K23" s="1">
        <v>0.0</v>
      </c>
      <c r="L23" s="10"/>
      <c r="M23" s="10"/>
      <c r="N23" s="10"/>
      <c r="O23" s="10"/>
    </row>
    <row r="24">
      <c r="E24" s="1">
        <v>2.0</v>
      </c>
      <c r="F24" s="1">
        <v>25.0</v>
      </c>
      <c r="H24" s="1">
        <v>25.0</v>
      </c>
      <c r="I24" s="10"/>
      <c r="J24" s="10"/>
      <c r="K24" s="1">
        <v>-0.5</v>
      </c>
      <c r="L24" s="10"/>
      <c r="M24" s="11"/>
      <c r="N24" s="11"/>
      <c r="O24" s="11"/>
      <c r="P24" s="10"/>
    </row>
    <row r="25">
      <c r="E25" s="1">
        <v>3.0</v>
      </c>
      <c r="F25" s="1">
        <v>50.0</v>
      </c>
      <c r="H25" s="1">
        <v>50.0</v>
      </c>
      <c r="I25" s="10"/>
      <c r="J25" s="10"/>
      <c r="K25" s="1">
        <v>-1.0</v>
      </c>
      <c r="L25" s="10"/>
      <c r="M25" s="10"/>
      <c r="N25" s="10"/>
      <c r="O25" s="10"/>
    </row>
    <row r="26">
      <c r="E26" s="1">
        <v>4.0</v>
      </c>
      <c r="F26" s="1">
        <v>75.0</v>
      </c>
      <c r="H26" s="1">
        <v>75.0</v>
      </c>
      <c r="I26" s="10"/>
      <c r="J26" s="10"/>
      <c r="K26" s="1">
        <v>-1.5</v>
      </c>
      <c r="L26" s="10"/>
      <c r="M26" s="11"/>
      <c r="N26" s="11"/>
      <c r="O26" s="11"/>
    </row>
    <row r="27">
      <c r="E27" s="1">
        <v>5.0</v>
      </c>
      <c r="F27" s="1">
        <v>100.0</v>
      </c>
      <c r="H27" s="1">
        <v>100.0</v>
      </c>
      <c r="I27" s="10"/>
      <c r="J27" s="10"/>
      <c r="K27" s="1">
        <v>-2.0</v>
      </c>
      <c r="L27" s="10"/>
      <c r="M27" s="10"/>
      <c r="N27" s="10"/>
      <c r="O27" s="10"/>
    </row>
    <row r="29">
      <c r="F29" s="2" t="str">
        <f t="shared" ref="F29:M29" si="5">F$2</f>
        <v>Damage</v>
      </c>
      <c r="G29" s="2" t="str">
        <f t="shared" si="5"/>
        <v>Attack Interval</v>
      </c>
      <c r="H29" s="2" t="str">
        <f t="shared" si="5"/>
        <v>Venom Damage</v>
      </c>
      <c r="I29" s="2" t="str">
        <f t="shared" si="5"/>
        <v>Venom Damage Increase</v>
      </c>
      <c r="J29" s="2" t="str">
        <f t="shared" si="5"/>
        <v>Special throw chance</v>
      </c>
      <c r="K29" s="2" t="str">
        <f t="shared" si="5"/>
        <v>Activation interval</v>
      </c>
      <c r="L29" s="2" t="str">
        <f t="shared" si="5"/>
        <v>Number of targets</v>
      </c>
      <c r="M29" s="2" t="str">
        <f t="shared" si="5"/>
        <v>Hero Cooldown</v>
      </c>
      <c r="N29" s="2"/>
      <c r="O29" s="2"/>
      <c r="P29" s="2"/>
      <c r="Q29" s="2"/>
      <c r="R29" s="2"/>
      <c r="S29" s="2"/>
    </row>
    <row r="30">
      <c r="E30" s="1" t="s">
        <v>20</v>
      </c>
      <c r="F30" s="1">
        <f t="shared" ref="F30:M30" si="6">F$8</f>
        <v>50</v>
      </c>
      <c r="G30" s="1">
        <f t="shared" si="6"/>
        <v>1.5</v>
      </c>
      <c r="H30" s="1">
        <f t="shared" si="6"/>
        <v>50</v>
      </c>
      <c r="I30" s="10">
        <f t="shared" si="6"/>
        <v>0.3</v>
      </c>
      <c r="J30" s="10">
        <f t="shared" si="6"/>
        <v>0.1</v>
      </c>
      <c r="K30" s="1">
        <f t="shared" si="6"/>
        <v>8</v>
      </c>
      <c r="L30" s="1">
        <f t="shared" si="6"/>
        <v>3</v>
      </c>
      <c r="M30" s="1">
        <f t="shared" si="6"/>
        <v>3</v>
      </c>
    </row>
    <row r="31">
      <c r="E31" s="1">
        <v>1.0</v>
      </c>
      <c r="G31" s="1">
        <v>0.0</v>
      </c>
      <c r="L31" s="1">
        <v>0.0</v>
      </c>
      <c r="M31" s="10"/>
      <c r="N31" s="10"/>
    </row>
    <row r="32">
      <c r="E32" s="1">
        <v>2.0</v>
      </c>
      <c r="G32" s="1">
        <v>-0.75</v>
      </c>
      <c r="L32" s="1">
        <v>1.0</v>
      </c>
      <c r="M32" s="10"/>
      <c r="N32" s="10"/>
      <c r="O32" s="10"/>
    </row>
    <row r="33">
      <c r="E33" s="1">
        <v>3.0</v>
      </c>
      <c r="G33" s="1">
        <v>-1.0</v>
      </c>
      <c r="L33" s="1">
        <v>2.0</v>
      </c>
      <c r="M33" s="10"/>
      <c r="N33" s="10"/>
      <c r="O33" s="10"/>
    </row>
    <row r="34">
      <c r="E34" s="1">
        <v>4.0</v>
      </c>
      <c r="G34" s="1">
        <v>-1.13</v>
      </c>
      <c r="L34" s="1">
        <v>3.0</v>
      </c>
      <c r="M34" s="10"/>
      <c r="N34" s="10"/>
      <c r="O34" s="10"/>
    </row>
    <row r="35">
      <c r="A35" s="12" t="s">
        <v>773</v>
      </c>
      <c r="E35" s="1">
        <v>5.0</v>
      </c>
      <c r="G35" s="1">
        <v>-1.2</v>
      </c>
      <c r="L35" s="1">
        <v>4.0</v>
      </c>
      <c r="M35" s="10"/>
      <c r="N35" s="10"/>
    </row>
    <row r="36">
      <c r="E36" s="1">
        <v>6.0</v>
      </c>
      <c r="G36" s="1">
        <v>-1.25</v>
      </c>
      <c r="L36" s="1">
        <v>5.0</v>
      </c>
      <c r="M36" s="10"/>
      <c r="N36" s="10"/>
    </row>
    <row r="37">
      <c r="E37" s="1">
        <v>7.0</v>
      </c>
      <c r="G37" s="1">
        <v>-1.29</v>
      </c>
      <c r="L37" s="1">
        <v>6.0</v>
      </c>
      <c r="M37" s="10"/>
      <c r="N37" s="10"/>
      <c r="O37" s="10"/>
    </row>
    <row r="50">
      <c r="A50" s="1" t="s">
        <v>35</v>
      </c>
    </row>
    <row r="51">
      <c r="A51" s="1">
        <v>1.0</v>
      </c>
    </row>
    <row r="53">
      <c r="A53" s="1">
        <v>2.0</v>
      </c>
    </row>
    <row r="55">
      <c r="A55" s="1">
        <v>3.0</v>
      </c>
    </row>
    <row r="57">
      <c r="A57" s="1">
        <v>4.0</v>
      </c>
    </row>
  </sheetData>
  <mergeCells count="2">
    <mergeCell ref="A20:C27"/>
    <mergeCell ref="A35:C42"/>
  </mergeCells>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774</v>
      </c>
      <c r="F1" s="1">
        <v>2.0</v>
      </c>
      <c r="G1" s="1">
        <v>3.0</v>
      </c>
      <c r="H1" s="1">
        <v>4.0</v>
      </c>
      <c r="I1" s="1">
        <v>5.0</v>
      </c>
      <c r="J1" s="1">
        <v>6.0</v>
      </c>
      <c r="K1" s="1">
        <v>7.0</v>
      </c>
      <c r="L1" s="1">
        <v>8.0</v>
      </c>
      <c r="M1" s="1">
        <v>9.0</v>
      </c>
      <c r="N1" s="1">
        <v>10.0</v>
      </c>
    </row>
    <row r="2">
      <c r="A2" s="1" t="s">
        <v>2</v>
      </c>
      <c r="B2" s="1" t="s">
        <v>747</v>
      </c>
      <c r="D2" s="1"/>
      <c r="E2" s="1"/>
      <c r="F2" s="17" t="s">
        <v>16</v>
      </c>
      <c r="G2" s="17" t="s">
        <v>51</v>
      </c>
      <c r="H2" s="1" t="s">
        <v>775</v>
      </c>
      <c r="I2" s="1" t="s">
        <v>776</v>
      </c>
      <c r="J2" s="1" t="s">
        <v>777</v>
      </c>
      <c r="K2" s="1" t="s">
        <v>778</v>
      </c>
      <c r="L2" s="1" t="s">
        <v>779</v>
      </c>
      <c r="M2" s="1" t="s">
        <v>362</v>
      </c>
      <c r="N2" s="30" t="s">
        <v>103</v>
      </c>
    </row>
    <row r="3">
      <c r="A3" s="1" t="s">
        <v>12</v>
      </c>
      <c r="B3" s="1" t="s">
        <v>13</v>
      </c>
      <c r="D3" s="1" t="s">
        <v>14</v>
      </c>
      <c r="E3" s="3">
        <v>15.0</v>
      </c>
      <c r="F3" s="5">
        <f t="shared" ref="F3:M3" si="1">F8+vlookup($E3,$E9:$P19,F1,false)+vlookup($E4,$E23:$P27,F1,false)+vlookup($E5,$E31:$P37,F1,false)</f>
        <v>365</v>
      </c>
      <c r="G3" s="29">
        <f t="shared" si="1"/>
        <v>0.21</v>
      </c>
      <c r="H3" s="6">
        <f t="shared" si="1"/>
        <v>1.8</v>
      </c>
      <c r="I3" s="5">
        <f t="shared" si="1"/>
        <v>365</v>
      </c>
      <c r="J3" s="6">
        <f t="shared" si="1"/>
        <v>0.4</v>
      </c>
      <c r="K3" s="22">
        <f t="shared" si="1"/>
        <v>0.2</v>
      </c>
      <c r="L3" s="18">
        <f t="shared" si="1"/>
        <v>0.5</v>
      </c>
      <c r="M3" s="18">
        <f t="shared" si="1"/>
        <v>0.5</v>
      </c>
      <c r="N3" s="31">
        <f>N8+vlookup($E3,$E9:$O23,N1,false)+vlookup($E4,$E27:$O31,N1,false)+vlookup($E5,$E35:$O41,N1,false)</f>
        <v>8</v>
      </c>
      <c r="O3" s="18"/>
      <c r="P3" s="18"/>
    </row>
    <row r="4">
      <c r="A4" s="1" t="s">
        <v>15</v>
      </c>
      <c r="B4" s="1" t="s">
        <v>16</v>
      </c>
      <c r="D4" s="1" t="s">
        <v>17</v>
      </c>
      <c r="E4" s="3">
        <v>5.0</v>
      </c>
      <c r="N4" s="32"/>
    </row>
    <row r="5">
      <c r="A5" s="1" t="s">
        <v>18</v>
      </c>
      <c r="B5" s="1" t="s">
        <v>383</v>
      </c>
      <c r="D5" s="1" t="s">
        <v>20</v>
      </c>
      <c r="E5" s="3">
        <v>7.0</v>
      </c>
      <c r="N5" s="32"/>
    </row>
    <row r="6">
      <c r="A6" s="1" t="s">
        <v>21</v>
      </c>
      <c r="B6" s="1">
        <v>4.0</v>
      </c>
      <c r="N6" s="32"/>
    </row>
    <row r="7">
      <c r="A7" s="1" t="s">
        <v>22</v>
      </c>
      <c r="B7" s="1" t="s">
        <v>23</v>
      </c>
      <c r="F7" s="2" t="str">
        <f t="shared" ref="F7:N7" si="2">F$2</f>
        <v>Damage</v>
      </c>
      <c r="G7" s="2" t="str">
        <f t="shared" si="2"/>
        <v>Attack Interval</v>
      </c>
      <c r="H7" s="2" t="str">
        <f t="shared" si="2"/>
        <v>Damage bonus against controlled targets</v>
      </c>
      <c r="I7" s="2" t="str">
        <f t="shared" si="2"/>
        <v>Crystal damage</v>
      </c>
      <c r="J7" s="2" t="str">
        <f t="shared" si="2"/>
        <v>Crystal damage bonus</v>
      </c>
      <c r="K7" s="2" t="str">
        <f t="shared" si="2"/>
        <v>Chance of throwing a crystal</v>
      </c>
      <c r="L7" s="2" t="str">
        <f t="shared" si="2"/>
        <v>Paralysis duraion</v>
      </c>
      <c r="M7" s="2" t="str">
        <f t="shared" si="2"/>
        <v>Recharge</v>
      </c>
      <c r="N7" s="30" t="str">
        <f t="shared" si="2"/>
        <v>Hero Cooldown</v>
      </c>
      <c r="O7" s="2"/>
      <c r="P7" s="2"/>
      <c r="Q7" s="2"/>
      <c r="R7" s="2"/>
      <c r="S7" s="2"/>
      <c r="T7" s="2"/>
    </row>
    <row r="8">
      <c r="E8" s="1" t="s">
        <v>14</v>
      </c>
      <c r="F8" s="1">
        <v>50.0</v>
      </c>
      <c r="G8" s="1">
        <v>1.5</v>
      </c>
      <c r="H8" s="10">
        <v>1.0</v>
      </c>
      <c r="I8" s="1">
        <v>50.0</v>
      </c>
      <c r="J8" s="10">
        <v>0.2</v>
      </c>
      <c r="K8" s="10">
        <v>0.15</v>
      </c>
      <c r="L8" s="1">
        <v>0.5</v>
      </c>
      <c r="M8" s="1">
        <v>0.5</v>
      </c>
      <c r="N8" s="33">
        <v>3.0</v>
      </c>
    </row>
    <row r="9">
      <c r="E9" s="1">
        <v>5.0</v>
      </c>
      <c r="F9" s="1">
        <v>0.0</v>
      </c>
      <c r="G9" s="24"/>
      <c r="I9" s="1">
        <v>0.0</v>
      </c>
      <c r="J9" s="10">
        <v>0.0</v>
      </c>
      <c r="K9" s="1"/>
      <c r="L9" s="1"/>
      <c r="M9" s="1"/>
      <c r="N9" s="34">
        <v>0.0</v>
      </c>
    </row>
    <row r="10">
      <c r="A10" s="1" t="s">
        <v>14</v>
      </c>
      <c r="B10" s="1" t="s">
        <v>748</v>
      </c>
      <c r="E10" s="1">
        <v>6.0</v>
      </c>
      <c r="F10" s="1">
        <v>9.0</v>
      </c>
      <c r="G10" s="24"/>
      <c r="I10" s="1">
        <v>9.0</v>
      </c>
      <c r="J10" s="10">
        <v>0.02</v>
      </c>
      <c r="K10" s="1"/>
      <c r="L10" s="1"/>
      <c r="M10" s="1"/>
      <c r="N10" s="34">
        <v>0.5</v>
      </c>
    </row>
    <row r="11">
      <c r="A11" s="1" t="s">
        <v>17</v>
      </c>
      <c r="B11" s="1" t="s">
        <v>60</v>
      </c>
      <c r="E11" s="1">
        <v>7.0</v>
      </c>
      <c r="F11" s="1">
        <v>20.0</v>
      </c>
      <c r="G11" s="24"/>
      <c r="I11" s="1">
        <v>20.0</v>
      </c>
      <c r="J11" s="10">
        <v>0.04</v>
      </c>
      <c r="K11" s="1"/>
      <c r="L11" s="1"/>
      <c r="M11" s="1"/>
      <c r="N11" s="34">
        <v>1.0</v>
      </c>
    </row>
    <row r="12">
      <c r="A12" s="1" t="s">
        <v>20</v>
      </c>
      <c r="B12" s="1" t="s">
        <v>27</v>
      </c>
      <c r="E12" s="1">
        <v>8.0</v>
      </c>
      <c r="F12" s="1">
        <v>34.0</v>
      </c>
      <c r="G12" s="24"/>
      <c r="I12" s="1">
        <v>34.0</v>
      </c>
      <c r="J12" s="10">
        <v>0.06</v>
      </c>
      <c r="K12" s="1"/>
      <c r="L12" s="1"/>
      <c r="M12" s="1"/>
      <c r="N12" s="34">
        <v>1.5</v>
      </c>
    </row>
    <row r="13">
      <c r="A13" s="1" t="s">
        <v>28</v>
      </c>
      <c r="B13" s="1">
        <v>9.0</v>
      </c>
      <c r="E13" s="1">
        <v>9.0</v>
      </c>
      <c r="F13" s="1">
        <v>50.0</v>
      </c>
      <c r="G13" s="24"/>
      <c r="I13" s="1">
        <v>50.0</v>
      </c>
      <c r="J13" s="10">
        <v>0.08</v>
      </c>
      <c r="K13" s="1"/>
      <c r="L13" s="1"/>
      <c r="M13" s="1"/>
      <c r="N13" s="34">
        <v>2.0</v>
      </c>
    </row>
    <row r="14">
      <c r="E14" s="1">
        <v>10.0</v>
      </c>
      <c r="F14" s="1">
        <v>69.0</v>
      </c>
      <c r="G14" s="24"/>
      <c r="I14" s="1">
        <v>69.0</v>
      </c>
      <c r="J14" s="10">
        <v>0.1</v>
      </c>
      <c r="K14" s="1"/>
      <c r="L14" s="1"/>
      <c r="M14" s="1"/>
      <c r="N14" s="34">
        <v>2.5</v>
      </c>
    </row>
    <row r="15">
      <c r="E15" s="1">
        <v>11.0</v>
      </c>
      <c r="F15" s="1">
        <v>92.0</v>
      </c>
      <c r="G15" s="24"/>
      <c r="I15" s="1">
        <v>92.0</v>
      </c>
      <c r="J15" s="10">
        <v>0.12</v>
      </c>
      <c r="K15" s="1"/>
      <c r="L15" s="1"/>
      <c r="M15" s="1"/>
      <c r="N15" s="34">
        <v>3.0</v>
      </c>
    </row>
    <row r="16">
      <c r="E16" s="1">
        <v>12.0</v>
      </c>
      <c r="F16" s="1">
        <v>119.0</v>
      </c>
      <c r="G16" s="24"/>
      <c r="I16" s="1">
        <v>119.0</v>
      </c>
      <c r="J16" s="10">
        <v>0.14</v>
      </c>
      <c r="K16" s="1"/>
      <c r="L16" s="1"/>
      <c r="M16" s="1"/>
      <c r="N16" s="34">
        <v>3.5</v>
      </c>
    </row>
    <row r="17">
      <c r="E17" s="1">
        <v>13.0</v>
      </c>
      <c r="F17" s="1">
        <v>151.0</v>
      </c>
      <c r="G17" s="24"/>
      <c r="I17" s="1">
        <v>151.0</v>
      </c>
      <c r="J17" s="10">
        <v>0.16</v>
      </c>
      <c r="K17" s="1"/>
      <c r="L17" s="1"/>
      <c r="M17" s="1"/>
      <c r="N17" s="34">
        <v>4.0</v>
      </c>
    </row>
    <row r="18">
      <c r="E18" s="1">
        <v>14.0</v>
      </c>
      <c r="F18" s="1">
        <v>189.0</v>
      </c>
      <c r="G18" s="24"/>
      <c r="I18" s="1">
        <v>189.0</v>
      </c>
      <c r="J18" s="10">
        <v>0.18</v>
      </c>
      <c r="K18" s="1"/>
      <c r="L18" s="1"/>
      <c r="M18" s="1"/>
      <c r="N18" s="34">
        <v>4.5</v>
      </c>
    </row>
    <row r="19">
      <c r="E19" s="1">
        <v>15.0</v>
      </c>
      <c r="F19" s="1">
        <v>235.0</v>
      </c>
      <c r="G19" s="24"/>
      <c r="I19" s="1">
        <v>235.0</v>
      </c>
      <c r="J19" s="10">
        <v>0.2</v>
      </c>
      <c r="K19" s="1"/>
      <c r="L19" s="1"/>
      <c r="M19" s="1"/>
      <c r="N19" s="34">
        <v>5.0</v>
      </c>
    </row>
    <row r="20">
      <c r="A20" s="12" t="s">
        <v>780</v>
      </c>
      <c r="P20" s="10"/>
    </row>
    <row r="21">
      <c r="F21" s="2" t="str">
        <f t="shared" ref="F21:N21" si="3">F$2</f>
        <v>Damage</v>
      </c>
      <c r="G21" s="2" t="str">
        <f t="shared" si="3"/>
        <v>Attack Interval</v>
      </c>
      <c r="H21" s="2" t="str">
        <f t="shared" si="3"/>
        <v>Damage bonus against controlled targets</v>
      </c>
      <c r="I21" s="2" t="str">
        <f t="shared" si="3"/>
        <v>Crystal damage</v>
      </c>
      <c r="J21" s="2" t="str">
        <f t="shared" si="3"/>
        <v>Crystal damage bonus</v>
      </c>
      <c r="K21" s="2" t="str">
        <f t="shared" si="3"/>
        <v>Chance of throwing a crystal</v>
      </c>
      <c r="L21" s="2" t="str">
        <f t="shared" si="3"/>
        <v>Paralysis duraion</v>
      </c>
      <c r="M21" s="2" t="str">
        <f t="shared" si="3"/>
        <v>Recharge</v>
      </c>
      <c r="N21" s="2" t="str">
        <f t="shared" si="3"/>
        <v>Hero Cooldown</v>
      </c>
      <c r="O21" s="2"/>
      <c r="P21" s="2"/>
      <c r="Q21" s="2"/>
      <c r="R21" s="2"/>
      <c r="S21" s="2"/>
      <c r="T21" s="2"/>
    </row>
    <row r="22">
      <c r="E22" s="1" t="s">
        <v>17</v>
      </c>
      <c r="F22" s="1">
        <f t="shared" ref="F22:N22" si="4">F$8</f>
        <v>50</v>
      </c>
      <c r="G22" s="1">
        <f t="shared" si="4"/>
        <v>1.5</v>
      </c>
      <c r="H22" s="10">
        <f t="shared" si="4"/>
        <v>1</v>
      </c>
      <c r="I22" s="1">
        <f t="shared" si="4"/>
        <v>50</v>
      </c>
      <c r="J22" s="10">
        <f t="shared" si="4"/>
        <v>0.2</v>
      </c>
      <c r="K22" s="10">
        <f t="shared" si="4"/>
        <v>0.15</v>
      </c>
      <c r="L22" s="1">
        <f t="shared" si="4"/>
        <v>0.5</v>
      </c>
      <c r="M22" s="1">
        <f t="shared" si="4"/>
        <v>0.5</v>
      </c>
      <c r="N22" s="1">
        <f t="shared" si="4"/>
        <v>3</v>
      </c>
      <c r="U22" s="1" t="s">
        <v>539</v>
      </c>
    </row>
    <row r="23">
      <c r="E23" s="1">
        <v>1.0</v>
      </c>
      <c r="F23" s="1">
        <v>0.0</v>
      </c>
      <c r="H23" s="10">
        <v>0.0</v>
      </c>
      <c r="I23" s="1">
        <v>0.0</v>
      </c>
      <c r="J23" s="10"/>
      <c r="K23" s="10">
        <v>0.0</v>
      </c>
      <c r="L23" s="10"/>
      <c r="M23" s="10"/>
      <c r="N23" s="10"/>
      <c r="O23" s="10"/>
      <c r="P23" s="10"/>
    </row>
    <row r="24">
      <c r="E24" s="1">
        <v>2.0</v>
      </c>
      <c r="F24" s="1">
        <v>20.0</v>
      </c>
      <c r="H24" s="10">
        <v>0.2</v>
      </c>
      <c r="I24" s="1">
        <v>20.0</v>
      </c>
      <c r="J24" s="10"/>
      <c r="K24" s="13">
        <v>0.0125</v>
      </c>
      <c r="L24" s="10"/>
      <c r="M24" s="11"/>
      <c r="N24" s="11"/>
      <c r="O24" s="11"/>
      <c r="P24" s="11"/>
      <c r="Q24" s="10"/>
    </row>
    <row r="25">
      <c r="E25" s="1">
        <v>3.0</v>
      </c>
      <c r="F25" s="1">
        <v>40.0</v>
      </c>
      <c r="H25" s="10">
        <v>0.4</v>
      </c>
      <c r="I25" s="1">
        <v>40.0</v>
      </c>
      <c r="J25" s="10"/>
      <c r="K25" s="11">
        <v>0.025</v>
      </c>
      <c r="L25" s="10"/>
      <c r="M25" s="10"/>
      <c r="N25" s="10"/>
      <c r="O25" s="10"/>
      <c r="P25" s="10"/>
    </row>
    <row r="26">
      <c r="E26" s="1">
        <v>4.0</v>
      </c>
      <c r="F26" s="1">
        <v>60.0</v>
      </c>
      <c r="H26" s="10">
        <v>0.6</v>
      </c>
      <c r="I26" s="1">
        <v>60.0</v>
      </c>
      <c r="J26" s="10"/>
      <c r="K26" s="13">
        <v>0.0375</v>
      </c>
      <c r="L26" s="10"/>
      <c r="M26" s="11"/>
      <c r="N26" s="11"/>
      <c r="O26" s="11"/>
      <c r="P26" s="11"/>
    </row>
    <row r="27">
      <c r="E27" s="1">
        <v>5.0</v>
      </c>
      <c r="F27" s="1">
        <v>80.0</v>
      </c>
      <c r="H27" s="10">
        <v>0.8</v>
      </c>
      <c r="I27" s="1">
        <v>80.0</v>
      </c>
      <c r="J27" s="10"/>
      <c r="K27" s="10">
        <v>0.05</v>
      </c>
      <c r="L27" s="10"/>
      <c r="M27" s="10"/>
      <c r="N27" s="10"/>
      <c r="O27" s="10"/>
      <c r="P27" s="10"/>
    </row>
    <row r="29">
      <c r="F29" s="2" t="str">
        <f t="shared" ref="F29:N29" si="5">F$2</f>
        <v>Damage</v>
      </c>
      <c r="G29" s="2" t="str">
        <f t="shared" si="5"/>
        <v>Attack Interval</v>
      </c>
      <c r="H29" s="2" t="str">
        <f t="shared" si="5"/>
        <v>Damage bonus against controlled targets</v>
      </c>
      <c r="I29" s="2" t="str">
        <f t="shared" si="5"/>
        <v>Crystal damage</v>
      </c>
      <c r="J29" s="2" t="str">
        <f t="shared" si="5"/>
        <v>Crystal damage bonus</v>
      </c>
      <c r="K29" s="2" t="str">
        <f t="shared" si="5"/>
        <v>Chance of throwing a crystal</v>
      </c>
      <c r="L29" s="2" t="str">
        <f t="shared" si="5"/>
        <v>Paralysis duraion</v>
      </c>
      <c r="M29" s="2" t="str">
        <f t="shared" si="5"/>
        <v>Recharge</v>
      </c>
      <c r="N29" s="2" t="str">
        <f t="shared" si="5"/>
        <v>Hero Cooldown</v>
      </c>
      <c r="O29" s="2"/>
      <c r="P29" s="2"/>
      <c r="Q29" s="2"/>
      <c r="R29" s="2"/>
      <c r="S29" s="2"/>
      <c r="T29" s="2"/>
    </row>
    <row r="30">
      <c r="E30" s="1" t="s">
        <v>20</v>
      </c>
      <c r="F30" s="1">
        <f t="shared" ref="F30:N30" si="6">F$8</f>
        <v>50</v>
      </c>
      <c r="G30" s="1">
        <f t="shared" si="6"/>
        <v>1.5</v>
      </c>
      <c r="H30" s="10">
        <f t="shared" si="6"/>
        <v>1</v>
      </c>
      <c r="I30" s="1">
        <f t="shared" si="6"/>
        <v>50</v>
      </c>
      <c r="J30" s="10">
        <f t="shared" si="6"/>
        <v>0.2</v>
      </c>
      <c r="K30" s="10">
        <f t="shared" si="6"/>
        <v>0.15</v>
      </c>
      <c r="L30" s="1">
        <f t="shared" si="6"/>
        <v>0.5</v>
      </c>
      <c r="M30" s="1">
        <f t="shared" si="6"/>
        <v>0.5</v>
      </c>
      <c r="N30" s="1">
        <f t="shared" si="6"/>
        <v>3</v>
      </c>
    </row>
    <row r="31">
      <c r="E31" s="1">
        <v>1.0</v>
      </c>
      <c r="G31" s="1">
        <v>0.0</v>
      </c>
      <c r="M31" s="10"/>
      <c r="N31" s="10"/>
      <c r="O31" s="10"/>
    </row>
    <row r="32">
      <c r="E32" s="1">
        <v>2.0</v>
      </c>
      <c r="G32" s="1">
        <v>-0.75</v>
      </c>
      <c r="M32" s="10"/>
      <c r="N32" s="10"/>
      <c r="O32" s="10"/>
      <c r="P32" s="10"/>
    </row>
    <row r="33">
      <c r="E33" s="1">
        <v>3.0</v>
      </c>
      <c r="G33" s="1">
        <v>-1.0</v>
      </c>
      <c r="M33" s="10"/>
      <c r="N33" s="10"/>
      <c r="O33" s="10"/>
      <c r="P33" s="10"/>
    </row>
    <row r="34">
      <c r="E34" s="1">
        <v>4.0</v>
      </c>
      <c r="G34" s="1">
        <v>-1.13</v>
      </c>
      <c r="M34" s="10"/>
      <c r="N34" s="10"/>
      <c r="O34" s="10"/>
      <c r="P34" s="10"/>
    </row>
    <row r="35">
      <c r="A35" s="12" t="s">
        <v>781</v>
      </c>
      <c r="E35" s="1">
        <v>5.0</v>
      </c>
      <c r="G35" s="1">
        <v>-1.2</v>
      </c>
      <c r="M35" s="10"/>
      <c r="N35" s="10"/>
      <c r="O35" s="10"/>
    </row>
    <row r="36">
      <c r="E36" s="1">
        <v>6.0</v>
      </c>
      <c r="G36" s="1">
        <v>-1.25</v>
      </c>
      <c r="M36" s="10"/>
      <c r="N36" s="10"/>
      <c r="O36" s="10"/>
    </row>
    <row r="37">
      <c r="E37" s="1">
        <v>7.0</v>
      </c>
      <c r="G37" s="1">
        <v>-1.29</v>
      </c>
      <c r="M37" s="10"/>
      <c r="N37" s="10"/>
      <c r="O37" s="10"/>
      <c r="P37" s="10"/>
    </row>
    <row r="50">
      <c r="A50" s="1" t="s">
        <v>35</v>
      </c>
    </row>
    <row r="51">
      <c r="A51" s="1">
        <v>1.0</v>
      </c>
    </row>
    <row r="53">
      <c r="A53" s="1">
        <v>2.0</v>
      </c>
    </row>
    <row r="55">
      <c r="A55" s="1">
        <v>3.0</v>
      </c>
    </row>
    <row r="57">
      <c r="A57" s="1">
        <v>4.0</v>
      </c>
    </row>
  </sheetData>
  <mergeCells count="2">
    <mergeCell ref="A20:C27"/>
    <mergeCell ref="A35:C42"/>
  </mergeCells>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v>1.0</v>
      </c>
      <c r="B1" s="1" t="s">
        <v>782</v>
      </c>
      <c r="F1" s="1">
        <v>2.0</v>
      </c>
      <c r="G1" s="1">
        <v>3.0</v>
      </c>
      <c r="H1" s="1">
        <v>4.0</v>
      </c>
      <c r="I1" s="1">
        <v>5.0</v>
      </c>
    </row>
    <row r="2">
      <c r="A2" s="1" t="s">
        <v>2</v>
      </c>
      <c r="B2" s="1" t="s">
        <v>747</v>
      </c>
      <c r="D2" s="1"/>
      <c r="E2" s="1"/>
      <c r="F2" s="17" t="s">
        <v>16</v>
      </c>
      <c r="G2" s="17" t="s">
        <v>51</v>
      </c>
      <c r="H2" s="1" t="s">
        <v>752</v>
      </c>
      <c r="I2" s="30" t="s">
        <v>103</v>
      </c>
    </row>
    <row r="3">
      <c r="A3" s="1" t="s">
        <v>12</v>
      </c>
      <c r="B3" s="1" t="s">
        <v>404</v>
      </c>
      <c r="D3" s="1" t="s">
        <v>14</v>
      </c>
      <c r="E3" s="3">
        <v>15.0</v>
      </c>
      <c r="F3" s="5">
        <f>F8+vlookup($E3,$E9:$J19,F1,false)+vlookup($E4,$E23:$J27,F1,false)+vlookup($E5,$E31:$J37,F1,false)</f>
        <v>971</v>
      </c>
      <c r="G3" s="29">
        <f>round((G8+vlookup($E3,$E9:$J19,G1,false))/E5, 2)</f>
        <v>0.07</v>
      </c>
      <c r="H3" s="6">
        <f>H8+vlookup($E3,$E9:$J19,H1,false)+vlookup($E4,$E23:$J27,H1,false)+vlookup($E5,$E31:$J37,H1,false)</f>
        <v>0.21</v>
      </c>
      <c r="I3" s="31">
        <f>I8+vlookup($E3,$E9:$O23,I1,false)+vlookup($E4,$E27:$O31,I1,false)+vlookup($E5,$E35:$O41,I1,false)</f>
        <v>8</v>
      </c>
      <c r="J3" s="18"/>
    </row>
    <row r="4">
      <c r="A4" s="1" t="s">
        <v>15</v>
      </c>
      <c r="B4" s="1" t="s">
        <v>16</v>
      </c>
      <c r="D4" s="1" t="s">
        <v>17</v>
      </c>
      <c r="E4" s="3">
        <v>5.0</v>
      </c>
      <c r="I4" s="32"/>
    </row>
    <row r="5">
      <c r="A5" s="1" t="s">
        <v>18</v>
      </c>
      <c r="B5" s="1" t="s">
        <v>58</v>
      </c>
      <c r="D5" s="1" t="s">
        <v>20</v>
      </c>
      <c r="E5" s="3">
        <v>7.0</v>
      </c>
      <c r="I5" s="32"/>
    </row>
    <row r="6">
      <c r="I6" s="32"/>
    </row>
    <row r="7">
      <c r="F7" s="2" t="str">
        <f t="shared" ref="F7:I7" si="1">F$2</f>
        <v>Damage</v>
      </c>
      <c r="G7" s="2" t="str">
        <f t="shared" si="1"/>
        <v>Attack Interval</v>
      </c>
      <c r="H7" s="2" t="str">
        <f t="shared" si="1"/>
        <v>Damage increase limit</v>
      </c>
      <c r="I7" s="30" t="str">
        <f t="shared" si="1"/>
        <v>Hero Cooldown</v>
      </c>
      <c r="J7" s="2"/>
      <c r="K7" s="2"/>
      <c r="L7" s="2"/>
      <c r="M7" s="2"/>
      <c r="N7" s="2"/>
    </row>
    <row r="8">
      <c r="E8" s="1" t="s">
        <v>14</v>
      </c>
      <c r="F8" s="1">
        <v>147.0</v>
      </c>
      <c r="G8" s="1">
        <v>0.7</v>
      </c>
      <c r="H8" s="10">
        <v>0.04</v>
      </c>
      <c r="I8" s="33">
        <v>3.0</v>
      </c>
    </row>
    <row r="9">
      <c r="E9" s="1">
        <v>5.0</v>
      </c>
      <c r="F9" s="1">
        <v>0.0</v>
      </c>
      <c r="G9" s="1">
        <v>0.0</v>
      </c>
      <c r="H9" s="10">
        <v>0.0</v>
      </c>
      <c r="I9" s="34">
        <v>0.0</v>
      </c>
    </row>
    <row r="10">
      <c r="A10" s="1" t="s">
        <v>14</v>
      </c>
      <c r="B10" s="1" t="s">
        <v>748</v>
      </c>
      <c r="E10" s="1">
        <v>6.0</v>
      </c>
      <c r="F10" s="1">
        <v>22.0</v>
      </c>
      <c r="G10" s="1">
        <v>-0.02</v>
      </c>
      <c r="H10" s="11">
        <v>0.005</v>
      </c>
      <c r="I10" s="34">
        <v>0.5</v>
      </c>
    </row>
    <row r="11">
      <c r="A11" s="1" t="s">
        <v>17</v>
      </c>
      <c r="B11" s="1" t="s">
        <v>60</v>
      </c>
      <c r="E11" s="1">
        <v>7.0</v>
      </c>
      <c r="F11" s="1">
        <v>46.0</v>
      </c>
      <c r="G11" s="1">
        <v>-0.04</v>
      </c>
      <c r="H11" s="10">
        <v>0.01</v>
      </c>
      <c r="I11" s="34">
        <v>1.0</v>
      </c>
    </row>
    <row r="12">
      <c r="A12" s="1" t="s">
        <v>20</v>
      </c>
      <c r="B12" s="1" t="s">
        <v>27</v>
      </c>
      <c r="E12" s="1">
        <v>8.0</v>
      </c>
      <c r="F12" s="1">
        <v>74.0</v>
      </c>
      <c r="G12" s="1">
        <v>-0.06</v>
      </c>
      <c r="H12" s="11">
        <v>0.015</v>
      </c>
      <c r="I12" s="34">
        <v>1.5</v>
      </c>
    </row>
    <row r="13">
      <c r="A13" s="1" t="s">
        <v>28</v>
      </c>
      <c r="B13" s="1">
        <v>4.0</v>
      </c>
      <c r="E13" s="1">
        <v>9.0</v>
      </c>
      <c r="F13" s="1">
        <v>106.0</v>
      </c>
      <c r="G13" s="1">
        <v>-0.08</v>
      </c>
      <c r="H13" s="10">
        <v>0.02</v>
      </c>
      <c r="I13" s="34">
        <v>2.0</v>
      </c>
    </row>
    <row r="14">
      <c r="E14" s="1">
        <v>10.0</v>
      </c>
      <c r="F14" s="1">
        <v>143.0</v>
      </c>
      <c r="G14" s="1">
        <v>-0.1</v>
      </c>
      <c r="H14" s="11">
        <v>0.025</v>
      </c>
      <c r="I14" s="34">
        <v>2.5</v>
      </c>
    </row>
    <row r="15">
      <c r="E15" s="1">
        <v>11.0</v>
      </c>
      <c r="F15" s="1">
        <v>185.0</v>
      </c>
      <c r="G15" s="1">
        <v>-0.12</v>
      </c>
      <c r="H15" s="10">
        <v>0.03</v>
      </c>
      <c r="I15" s="34">
        <v>3.0</v>
      </c>
    </row>
    <row r="16">
      <c r="E16" s="1">
        <v>12.0</v>
      </c>
      <c r="F16" s="1">
        <v>233.0</v>
      </c>
      <c r="G16" s="1">
        <v>-0.14</v>
      </c>
      <c r="H16" s="11">
        <v>0.035</v>
      </c>
      <c r="I16" s="34">
        <v>3.5</v>
      </c>
    </row>
    <row r="17">
      <c r="E17" s="1">
        <v>13.0</v>
      </c>
      <c r="F17" s="1">
        <v>289.0</v>
      </c>
      <c r="G17" s="1">
        <v>-0.16</v>
      </c>
      <c r="H17" s="10">
        <v>0.04</v>
      </c>
      <c r="I17" s="34">
        <v>4.0</v>
      </c>
    </row>
    <row r="18">
      <c r="E18" s="1">
        <v>14.0</v>
      </c>
      <c r="F18" s="1">
        <v>352.0</v>
      </c>
      <c r="G18" s="1">
        <v>-0.18</v>
      </c>
      <c r="H18" s="11">
        <v>0.045</v>
      </c>
      <c r="I18" s="34">
        <v>4.5</v>
      </c>
    </row>
    <row r="19">
      <c r="E19" s="1">
        <v>15.0</v>
      </c>
      <c r="F19" s="1">
        <v>424.0</v>
      </c>
      <c r="G19" s="1">
        <v>-0.2</v>
      </c>
      <c r="H19" s="10">
        <v>0.05</v>
      </c>
      <c r="I19" s="34">
        <v>5.0</v>
      </c>
    </row>
    <row r="20">
      <c r="A20" s="12" t="s">
        <v>783</v>
      </c>
      <c r="J20" s="10"/>
    </row>
    <row r="21">
      <c r="F21" s="2" t="str">
        <f t="shared" ref="F21:I21" si="2">F$2</f>
        <v>Damage</v>
      </c>
      <c r="G21" s="2" t="str">
        <f t="shared" si="2"/>
        <v>Attack Interval</v>
      </c>
      <c r="H21" s="2" t="str">
        <f t="shared" si="2"/>
        <v>Damage increase limit</v>
      </c>
      <c r="I21" s="2" t="str">
        <f t="shared" si="2"/>
        <v>Hero Cooldown</v>
      </c>
      <c r="J21" s="2"/>
      <c r="K21" s="2"/>
      <c r="L21" s="2"/>
      <c r="M21" s="2"/>
      <c r="N21" s="2"/>
    </row>
    <row r="22">
      <c r="E22" s="1" t="s">
        <v>17</v>
      </c>
      <c r="F22" s="1">
        <f t="shared" ref="F22:I22" si="3">F$8</f>
        <v>147</v>
      </c>
      <c r="G22" s="1">
        <f t="shared" si="3"/>
        <v>0.7</v>
      </c>
      <c r="H22" s="10">
        <f t="shared" si="3"/>
        <v>0.04</v>
      </c>
      <c r="I22" s="1">
        <f t="shared" si="3"/>
        <v>3</v>
      </c>
      <c r="O22" s="1" t="s">
        <v>539</v>
      </c>
    </row>
    <row r="23">
      <c r="E23" s="1">
        <v>1.0</v>
      </c>
      <c r="F23" s="1">
        <v>0.0</v>
      </c>
      <c r="H23" s="10">
        <v>0.0</v>
      </c>
      <c r="I23" s="10"/>
      <c r="J23" s="10"/>
    </row>
    <row r="24">
      <c r="E24" s="1">
        <v>2.0</v>
      </c>
      <c r="F24" s="1">
        <v>100.0</v>
      </c>
      <c r="H24" s="10">
        <v>0.03</v>
      </c>
      <c r="I24" s="11"/>
      <c r="J24" s="11"/>
      <c r="K24" s="10"/>
    </row>
    <row r="25">
      <c r="E25" s="1">
        <v>3.0</v>
      </c>
      <c r="F25" s="1">
        <v>200.0</v>
      </c>
      <c r="H25" s="10">
        <v>0.06</v>
      </c>
      <c r="I25" s="10"/>
      <c r="J25" s="10"/>
    </row>
    <row r="26">
      <c r="E26" s="1">
        <v>4.0</v>
      </c>
      <c r="F26" s="1">
        <v>300.0</v>
      </c>
      <c r="H26" s="10">
        <v>0.09</v>
      </c>
      <c r="I26" s="11"/>
      <c r="J26" s="11"/>
    </row>
    <row r="27">
      <c r="E27" s="1">
        <v>5.0</v>
      </c>
      <c r="F27" s="1">
        <v>400.0</v>
      </c>
      <c r="H27" s="10">
        <v>0.12</v>
      </c>
      <c r="I27" s="10"/>
      <c r="J27" s="10"/>
    </row>
    <row r="29">
      <c r="F29" s="2" t="str">
        <f t="shared" ref="F29:I29" si="4">F$2</f>
        <v>Damage</v>
      </c>
      <c r="G29" s="2" t="str">
        <f t="shared" si="4"/>
        <v>Attack Interval</v>
      </c>
      <c r="H29" s="2" t="str">
        <f t="shared" si="4"/>
        <v>Damage increase limit</v>
      </c>
      <c r="I29" s="2" t="str">
        <f t="shared" si="4"/>
        <v>Hero Cooldown</v>
      </c>
      <c r="J29" s="2"/>
      <c r="K29" s="2"/>
      <c r="L29" s="2"/>
      <c r="M29" s="2"/>
      <c r="N29" s="2"/>
    </row>
    <row r="30">
      <c r="E30" s="1" t="s">
        <v>20</v>
      </c>
      <c r="F30" s="1">
        <f t="shared" ref="F30:I30" si="5">F$8</f>
        <v>147</v>
      </c>
      <c r="G30" s="1">
        <f t="shared" si="5"/>
        <v>0.7</v>
      </c>
      <c r="H30" s="10">
        <f t="shared" si="5"/>
        <v>0.04</v>
      </c>
      <c r="I30" s="1">
        <f t="shared" si="5"/>
        <v>3</v>
      </c>
    </row>
    <row r="31">
      <c r="E31" s="1">
        <v>1.0</v>
      </c>
      <c r="I31" s="10"/>
    </row>
    <row r="32">
      <c r="E32" s="1">
        <v>2.0</v>
      </c>
      <c r="I32" s="10"/>
      <c r="J32" s="10"/>
    </row>
    <row r="33">
      <c r="E33" s="1">
        <v>3.0</v>
      </c>
      <c r="I33" s="10"/>
      <c r="J33" s="10"/>
    </row>
    <row r="34">
      <c r="E34" s="1">
        <v>4.0</v>
      </c>
      <c r="I34" s="10"/>
      <c r="J34" s="10"/>
    </row>
    <row r="35">
      <c r="A35" s="12" t="s">
        <v>784</v>
      </c>
      <c r="E35" s="1">
        <v>5.0</v>
      </c>
      <c r="I35" s="10"/>
    </row>
    <row r="36">
      <c r="E36" s="1">
        <v>6.0</v>
      </c>
      <c r="I36" s="10"/>
    </row>
    <row r="37">
      <c r="E37" s="1">
        <v>7.0</v>
      </c>
      <c r="I37" s="10"/>
      <c r="J37" s="10"/>
    </row>
    <row r="50">
      <c r="A50" s="1" t="s">
        <v>35</v>
      </c>
    </row>
    <row r="51">
      <c r="A51" s="1">
        <v>1.0</v>
      </c>
      <c r="B51" s="1" t="s">
        <v>785</v>
      </c>
      <c r="C51" s="1" t="s">
        <v>786</v>
      </c>
    </row>
    <row r="52">
      <c r="B52" s="1" t="s">
        <v>787</v>
      </c>
      <c r="C52" s="1" t="s">
        <v>788</v>
      </c>
    </row>
    <row r="53">
      <c r="A53" s="1">
        <v>2.0</v>
      </c>
      <c r="B53" s="1" t="s">
        <v>789</v>
      </c>
      <c r="C53" s="1" t="s">
        <v>790</v>
      </c>
    </row>
    <row r="54">
      <c r="B54" s="1" t="s">
        <v>791</v>
      </c>
      <c r="C54" s="1" t="s">
        <v>792</v>
      </c>
    </row>
    <row r="55">
      <c r="A55" s="1">
        <v>3.0</v>
      </c>
      <c r="B55" s="1" t="s">
        <v>793</v>
      </c>
      <c r="C55" s="1" t="s">
        <v>794</v>
      </c>
    </row>
    <row r="56">
      <c r="B56" s="1" t="s">
        <v>795</v>
      </c>
      <c r="C56" s="1" t="s">
        <v>796</v>
      </c>
    </row>
    <row r="57">
      <c r="A57" s="1">
        <v>4.0</v>
      </c>
      <c r="B57" s="1" t="s">
        <v>797</v>
      </c>
      <c r="C57" s="1" t="s">
        <v>798</v>
      </c>
    </row>
  </sheetData>
  <mergeCells count="2">
    <mergeCell ref="A20:C27"/>
    <mergeCell ref="A35:C42"/>
  </mergeCells>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799</v>
      </c>
      <c r="F1" s="1">
        <v>2.0</v>
      </c>
      <c r="G1" s="1">
        <v>3.0</v>
      </c>
      <c r="H1" s="1">
        <v>4.0</v>
      </c>
      <c r="I1" s="1">
        <v>5.0</v>
      </c>
      <c r="J1" s="1">
        <v>6.0</v>
      </c>
    </row>
    <row r="2">
      <c r="A2" s="1" t="s">
        <v>2</v>
      </c>
      <c r="B2" s="1" t="s">
        <v>747</v>
      </c>
      <c r="D2" s="1"/>
      <c r="E2" s="1"/>
      <c r="F2" s="17" t="s">
        <v>16</v>
      </c>
      <c r="G2" s="17" t="s">
        <v>51</v>
      </c>
      <c r="H2" s="1" t="s">
        <v>314</v>
      </c>
      <c r="I2" s="1" t="s">
        <v>800</v>
      </c>
      <c r="J2" s="30" t="s">
        <v>103</v>
      </c>
    </row>
    <row r="3">
      <c r="A3" s="1" t="s">
        <v>12</v>
      </c>
      <c r="B3" s="1" t="s">
        <v>264</v>
      </c>
      <c r="D3" s="1" t="s">
        <v>14</v>
      </c>
      <c r="E3" s="3">
        <v>15.0</v>
      </c>
      <c r="F3" s="5">
        <f>F8+vlookup($E3,$E9:$K19,F1,false)+vlookup($E4,$E23:$K27,F1,false)+vlookup($E5,$E31:$K37,F1,false)</f>
        <v>728</v>
      </c>
      <c r="G3" s="29">
        <f>round(G8/E5,2)</f>
        <v>0.09</v>
      </c>
      <c r="H3" s="5">
        <f>H8+vlookup(E3,E40:L50,E5+1,false)+vlookup(E4,E23:J27,H1,false)</f>
        <v>4908</v>
      </c>
      <c r="I3" s="6">
        <f>I8+vlookup($E3,$E9:$K19,I1,false)+vlookup($E4,$E23:$K27,I1,false)+vlookup($E5,$E31:$K37,I1,false)</f>
        <v>0.35</v>
      </c>
      <c r="J3" s="31">
        <f>J8+vlookup($E3,$E9:$O23,J1,false)+vlookup($E4,$E27:$O31,J1,false)+vlookup($E5,$E35:$O41,J1,false)</f>
        <v>8</v>
      </c>
      <c r="K3" s="18"/>
    </row>
    <row r="4">
      <c r="A4" s="1" t="s">
        <v>15</v>
      </c>
      <c r="B4" s="1" t="s">
        <v>16</v>
      </c>
      <c r="D4" s="1" t="s">
        <v>17</v>
      </c>
      <c r="E4" s="3">
        <v>5.0</v>
      </c>
      <c r="J4" s="32"/>
    </row>
    <row r="5">
      <c r="A5" s="1" t="s">
        <v>18</v>
      </c>
      <c r="B5" s="1" t="s">
        <v>58</v>
      </c>
      <c r="D5" s="1" t="s">
        <v>20</v>
      </c>
      <c r="E5" s="3">
        <v>7.0</v>
      </c>
      <c r="J5" s="32"/>
    </row>
    <row r="6">
      <c r="A6" s="1" t="s">
        <v>21</v>
      </c>
      <c r="B6" s="1">
        <v>9.0</v>
      </c>
      <c r="J6" s="32"/>
    </row>
    <row r="7">
      <c r="A7" s="1" t="s">
        <v>22</v>
      </c>
      <c r="B7" s="1" t="s">
        <v>23</v>
      </c>
      <c r="F7" s="2" t="str">
        <f t="shared" ref="F7:J7" si="1">F$2</f>
        <v>Damage</v>
      </c>
      <c r="G7" s="2" t="str">
        <f t="shared" si="1"/>
        <v>Attack Interval</v>
      </c>
      <c r="H7" s="2" t="str">
        <f t="shared" si="1"/>
        <v>Area damage</v>
      </c>
      <c r="I7" s="2" t="str">
        <f t="shared" si="1"/>
        <v>Stone From chance</v>
      </c>
      <c r="J7" s="30" t="str">
        <f t="shared" si="1"/>
        <v>Hero Cooldown</v>
      </c>
      <c r="K7" s="2"/>
      <c r="L7" s="2"/>
      <c r="M7" s="2"/>
      <c r="N7" s="2"/>
      <c r="O7" s="2"/>
    </row>
    <row r="8">
      <c r="E8" s="1" t="s">
        <v>14</v>
      </c>
      <c r="F8" s="1">
        <v>130.0</v>
      </c>
      <c r="G8" s="1">
        <v>0.6</v>
      </c>
      <c r="H8" s="1">
        <v>175.0</v>
      </c>
      <c r="I8" s="10">
        <v>0.35</v>
      </c>
      <c r="J8" s="33">
        <v>3.0</v>
      </c>
    </row>
    <row r="9">
      <c r="E9" s="1">
        <v>5.0</v>
      </c>
      <c r="F9" s="1">
        <v>0.0</v>
      </c>
      <c r="H9" s="1">
        <v>0.0</v>
      </c>
      <c r="I9" s="10"/>
      <c r="J9" s="34">
        <v>0.0</v>
      </c>
    </row>
    <row r="10">
      <c r="A10" s="1" t="s">
        <v>14</v>
      </c>
      <c r="B10" s="1" t="s">
        <v>748</v>
      </c>
      <c r="E10" s="1">
        <v>6.0</v>
      </c>
      <c r="F10" s="1">
        <v>20.0</v>
      </c>
      <c r="H10" s="1">
        <v>26.0</v>
      </c>
      <c r="I10" s="10"/>
      <c r="J10" s="34">
        <v>0.5</v>
      </c>
    </row>
    <row r="11">
      <c r="A11" s="1" t="s">
        <v>17</v>
      </c>
      <c r="B11" s="1" t="s">
        <v>60</v>
      </c>
      <c r="E11" s="1">
        <v>7.0</v>
      </c>
      <c r="F11" s="1">
        <v>42.0</v>
      </c>
      <c r="H11" s="8">
        <v>55.0</v>
      </c>
      <c r="I11" s="10"/>
      <c r="J11" s="34">
        <v>1.0</v>
      </c>
    </row>
    <row r="12">
      <c r="A12" s="1" t="s">
        <v>20</v>
      </c>
      <c r="B12" s="1" t="s">
        <v>27</v>
      </c>
      <c r="E12" s="1">
        <v>8.0</v>
      </c>
      <c r="F12" s="1">
        <v>68.0</v>
      </c>
      <c r="H12" s="1">
        <v>88.0</v>
      </c>
      <c r="I12" s="10"/>
      <c r="J12" s="34">
        <v>1.5</v>
      </c>
    </row>
    <row r="13">
      <c r="A13" s="1" t="s">
        <v>28</v>
      </c>
      <c r="B13" s="1">
        <v>5.0</v>
      </c>
      <c r="E13" s="1">
        <v>9.0</v>
      </c>
      <c r="F13" s="1">
        <v>98.0</v>
      </c>
      <c r="H13" s="1">
        <v>125.0</v>
      </c>
      <c r="I13" s="10"/>
      <c r="J13" s="34">
        <v>2.0</v>
      </c>
    </row>
    <row r="14">
      <c r="E14" s="1">
        <v>10.0</v>
      </c>
      <c r="F14" s="1">
        <v>132.0</v>
      </c>
      <c r="H14" s="1">
        <v>169.0</v>
      </c>
      <c r="I14" s="10"/>
      <c r="J14" s="34">
        <v>2.5</v>
      </c>
    </row>
    <row r="15">
      <c r="E15" s="1">
        <v>11.0</v>
      </c>
      <c r="F15" s="1">
        <v>172.0</v>
      </c>
      <c r="H15" s="1">
        <v>218.0</v>
      </c>
      <c r="I15" s="10"/>
      <c r="J15" s="34">
        <v>3.0</v>
      </c>
    </row>
    <row r="16">
      <c r="E16" s="1">
        <v>12.0</v>
      </c>
      <c r="F16" s="1">
        <v>217.0</v>
      </c>
      <c r="H16" s="1">
        <v>274.0</v>
      </c>
      <c r="I16" s="10"/>
      <c r="J16" s="34">
        <v>3.5</v>
      </c>
    </row>
    <row r="17">
      <c r="E17" s="1">
        <v>13.0</v>
      </c>
      <c r="F17" s="1">
        <v>269.0</v>
      </c>
      <c r="H17" s="1">
        <v>339.0</v>
      </c>
      <c r="I17" s="10"/>
      <c r="J17" s="34">
        <v>4.0</v>
      </c>
    </row>
    <row r="18">
      <c r="E18" s="1">
        <v>14.0</v>
      </c>
      <c r="F18" s="1">
        <v>329.0</v>
      </c>
      <c r="H18" s="1">
        <v>413.0</v>
      </c>
      <c r="I18" s="10"/>
      <c r="J18" s="34">
        <v>4.5</v>
      </c>
    </row>
    <row r="19">
      <c r="E19" s="1">
        <v>15.0</v>
      </c>
      <c r="F19" s="1">
        <v>398.0</v>
      </c>
      <c r="H19" s="1">
        <v>497.0</v>
      </c>
      <c r="I19" s="10"/>
      <c r="J19" s="34">
        <v>5.0</v>
      </c>
    </row>
    <row r="20">
      <c r="A20" s="12" t="s">
        <v>801</v>
      </c>
      <c r="K20" s="10"/>
    </row>
    <row r="21">
      <c r="F21" s="2" t="str">
        <f t="shared" ref="F21:J21" si="2">F$2</f>
        <v>Damage</v>
      </c>
      <c r="G21" s="2" t="str">
        <f t="shared" si="2"/>
        <v>Attack Interval</v>
      </c>
      <c r="H21" s="2" t="str">
        <f t="shared" si="2"/>
        <v>Area damage</v>
      </c>
      <c r="I21" s="2" t="str">
        <f t="shared" si="2"/>
        <v>Stone From chance</v>
      </c>
      <c r="J21" s="2" t="str">
        <f t="shared" si="2"/>
        <v>Hero Cooldown</v>
      </c>
      <c r="K21" s="2"/>
      <c r="L21" s="2"/>
      <c r="M21" s="2"/>
      <c r="N21" s="2"/>
      <c r="O21" s="2"/>
    </row>
    <row r="22">
      <c r="E22" s="1" t="s">
        <v>17</v>
      </c>
      <c r="F22" s="1">
        <f t="shared" ref="F22:J22" si="3">F$8</f>
        <v>130</v>
      </c>
      <c r="G22" s="1">
        <f t="shared" si="3"/>
        <v>0.6</v>
      </c>
      <c r="H22" s="1">
        <f t="shared" si="3"/>
        <v>175</v>
      </c>
      <c r="I22" s="10">
        <f t="shared" si="3"/>
        <v>0.35</v>
      </c>
      <c r="J22" s="1">
        <f t="shared" si="3"/>
        <v>3</v>
      </c>
      <c r="P22" s="1" t="s">
        <v>539</v>
      </c>
    </row>
    <row r="23">
      <c r="E23" s="1">
        <v>1.0</v>
      </c>
      <c r="F23" s="1">
        <v>0.0</v>
      </c>
      <c r="H23" s="1">
        <v>0.0</v>
      </c>
      <c r="I23" s="10"/>
      <c r="J23" s="10"/>
      <c r="K23" s="10"/>
    </row>
    <row r="24">
      <c r="E24" s="1">
        <v>2.0</v>
      </c>
      <c r="F24" s="1">
        <v>50.0</v>
      </c>
      <c r="H24" s="1">
        <v>50.0</v>
      </c>
      <c r="I24" s="11"/>
      <c r="J24" s="11"/>
      <c r="K24" s="11"/>
      <c r="L24" s="10"/>
    </row>
    <row r="25">
      <c r="E25" s="1">
        <v>3.0</v>
      </c>
      <c r="F25" s="1">
        <v>100.0</v>
      </c>
      <c r="H25" s="1">
        <v>100.0</v>
      </c>
      <c r="I25" s="10"/>
      <c r="J25" s="10"/>
      <c r="K25" s="10"/>
    </row>
    <row r="26">
      <c r="E26" s="1">
        <v>4.0</v>
      </c>
      <c r="F26" s="1">
        <v>150.0</v>
      </c>
      <c r="H26" s="1">
        <v>150.0</v>
      </c>
      <c r="I26" s="11"/>
      <c r="J26" s="11"/>
      <c r="K26" s="11"/>
    </row>
    <row r="27">
      <c r="E27" s="1">
        <v>5.0</v>
      </c>
      <c r="F27" s="1">
        <v>200.0</v>
      </c>
      <c r="H27" s="1">
        <v>200.0</v>
      </c>
      <c r="I27" s="10"/>
      <c r="J27" s="10"/>
      <c r="K27" s="10"/>
    </row>
    <row r="29">
      <c r="F29" s="2" t="str">
        <f t="shared" ref="F29:J29" si="4">F$2</f>
        <v>Damage</v>
      </c>
      <c r="G29" s="2" t="str">
        <f t="shared" si="4"/>
        <v>Attack Interval</v>
      </c>
      <c r="H29" s="2" t="str">
        <f t="shared" si="4"/>
        <v>Area damage</v>
      </c>
      <c r="I29" s="2" t="str">
        <f t="shared" si="4"/>
        <v>Stone From chance</v>
      </c>
      <c r="J29" s="2" t="str">
        <f t="shared" si="4"/>
        <v>Hero Cooldown</v>
      </c>
      <c r="K29" s="2"/>
      <c r="L29" s="2"/>
      <c r="M29" s="2"/>
      <c r="N29" s="2"/>
      <c r="O29" s="2"/>
    </row>
    <row r="30">
      <c r="A30" s="14" t="s">
        <v>30</v>
      </c>
      <c r="E30" s="1" t="s">
        <v>20</v>
      </c>
      <c r="F30" s="1">
        <f t="shared" ref="F30:J30" si="5">F$8</f>
        <v>130</v>
      </c>
      <c r="G30" s="1">
        <f t="shared" si="5"/>
        <v>0.6</v>
      </c>
      <c r="H30" s="1">
        <f t="shared" si="5"/>
        <v>175</v>
      </c>
      <c r="I30" s="10">
        <f t="shared" si="5"/>
        <v>0.35</v>
      </c>
      <c r="J30" s="1">
        <f t="shared" si="5"/>
        <v>3</v>
      </c>
    </row>
    <row r="31">
      <c r="A31" s="7" t="s">
        <v>31</v>
      </c>
      <c r="E31" s="1">
        <v>1.0</v>
      </c>
      <c r="G31" s="1">
        <v>0.0</v>
      </c>
      <c r="I31" s="10"/>
      <c r="J31" s="10"/>
    </row>
    <row r="32">
      <c r="A32" s="15" t="s">
        <v>32</v>
      </c>
      <c r="E32" s="1">
        <v>2.0</v>
      </c>
      <c r="I32" s="10"/>
      <c r="J32" s="10"/>
      <c r="K32" s="10"/>
    </row>
    <row r="33">
      <c r="A33" s="16" t="s">
        <v>33</v>
      </c>
      <c r="E33" s="1">
        <v>3.0</v>
      </c>
      <c r="I33" s="10"/>
      <c r="J33" s="10"/>
      <c r="K33" s="10"/>
    </row>
    <row r="34">
      <c r="E34" s="1">
        <v>4.0</v>
      </c>
      <c r="I34" s="10"/>
      <c r="J34" s="10"/>
      <c r="K34" s="10"/>
    </row>
    <row r="35">
      <c r="A35" s="12" t="s">
        <v>802</v>
      </c>
      <c r="E35" s="1">
        <v>5.0</v>
      </c>
      <c r="I35" s="10"/>
      <c r="J35" s="10"/>
    </row>
    <row r="36">
      <c r="E36" s="1">
        <v>6.0</v>
      </c>
      <c r="I36" s="10"/>
      <c r="J36" s="10"/>
    </row>
    <row r="37">
      <c r="E37" s="1">
        <v>7.0</v>
      </c>
      <c r="I37" s="10"/>
      <c r="J37" s="10"/>
      <c r="K37" s="10"/>
    </row>
    <row r="39">
      <c r="E39" s="1" t="s">
        <v>359</v>
      </c>
      <c r="F39" s="1">
        <v>1.0</v>
      </c>
      <c r="G39" s="1">
        <v>2.0</v>
      </c>
      <c r="H39" s="1">
        <v>3.0</v>
      </c>
      <c r="I39" s="1">
        <v>4.0</v>
      </c>
      <c r="J39" s="1">
        <v>5.0</v>
      </c>
      <c r="K39" s="1">
        <v>6.0</v>
      </c>
      <c r="L39" s="1">
        <v>7.0</v>
      </c>
    </row>
    <row r="40">
      <c r="E40" s="1">
        <v>5.0</v>
      </c>
      <c r="F40" s="1">
        <v>0.0</v>
      </c>
      <c r="G40" s="1">
        <v>176.0</v>
      </c>
      <c r="H40" s="1">
        <v>352.0</v>
      </c>
      <c r="I40" s="1">
        <v>528.0</v>
      </c>
      <c r="J40" s="1">
        <v>704.0</v>
      </c>
      <c r="K40" s="1">
        <v>880.0</v>
      </c>
      <c r="L40" s="1">
        <v>1056.0</v>
      </c>
    </row>
    <row r="41">
      <c r="E41" s="1">
        <v>6.0</v>
      </c>
      <c r="F41" s="1">
        <v>20.0</v>
      </c>
      <c r="G41" s="1">
        <v>227.0</v>
      </c>
      <c r="H41" s="1">
        <v>428.0</v>
      </c>
      <c r="I41" s="1">
        <v>629.0</v>
      </c>
      <c r="J41" s="1">
        <v>831.0</v>
      </c>
      <c r="K41" s="1">
        <v>1032.0</v>
      </c>
      <c r="L41" s="1">
        <v>1233.0</v>
      </c>
    </row>
    <row r="42">
      <c r="E42" s="1">
        <v>7.0</v>
      </c>
      <c r="F42" s="1">
        <v>42.0</v>
      </c>
      <c r="G42" s="1">
        <v>285.0</v>
      </c>
      <c r="H42" s="1">
        <v>515.0</v>
      </c>
      <c r="I42" s="1">
        <v>745.0</v>
      </c>
      <c r="J42" s="1">
        <v>975.0</v>
      </c>
      <c r="K42" s="1">
        <v>1205.0</v>
      </c>
      <c r="L42" s="1">
        <v>1435.0</v>
      </c>
    </row>
    <row r="43">
      <c r="E43" s="1">
        <v>8.0</v>
      </c>
      <c r="F43" s="1">
        <v>68.0</v>
      </c>
      <c r="G43" s="1">
        <v>351.0</v>
      </c>
      <c r="H43" s="1">
        <v>614.0</v>
      </c>
      <c r="I43" s="1">
        <v>877.0</v>
      </c>
      <c r="J43" s="1">
        <v>1140.0</v>
      </c>
      <c r="K43" s="1">
        <v>1403.0</v>
      </c>
      <c r="L43" s="1">
        <v>1666.0</v>
      </c>
    </row>
    <row r="44">
      <c r="E44" s="1">
        <v>9.0</v>
      </c>
      <c r="F44" s="1">
        <v>98.0</v>
      </c>
      <c r="G44" s="1">
        <v>426.0</v>
      </c>
      <c r="H44" s="1">
        <v>727.0</v>
      </c>
      <c r="I44" s="1">
        <v>1028.0</v>
      </c>
      <c r="J44" s="1">
        <v>1329.0</v>
      </c>
      <c r="K44" s="1">
        <v>1630.0</v>
      </c>
      <c r="L44" s="1">
        <v>1931.0</v>
      </c>
    </row>
    <row r="45">
      <c r="A45" s="1"/>
      <c r="E45" s="1">
        <v>10.0</v>
      </c>
      <c r="F45" s="1">
        <v>132.0</v>
      </c>
      <c r="G45" s="1">
        <v>513.0</v>
      </c>
      <c r="H45" s="1">
        <v>857.0</v>
      </c>
      <c r="I45" s="1">
        <v>1201.0</v>
      </c>
      <c r="J45" s="1">
        <v>1545.0</v>
      </c>
      <c r="K45" s="1">
        <v>1889.0</v>
      </c>
      <c r="L45" s="1">
        <v>2233.0</v>
      </c>
    </row>
    <row r="46">
      <c r="A46" s="1"/>
      <c r="E46" s="1">
        <v>11.0</v>
      </c>
      <c r="F46" s="1">
        <v>172.0</v>
      </c>
      <c r="G46" s="1">
        <v>611.0</v>
      </c>
      <c r="H46" s="1">
        <v>1005.0</v>
      </c>
      <c r="I46" s="1">
        <v>1398.0</v>
      </c>
      <c r="J46" s="1">
        <v>1792.0</v>
      </c>
      <c r="K46" s="1">
        <v>2185.0</v>
      </c>
      <c r="L46" s="1">
        <v>2578.0</v>
      </c>
    </row>
    <row r="47">
      <c r="A47" s="1"/>
      <c r="E47" s="1">
        <v>12.0</v>
      </c>
      <c r="F47" s="1">
        <v>217.0</v>
      </c>
      <c r="G47" s="1">
        <v>724.0</v>
      </c>
      <c r="H47" s="1">
        <v>1174.0</v>
      </c>
      <c r="I47" s="1">
        <v>1624.0</v>
      </c>
      <c r="J47" s="1">
        <v>2074.0</v>
      </c>
      <c r="K47" s="1">
        <v>2524.0</v>
      </c>
      <c r="L47" s="1">
        <v>2974.0</v>
      </c>
    </row>
    <row r="48">
      <c r="A48" s="1"/>
      <c r="E48" s="1">
        <v>13.0</v>
      </c>
      <c r="F48" s="1">
        <v>269.0</v>
      </c>
      <c r="G48" s="1">
        <v>853.0</v>
      </c>
      <c r="H48" s="1">
        <v>1368.0</v>
      </c>
      <c r="I48" s="1">
        <v>1882.0</v>
      </c>
      <c r="J48" s="1">
        <v>2397.0</v>
      </c>
      <c r="K48" s="1">
        <v>2911.0</v>
      </c>
      <c r="L48" s="1">
        <v>3425.0</v>
      </c>
    </row>
    <row r="49">
      <c r="A49" s="1"/>
      <c r="E49" s="1">
        <v>14.0</v>
      </c>
      <c r="F49" s="1">
        <v>329.0</v>
      </c>
      <c r="G49" s="1">
        <v>1001.0</v>
      </c>
      <c r="H49" s="1">
        <v>1589.0</v>
      </c>
      <c r="I49" s="1">
        <v>2177.0</v>
      </c>
      <c r="J49" s="1">
        <v>2766.0</v>
      </c>
      <c r="K49" s="1">
        <v>3354.0</v>
      </c>
      <c r="L49" s="1">
        <v>3942.0</v>
      </c>
    </row>
    <row r="50">
      <c r="A50" s="1" t="s">
        <v>35</v>
      </c>
      <c r="E50" s="1">
        <v>15.0</v>
      </c>
      <c r="F50" s="1">
        <v>398.0</v>
      </c>
      <c r="G50" s="1">
        <v>1170.0</v>
      </c>
      <c r="H50" s="1">
        <v>1842.0</v>
      </c>
      <c r="I50" s="1">
        <v>2515.0</v>
      </c>
      <c r="J50" s="1">
        <v>3188.0</v>
      </c>
      <c r="K50" s="1">
        <v>3860.0</v>
      </c>
      <c r="L50" s="1">
        <v>4533.0</v>
      </c>
    </row>
    <row r="51">
      <c r="A51" s="1">
        <v>1.0</v>
      </c>
    </row>
    <row r="53">
      <c r="A53" s="1">
        <v>2.0</v>
      </c>
    </row>
    <row r="55">
      <c r="A55" s="1">
        <v>3.0</v>
      </c>
    </row>
    <row r="57">
      <c r="A57" s="1">
        <v>4.0</v>
      </c>
    </row>
  </sheetData>
  <mergeCells count="2">
    <mergeCell ref="A20:C27"/>
    <mergeCell ref="A35:C42"/>
  </mergeCells>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803</v>
      </c>
      <c r="F1" s="1">
        <v>2.0</v>
      </c>
      <c r="G1" s="1">
        <v>3.0</v>
      </c>
      <c r="H1" s="1">
        <v>4.0</v>
      </c>
      <c r="I1" s="1">
        <v>5.0</v>
      </c>
      <c r="J1" s="1">
        <v>6.0</v>
      </c>
    </row>
    <row r="2">
      <c r="A2" s="1" t="s">
        <v>2</v>
      </c>
      <c r="B2" s="1" t="s">
        <v>747</v>
      </c>
      <c r="D2" s="1"/>
      <c r="E2" s="1"/>
      <c r="F2" s="17" t="s">
        <v>16</v>
      </c>
      <c r="G2" s="17" t="s">
        <v>51</v>
      </c>
      <c r="H2" s="1" t="s">
        <v>804</v>
      </c>
      <c r="I2" s="1" t="s">
        <v>805</v>
      </c>
      <c r="J2" s="30" t="s">
        <v>103</v>
      </c>
    </row>
    <row r="3">
      <c r="A3" s="1" t="s">
        <v>12</v>
      </c>
      <c r="B3" s="1" t="s">
        <v>13</v>
      </c>
      <c r="D3" s="1" t="s">
        <v>14</v>
      </c>
      <c r="E3" s="3">
        <v>15.0</v>
      </c>
      <c r="F3" s="5">
        <f>F8+vlookup($E3,$E9:$K19,F1,false)+vlookup($E4,$E23:$K27,F1,false)+vlookup($E5,$E31:$K37,F1,false)</f>
        <v>615</v>
      </c>
      <c r="G3" s="29">
        <f>round(G8/E5,2)</f>
        <v>0.14</v>
      </c>
      <c r="H3" s="19">
        <f t="shared" ref="H3:I3" si="1">H8+vlookup($E3,$E9:$K19,H1,false)+vlookup($E4,$E23:$K27,H1,false)+vlookup($E5,$E31:$K37,H1,false)</f>
        <v>0.425</v>
      </c>
      <c r="I3" s="19">
        <f t="shared" si="1"/>
        <v>0.22</v>
      </c>
      <c r="J3" s="31">
        <f>J8+vlookup($E3,$E9:$O23,J1,false)+vlookup($E4,$E27:$O31,J1,false)+vlookup($E5,$E35:$O41,J1,false)</f>
        <v>8</v>
      </c>
      <c r="K3" s="18"/>
    </row>
    <row r="4">
      <c r="A4" s="1" t="s">
        <v>15</v>
      </c>
      <c r="B4" s="1" t="s">
        <v>16</v>
      </c>
      <c r="D4" s="1" t="s">
        <v>17</v>
      </c>
      <c r="E4" s="3">
        <v>5.0</v>
      </c>
      <c r="J4" s="32"/>
    </row>
    <row r="5">
      <c r="A5" s="1" t="s">
        <v>18</v>
      </c>
      <c r="B5" s="1" t="s">
        <v>58</v>
      </c>
      <c r="D5" s="1" t="s">
        <v>20</v>
      </c>
      <c r="E5" s="3">
        <v>7.0</v>
      </c>
      <c r="J5" s="32"/>
    </row>
    <row r="6">
      <c r="A6" s="1" t="s">
        <v>21</v>
      </c>
      <c r="B6" s="1">
        <v>6.0</v>
      </c>
      <c r="J6" s="32"/>
    </row>
    <row r="7">
      <c r="A7" s="1" t="s">
        <v>22</v>
      </c>
      <c r="B7" s="1" t="s">
        <v>81</v>
      </c>
      <c r="F7" s="2" t="str">
        <f t="shared" ref="F7:J7" si="2">F$2</f>
        <v>Damage</v>
      </c>
      <c r="G7" s="2" t="str">
        <f t="shared" si="2"/>
        <v>Attack Interval</v>
      </c>
      <c r="H7" s="2" t="str">
        <f t="shared" si="2"/>
        <v>Health level for finishing off</v>
      </c>
      <c r="I7" s="2" t="str">
        <f t="shared" si="2"/>
        <v>Health level for finishing off bosses</v>
      </c>
      <c r="J7" s="30" t="str">
        <f t="shared" si="2"/>
        <v>Hero Cooldown</v>
      </c>
      <c r="K7" s="2"/>
      <c r="L7" s="2"/>
      <c r="M7" s="2"/>
      <c r="N7" s="2"/>
      <c r="O7" s="2"/>
    </row>
    <row r="8">
      <c r="E8" s="1" t="s">
        <v>14</v>
      </c>
      <c r="F8" s="1">
        <v>104.0</v>
      </c>
      <c r="G8" s="1">
        <v>1.0</v>
      </c>
      <c r="H8" s="11">
        <v>0.175</v>
      </c>
      <c r="I8" s="10">
        <v>0.06</v>
      </c>
      <c r="J8" s="33">
        <v>3.0</v>
      </c>
    </row>
    <row r="9">
      <c r="E9" s="1">
        <v>5.0</v>
      </c>
      <c r="F9" s="1">
        <v>0.0</v>
      </c>
      <c r="H9" s="10">
        <v>0.0</v>
      </c>
      <c r="I9" s="10">
        <v>0.0</v>
      </c>
      <c r="J9" s="34">
        <v>0.0</v>
      </c>
    </row>
    <row r="10">
      <c r="A10" s="1" t="s">
        <v>14</v>
      </c>
      <c r="B10" s="1" t="s">
        <v>748</v>
      </c>
      <c r="E10" s="1">
        <v>6.0</v>
      </c>
      <c r="F10" s="1">
        <v>12.0</v>
      </c>
      <c r="H10" s="11">
        <v>0.015</v>
      </c>
      <c r="I10" s="10">
        <v>0.01</v>
      </c>
      <c r="J10" s="34">
        <v>0.5</v>
      </c>
    </row>
    <row r="11">
      <c r="A11" s="1" t="s">
        <v>17</v>
      </c>
      <c r="B11" s="1" t="s">
        <v>60</v>
      </c>
      <c r="E11" s="1">
        <v>7.0</v>
      </c>
      <c r="F11" s="1">
        <v>26.0</v>
      </c>
      <c r="H11" s="10">
        <v>0.03</v>
      </c>
      <c r="I11" s="10">
        <v>0.02</v>
      </c>
      <c r="J11" s="34">
        <v>1.0</v>
      </c>
    </row>
    <row r="12">
      <c r="A12" s="1" t="s">
        <v>20</v>
      </c>
      <c r="B12" s="1" t="s">
        <v>27</v>
      </c>
      <c r="E12" s="1">
        <v>8.0</v>
      </c>
      <c r="F12" s="1">
        <v>41.0</v>
      </c>
      <c r="H12" s="11">
        <v>0.045</v>
      </c>
      <c r="I12" s="10">
        <v>0.03</v>
      </c>
      <c r="J12" s="34">
        <v>1.5</v>
      </c>
    </row>
    <row r="13">
      <c r="A13" s="1" t="s">
        <v>28</v>
      </c>
      <c r="B13" s="1">
        <v>5.0</v>
      </c>
      <c r="E13" s="1">
        <v>9.0</v>
      </c>
      <c r="F13" s="1">
        <v>58.0</v>
      </c>
      <c r="H13" s="10">
        <v>0.06</v>
      </c>
      <c r="I13" s="10">
        <v>0.04</v>
      </c>
      <c r="J13" s="34">
        <v>2.0</v>
      </c>
    </row>
    <row r="14">
      <c r="E14" s="1">
        <v>10.0</v>
      </c>
      <c r="F14" s="1">
        <v>77.0</v>
      </c>
      <c r="H14" s="11">
        <v>0.075</v>
      </c>
      <c r="I14" s="10">
        <v>0.05</v>
      </c>
      <c r="J14" s="34">
        <v>2.5</v>
      </c>
    </row>
    <row r="15">
      <c r="E15" s="1">
        <v>11.0</v>
      </c>
      <c r="F15" s="1">
        <v>98.0</v>
      </c>
      <c r="H15" s="10">
        <v>0.09</v>
      </c>
      <c r="I15" s="10">
        <v>0.06</v>
      </c>
      <c r="J15" s="34">
        <v>3.0</v>
      </c>
    </row>
    <row r="16">
      <c r="E16" s="1">
        <v>12.0</v>
      </c>
      <c r="F16" s="1">
        <v>122.0</v>
      </c>
      <c r="H16" s="11">
        <v>0.105</v>
      </c>
      <c r="I16" s="10">
        <v>0.07</v>
      </c>
      <c r="J16" s="34">
        <v>3.5</v>
      </c>
    </row>
    <row r="17">
      <c r="E17" s="1">
        <v>13.0</v>
      </c>
      <c r="F17" s="1">
        <v>148.0</v>
      </c>
      <c r="H17" s="10">
        <v>0.12</v>
      </c>
      <c r="I17" s="10">
        <v>0.08</v>
      </c>
      <c r="J17" s="34">
        <v>4.0</v>
      </c>
    </row>
    <row r="18">
      <c r="E18" s="1">
        <v>14.0</v>
      </c>
      <c r="F18" s="1">
        <v>178.0</v>
      </c>
      <c r="H18" s="11">
        <v>0.135</v>
      </c>
      <c r="I18" s="10">
        <v>0.09</v>
      </c>
      <c r="J18" s="34">
        <v>4.5</v>
      </c>
    </row>
    <row r="19">
      <c r="E19" s="1">
        <v>15.0</v>
      </c>
      <c r="F19" s="1">
        <v>211.0</v>
      </c>
      <c r="H19" s="10">
        <v>0.15</v>
      </c>
      <c r="I19" s="10">
        <v>0.1</v>
      </c>
      <c r="J19" s="34">
        <v>5.0</v>
      </c>
    </row>
    <row r="20">
      <c r="A20" s="12" t="s">
        <v>806</v>
      </c>
      <c r="K20" s="10"/>
    </row>
    <row r="21">
      <c r="F21" s="2" t="str">
        <f t="shared" ref="F21:J21" si="3">F$2</f>
        <v>Damage</v>
      </c>
      <c r="G21" s="2" t="str">
        <f t="shared" si="3"/>
        <v>Attack Interval</v>
      </c>
      <c r="H21" s="2" t="str">
        <f t="shared" si="3"/>
        <v>Health level for finishing off</v>
      </c>
      <c r="I21" s="2" t="str">
        <f t="shared" si="3"/>
        <v>Health level for finishing off bosses</v>
      </c>
      <c r="J21" s="2" t="str">
        <f t="shared" si="3"/>
        <v>Hero Cooldown</v>
      </c>
      <c r="K21" s="2"/>
      <c r="L21" s="2"/>
      <c r="M21" s="2"/>
      <c r="N21" s="2"/>
      <c r="O21" s="2"/>
    </row>
    <row r="22">
      <c r="E22" s="1" t="s">
        <v>17</v>
      </c>
      <c r="F22" s="1">
        <f t="shared" ref="F22:J22" si="4">F$8</f>
        <v>104</v>
      </c>
      <c r="G22" s="1">
        <f t="shared" si="4"/>
        <v>1</v>
      </c>
      <c r="H22" s="11">
        <f t="shared" si="4"/>
        <v>0.175</v>
      </c>
      <c r="I22" s="10">
        <f t="shared" si="4"/>
        <v>0.06</v>
      </c>
      <c r="J22" s="1">
        <f t="shared" si="4"/>
        <v>3</v>
      </c>
      <c r="P22" s="1" t="s">
        <v>539</v>
      </c>
    </row>
    <row r="23">
      <c r="E23" s="1">
        <v>1.0</v>
      </c>
      <c r="F23" s="1">
        <v>0.0</v>
      </c>
      <c r="H23" s="10">
        <v>0.0</v>
      </c>
      <c r="I23" s="10">
        <v>0.0</v>
      </c>
      <c r="J23" s="10"/>
      <c r="K23" s="10"/>
    </row>
    <row r="24">
      <c r="E24" s="1">
        <v>2.0</v>
      </c>
      <c r="F24" s="1">
        <v>75.0</v>
      </c>
      <c r="H24" s="11">
        <v>0.025</v>
      </c>
      <c r="I24" s="11">
        <v>0.015</v>
      </c>
      <c r="J24" s="11"/>
      <c r="K24" s="11"/>
      <c r="L24" s="10"/>
    </row>
    <row r="25">
      <c r="E25" s="1">
        <v>3.0</v>
      </c>
      <c r="F25" s="1">
        <v>150.0</v>
      </c>
      <c r="H25" s="10">
        <v>0.05</v>
      </c>
      <c r="I25" s="10">
        <v>0.03</v>
      </c>
      <c r="J25" s="10"/>
      <c r="K25" s="10"/>
    </row>
    <row r="26">
      <c r="E26" s="1">
        <v>4.0</v>
      </c>
      <c r="F26" s="1">
        <v>225.0</v>
      </c>
      <c r="H26" s="11">
        <v>0.075</v>
      </c>
      <c r="I26" s="11">
        <v>0.045</v>
      </c>
      <c r="J26" s="11"/>
      <c r="K26" s="11"/>
    </row>
    <row r="27">
      <c r="E27" s="1">
        <v>5.0</v>
      </c>
      <c r="F27" s="1">
        <v>300.0</v>
      </c>
      <c r="H27" s="10">
        <v>0.1</v>
      </c>
      <c r="I27" s="10">
        <v>0.06</v>
      </c>
      <c r="J27" s="10"/>
      <c r="K27" s="10"/>
    </row>
    <row r="29">
      <c r="F29" s="2" t="str">
        <f t="shared" ref="F29:J29" si="5">F$2</f>
        <v>Damage</v>
      </c>
      <c r="G29" s="2" t="str">
        <f t="shared" si="5"/>
        <v>Attack Interval</v>
      </c>
      <c r="H29" s="2" t="str">
        <f t="shared" si="5"/>
        <v>Health level for finishing off</v>
      </c>
      <c r="I29" s="2" t="str">
        <f t="shared" si="5"/>
        <v>Health level for finishing off bosses</v>
      </c>
      <c r="J29" s="2" t="str">
        <f t="shared" si="5"/>
        <v>Hero Cooldown</v>
      </c>
      <c r="K29" s="2"/>
      <c r="L29" s="2"/>
      <c r="M29" s="2"/>
      <c r="N29" s="2"/>
      <c r="O29" s="2"/>
    </row>
    <row r="30">
      <c r="E30" s="1" t="s">
        <v>20</v>
      </c>
      <c r="F30" s="1">
        <f t="shared" ref="F30:J30" si="6">F$8</f>
        <v>104</v>
      </c>
      <c r="G30" s="1">
        <f t="shared" si="6"/>
        <v>1</v>
      </c>
      <c r="H30" s="11">
        <f t="shared" si="6"/>
        <v>0.175</v>
      </c>
      <c r="I30" s="10">
        <f t="shared" si="6"/>
        <v>0.06</v>
      </c>
      <c r="J30" s="1">
        <f t="shared" si="6"/>
        <v>3</v>
      </c>
    </row>
    <row r="31">
      <c r="E31" s="1">
        <v>1.0</v>
      </c>
      <c r="G31" s="1">
        <v>0.0</v>
      </c>
      <c r="I31" s="10"/>
      <c r="J31" s="10"/>
    </row>
    <row r="32">
      <c r="E32" s="1">
        <v>2.0</v>
      </c>
      <c r="I32" s="10"/>
      <c r="J32" s="10"/>
      <c r="K32" s="10"/>
    </row>
    <row r="33">
      <c r="E33" s="1">
        <v>3.0</v>
      </c>
      <c r="I33" s="10"/>
      <c r="J33" s="10"/>
      <c r="K33" s="10"/>
    </row>
    <row r="34">
      <c r="E34" s="1">
        <v>4.0</v>
      </c>
      <c r="I34" s="10"/>
      <c r="J34" s="10"/>
      <c r="K34" s="10"/>
    </row>
    <row r="35">
      <c r="A35" s="12" t="s">
        <v>807</v>
      </c>
      <c r="E35" s="1">
        <v>5.0</v>
      </c>
      <c r="I35" s="10"/>
      <c r="J35" s="10"/>
    </row>
    <row r="36">
      <c r="E36" s="1">
        <v>6.0</v>
      </c>
      <c r="I36" s="10"/>
      <c r="J36" s="10"/>
    </row>
    <row r="37">
      <c r="E37" s="1">
        <v>7.0</v>
      </c>
      <c r="I37" s="10"/>
      <c r="J37" s="10"/>
      <c r="K37" s="10"/>
    </row>
    <row r="50">
      <c r="A50" s="1" t="s">
        <v>35</v>
      </c>
    </row>
    <row r="51">
      <c r="A51" s="1">
        <v>1.0</v>
      </c>
    </row>
    <row r="53">
      <c r="A53" s="1">
        <v>2.0</v>
      </c>
    </row>
    <row r="55">
      <c r="A55" s="1">
        <v>3.0</v>
      </c>
    </row>
    <row r="57">
      <c r="A57" s="1">
        <v>4.0</v>
      </c>
    </row>
  </sheetData>
  <mergeCells count="2">
    <mergeCell ref="A20:C27"/>
    <mergeCell ref="A35:C42"/>
  </mergeCells>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808</v>
      </c>
      <c r="F1" s="1">
        <v>2.0</v>
      </c>
      <c r="G1" s="1">
        <v>3.0</v>
      </c>
      <c r="H1" s="1">
        <v>4.0</v>
      </c>
    </row>
    <row r="2">
      <c r="A2" s="1" t="s">
        <v>2</v>
      </c>
      <c r="B2" s="1" t="s">
        <v>747</v>
      </c>
      <c r="D2" s="1"/>
      <c r="E2" s="1"/>
      <c r="F2" s="17" t="s">
        <v>16</v>
      </c>
      <c r="G2" s="17" t="s">
        <v>51</v>
      </c>
      <c r="H2" s="30" t="s">
        <v>103</v>
      </c>
    </row>
    <row r="3">
      <c r="A3" s="1" t="s">
        <v>12</v>
      </c>
      <c r="B3" s="1" t="s">
        <v>13</v>
      </c>
      <c r="D3" s="1" t="s">
        <v>14</v>
      </c>
      <c r="E3" s="3">
        <v>15.0</v>
      </c>
      <c r="F3" s="5">
        <f>F8+vlookup($E3,$E9:$J19,F1,false)+vlookup($E4,$E23:$J27,F1,false)+vlookup($E5,$E31:$J37,F1,false)</f>
        <v>243</v>
      </c>
      <c r="G3" s="29">
        <f>round(G8/E5,2)</f>
        <v>0.14</v>
      </c>
      <c r="H3" s="31">
        <f>H8+vlookup($E3,$E9:$O23,H1,false)+vlookup($E4,$E27:$O31,H1,false)+vlookup($E5,$E35:$O41,H1,false)</f>
        <v>8</v>
      </c>
      <c r="I3" s="18"/>
      <c r="J3" s="18"/>
    </row>
    <row r="4">
      <c r="A4" s="1" t="s">
        <v>15</v>
      </c>
      <c r="B4" s="1" t="s">
        <v>178</v>
      </c>
      <c r="D4" s="1" t="s">
        <v>17</v>
      </c>
      <c r="E4" s="3">
        <v>5.0</v>
      </c>
      <c r="H4" s="32"/>
    </row>
    <row r="5">
      <c r="A5" s="1" t="s">
        <v>18</v>
      </c>
      <c r="B5" s="1" t="s">
        <v>58</v>
      </c>
      <c r="D5" s="1" t="s">
        <v>20</v>
      </c>
      <c r="E5" s="3">
        <v>7.0</v>
      </c>
      <c r="H5" s="32"/>
    </row>
    <row r="6">
      <c r="A6" s="1" t="s">
        <v>21</v>
      </c>
      <c r="B6" s="1">
        <v>4.0</v>
      </c>
      <c r="H6" s="32"/>
    </row>
    <row r="7">
      <c r="A7" s="1" t="s">
        <v>22</v>
      </c>
      <c r="B7" s="1" t="s">
        <v>81</v>
      </c>
      <c r="F7" s="2" t="str">
        <f t="shared" ref="F7:H7" si="1">F$2</f>
        <v>Damage</v>
      </c>
      <c r="G7" s="2" t="str">
        <f t="shared" si="1"/>
        <v>Attack Interval</v>
      </c>
      <c r="H7" s="30" t="str">
        <f t="shared" si="1"/>
        <v>Hero Cooldown</v>
      </c>
      <c r="I7" s="2"/>
      <c r="J7" s="2"/>
      <c r="K7" s="2"/>
      <c r="L7" s="2"/>
      <c r="M7" s="2"/>
      <c r="N7" s="2"/>
    </row>
    <row r="8">
      <c r="E8" s="1" t="s">
        <v>14</v>
      </c>
      <c r="F8" s="1">
        <v>28.0</v>
      </c>
      <c r="G8" s="1">
        <v>1.0</v>
      </c>
      <c r="H8" s="33">
        <v>3.0</v>
      </c>
    </row>
    <row r="9">
      <c r="E9" s="1">
        <v>5.0</v>
      </c>
      <c r="F9" s="1">
        <v>0.0</v>
      </c>
      <c r="H9" s="34">
        <v>0.0</v>
      </c>
    </row>
    <row r="10">
      <c r="A10" s="1" t="s">
        <v>14</v>
      </c>
      <c r="B10" s="1" t="s">
        <v>748</v>
      </c>
      <c r="E10" s="1">
        <v>6.0</v>
      </c>
      <c r="F10" s="1">
        <v>6.0</v>
      </c>
      <c r="H10" s="34">
        <v>0.5</v>
      </c>
    </row>
    <row r="11">
      <c r="A11" s="1" t="s">
        <v>17</v>
      </c>
      <c r="B11" s="1" t="s">
        <v>60</v>
      </c>
      <c r="E11" s="1">
        <v>7.0</v>
      </c>
      <c r="F11" s="1">
        <v>12.0</v>
      </c>
      <c r="H11" s="34">
        <v>1.0</v>
      </c>
    </row>
    <row r="12">
      <c r="A12" s="1" t="s">
        <v>20</v>
      </c>
      <c r="B12" s="1" t="s">
        <v>27</v>
      </c>
      <c r="E12" s="1">
        <v>8.0</v>
      </c>
      <c r="F12" s="1">
        <v>20.0</v>
      </c>
      <c r="H12" s="34">
        <v>1.5</v>
      </c>
    </row>
    <row r="13">
      <c r="A13" s="1" t="s">
        <v>28</v>
      </c>
      <c r="B13" s="1">
        <v>3.0</v>
      </c>
      <c r="E13" s="1">
        <v>9.0</v>
      </c>
      <c r="F13" s="1">
        <v>29.0</v>
      </c>
      <c r="H13" s="34">
        <v>2.0</v>
      </c>
    </row>
    <row r="14">
      <c r="E14" s="1">
        <v>10.0</v>
      </c>
      <c r="F14" s="1">
        <v>40.0</v>
      </c>
      <c r="H14" s="34">
        <v>2.5</v>
      </c>
    </row>
    <row r="15">
      <c r="E15" s="1">
        <v>11.0</v>
      </c>
      <c r="F15" s="1">
        <v>53.0</v>
      </c>
      <c r="H15" s="34">
        <v>3.0</v>
      </c>
    </row>
    <row r="16">
      <c r="E16" s="1">
        <v>12.0</v>
      </c>
      <c r="F16" s="1">
        <v>68.0</v>
      </c>
      <c r="H16" s="34">
        <v>3.5</v>
      </c>
    </row>
    <row r="17">
      <c r="E17" s="1">
        <v>13.0</v>
      </c>
      <c r="F17" s="1">
        <v>87.0</v>
      </c>
      <c r="H17" s="34">
        <v>4.0</v>
      </c>
    </row>
    <row r="18">
      <c r="E18" s="1">
        <v>14.0</v>
      </c>
      <c r="F18" s="1">
        <v>109.0</v>
      </c>
      <c r="H18" s="34">
        <v>4.5</v>
      </c>
    </row>
    <row r="19">
      <c r="E19" s="1">
        <v>15.0</v>
      </c>
      <c r="F19" s="1">
        <v>135.0</v>
      </c>
      <c r="H19" s="34">
        <v>5.0</v>
      </c>
    </row>
    <row r="20">
      <c r="A20" s="12" t="s">
        <v>809</v>
      </c>
      <c r="J20" s="10"/>
    </row>
    <row r="21">
      <c r="F21" s="2" t="str">
        <f t="shared" ref="F21:H21" si="2">F$2</f>
        <v>Damage</v>
      </c>
      <c r="G21" s="2" t="str">
        <f t="shared" si="2"/>
        <v>Attack Interval</v>
      </c>
      <c r="H21" s="2" t="str">
        <f t="shared" si="2"/>
        <v>Hero Cooldown</v>
      </c>
      <c r="I21" s="2"/>
      <c r="J21" s="2"/>
      <c r="K21" s="2"/>
      <c r="L21" s="2"/>
      <c r="M21" s="2"/>
      <c r="N21" s="2"/>
    </row>
    <row r="22">
      <c r="E22" s="1" t="s">
        <v>17</v>
      </c>
      <c r="F22" s="1">
        <f t="shared" ref="F22:H22" si="3">F$8</f>
        <v>28</v>
      </c>
      <c r="G22" s="1">
        <f t="shared" si="3"/>
        <v>1</v>
      </c>
      <c r="H22" s="1">
        <f t="shared" si="3"/>
        <v>3</v>
      </c>
      <c r="O22" s="1" t="s">
        <v>539</v>
      </c>
    </row>
    <row r="23">
      <c r="E23" s="1">
        <v>1.0</v>
      </c>
      <c r="F23" s="1">
        <v>0.0</v>
      </c>
      <c r="H23" s="10"/>
      <c r="I23" s="10"/>
      <c r="J23" s="10"/>
    </row>
    <row r="24">
      <c r="E24" s="1">
        <v>2.0</v>
      </c>
      <c r="F24" s="1">
        <v>20.0</v>
      </c>
      <c r="H24" s="10"/>
      <c r="I24" s="11"/>
      <c r="J24" s="11"/>
      <c r="K24" s="10"/>
    </row>
    <row r="25">
      <c r="E25" s="1">
        <v>3.0</v>
      </c>
      <c r="F25" s="1">
        <v>40.0</v>
      </c>
      <c r="H25" s="10"/>
      <c r="I25" s="10"/>
      <c r="J25" s="10"/>
    </row>
    <row r="26">
      <c r="E26" s="1">
        <v>4.0</v>
      </c>
      <c r="F26" s="1">
        <v>60.0</v>
      </c>
      <c r="H26" s="10"/>
      <c r="I26" s="11"/>
      <c r="J26" s="11"/>
    </row>
    <row r="27">
      <c r="E27" s="1">
        <v>5.0</v>
      </c>
      <c r="F27" s="1">
        <v>80.0</v>
      </c>
      <c r="H27" s="10"/>
      <c r="I27" s="10"/>
      <c r="J27" s="10"/>
    </row>
    <row r="29">
      <c r="F29" s="2" t="str">
        <f t="shared" ref="F29:H29" si="4">F$2</f>
        <v>Damage</v>
      </c>
      <c r="G29" s="2" t="str">
        <f t="shared" si="4"/>
        <v>Attack Interval</v>
      </c>
      <c r="H29" s="2" t="str">
        <f t="shared" si="4"/>
        <v>Hero Cooldown</v>
      </c>
      <c r="I29" s="2"/>
      <c r="J29" s="2"/>
      <c r="K29" s="2"/>
      <c r="L29" s="2"/>
      <c r="M29" s="2"/>
      <c r="N29" s="2"/>
    </row>
    <row r="30">
      <c r="E30" s="1" t="s">
        <v>20</v>
      </c>
      <c r="F30" s="1">
        <f t="shared" ref="F30:H30" si="5">F$8</f>
        <v>28</v>
      </c>
      <c r="G30" s="1">
        <f t="shared" si="5"/>
        <v>1</v>
      </c>
      <c r="H30" s="1">
        <f t="shared" si="5"/>
        <v>3</v>
      </c>
    </row>
    <row r="31">
      <c r="E31" s="1">
        <v>1.0</v>
      </c>
      <c r="I31" s="10"/>
    </row>
    <row r="32">
      <c r="E32" s="1">
        <v>2.0</v>
      </c>
      <c r="I32" s="10"/>
      <c r="J32" s="10"/>
    </row>
    <row r="33">
      <c r="E33" s="1">
        <v>3.0</v>
      </c>
      <c r="I33" s="10"/>
      <c r="J33" s="10"/>
    </row>
    <row r="34">
      <c r="E34" s="1">
        <v>4.0</v>
      </c>
      <c r="I34" s="10"/>
      <c r="J34" s="10"/>
    </row>
    <row r="35">
      <c r="A35" s="12" t="s">
        <v>810</v>
      </c>
      <c r="E35" s="1">
        <v>5.0</v>
      </c>
      <c r="I35" s="10"/>
    </row>
    <row r="36">
      <c r="E36" s="1">
        <v>6.0</v>
      </c>
      <c r="I36" s="10"/>
    </row>
    <row r="37">
      <c r="E37" s="1">
        <v>7.0</v>
      </c>
      <c r="I37" s="10"/>
      <c r="J37" s="10"/>
    </row>
    <row r="50">
      <c r="A50" s="1" t="s">
        <v>35</v>
      </c>
    </row>
    <row r="51">
      <c r="A51" s="1">
        <v>1.0</v>
      </c>
    </row>
    <row r="53">
      <c r="A53" s="1">
        <v>2.0</v>
      </c>
    </row>
    <row r="55">
      <c r="A55" s="1">
        <v>3.0</v>
      </c>
    </row>
    <row r="57">
      <c r="A57" s="1">
        <v>4.0</v>
      </c>
    </row>
  </sheetData>
  <mergeCells count="2">
    <mergeCell ref="A20:C27"/>
    <mergeCell ref="A35:C42"/>
  </mergeCells>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811</v>
      </c>
      <c r="F1" s="1">
        <v>2.0</v>
      </c>
      <c r="G1" s="1">
        <v>3.0</v>
      </c>
      <c r="H1" s="1">
        <v>4.0</v>
      </c>
      <c r="I1" s="1">
        <v>5.0</v>
      </c>
    </row>
    <row r="2">
      <c r="A2" s="1" t="s">
        <v>2</v>
      </c>
      <c r="B2" s="1" t="s">
        <v>747</v>
      </c>
      <c r="D2" s="1"/>
      <c r="E2" s="1"/>
      <c r="F2" s="17" t="s">
        <v>333</v>
      </c>
      <c r="G2" s="2" t="s">
        <v>5</v>
      </c>
      <c r="H2" s="1" t="s">
        <v>334</v>
      </c>
      <c r="I2" s="30" t="s">
        <v>103</v>
      </c>
    </row>
    <row r="3">
      <c r="A3" s="1" t="s">
        <v>12</v>
      </c>
      <c r="B3" s="1" t="s">
        <v>404</v>
      </c>
      <c r="D3" s="1" t="s">
        <v>14</v>
      </c>
      <c r="E3" s="3">
        <v>15.0</v>
      </c>
      <c r="F3" s="5">
        <f>F8+vlookup(E3,E40:L50,E5+1,false)+vlookup(E4,E23:I27,F1,false)</f>
        <v>1008</v>
      </c>
      <c r="G3" s="29">
        <f>round((G8+vlookup($E3,$E9:$J19,G1,false))/E5,2)</f>
        <v>0.69</v>
      </c>
      <c r="H3" s="18">
        <f>H8+vlookup($E3,$E9:$J19,H1,false)+vlookup($E4,$E23:$J27,H1,false)+vlookup($E5,$E31:$J37,H1,false)</f>
        <v>4.2</v>
      </c>
      <c r="I3" s="31">
        <f>I8+vlookup($E3,$E9:$O23,I1,false)+vlookup($E4,$E27:$O31,I1,false)+vlookup($E5,$E35:$O41,I1,false)</f>
        <v>8</v>
      </c>
      <c r="J3" s="18"/>
    </row>
    <row r="4">
      <c r="A4" s="1" t="s">
        <v>15</v>
      </c>
      <c r="B4" s="1" t="s">
        <v>239</v>
      </c>
      <c r="D4" s="1" t="s">
        <v>17</v>
      </c>
      <c r="E4" s="3">
        <v>5.0</v>
      </c>
      <c r="I4" s="32"/>
    </row>
    <row r="5">
      <c r="A5" s="1" t="s">
        <v>18</v>
      </c>
      <c r="B5" s="1" t="s">
        <v>58</v>
      </c>
      <c r="D5" s="1" t="s">
        <v>20</v>
      </c>
      <c r="E5" s="3">
        <v>7.0</v>
      </c>
      <c r="I5" s="32"/>
    </row>
    <row r="6">
      <c r="A6" s="1" t="s">
        <v>21</v>
      </c>
      <c r="B6" s="1">
        <v>6.0</v>
      </c>
      <c r="I6" s="32"/>
    </row>
    <row r="7">
      <c r="A7" s="1" t="s">
        <v>22</v>
      </c>
      <c r="B7" s="1" t="s">
        <v>23</v>
      </c>
      <c r="F7" s="2" t="str">
        <f t="shared" ref="F7:I7" si="1">F$2</f>
        <v>Trap damage</v>
      </c>
      <c r="G7" s="2" t="str">
        <f t="shared" si="1"/>
        <v>Activation Interval</v>
      </c>
      <c r="H7" s="2" t="str">
        <f t="shared" si="1"/>
        <v>Trap duration</v>
      </c>
      <c r="I7" s="30" t="str">
        <f t="shared" si="1"/>
        <v>Hero Cooldown</v>
      </c>
      <c r="J7" s="2"/>
      <c r="K7" s="2"/>
      <c r="L7" s="2"/>
      <c r="M7" s="2"/>
      <c r="N7" s="2"/>
    </row>
    <row r="8">
      <c r="E8" s="1" t="s">
        <v>14</v>
      </c>
      <c r="F8" s="1">
        <v>52.0</v>
      </c>
      <c r="G8" s="1">
        <v>5.0</v>
      </c>
      <c r="H8" s="1">
        <v>3.0</v>
      </c>
      <c r="I8" s="33">
        <v>3.0</v>
      </c>
    </row>
    <row r="9">
      <c r="E9" s="1">
        <v>5.0</v>
      </c>
      <c r="F9" s="1">
        <v>0.0</v>
      </c>
      <c r="G9" s="1">
        <v>0.0</v>
      </c>
      <c r="I9" s="34">
        <v>0.0</v>
      </c>
    </row>
    <row r="10">
      <c r="A10" s="1" t="s">
        <v>14</v>
      </c>
      <c r="B10" s="1" t="s">
        <v>748</v>
      </c>
      <c r="E10" s="1">
        <v>6.0</v>
      </c>
      <c r="F10" s="1">
        <v>6.0</v>
      </c>
      <c r="G10" s="1">
        <v>-0.02</v>
      </c>
      <c r="I10" s="34">
        <v>0.5</v>
      </c>
    </row>
    <row r="11">
      <c r="A11" s="1" t="s">
        <v>17</v>
      </c>
      <c r="B11" s="1" t="s">
        <v>60</v>
      </c>
      <c r="E11" s="1">
        <v>7.0</v>
      </c>
      <c r="F11" s="1">
        <v>14.0</v>
      </c>
      <c r="G11" s="1">
        <v>-0.04</v>
      </c>
      <c r="H11" s="10"/>
      <c r="I11" s="34">
        <v>1.0</v>
      </c>
    </row>
    <row r="12">
      <c r="A12" s="1" t="s">
        <v>20</v>
      </c>
      <c r="B12" s="1" t="s">
        <v>27</v>
      </c>
      <c r="E12" s="1">
        <v>8.0</v>
      </c>
      <c r="F12" s="1">
        <v>23.0</v>
      </c>
      <c r="G12" s="1">
        <v>-0.06</v>
      </c>
      <c r="H12" s="10"/>
      <c r="I12" s="34">
        <v>1.5</v>
      </c>
    </row>
    <row r="13">
      <c r="A13" s="1" t="s">
        <v>28</v>
      </c>
      <c r="B13" s="1">
        <v>4.0</v>
      </c>
      <c r="E13" s="1">
        <v>9.0</v>
      </c>
      <c r="F13" s="1">
        <v>33.0</v>
      </c>
      <c r="G13" s="1">
        <v>-0.08</v>
      </c>
      <c r="H13" s="10"/>
      <c r="I13" s="34">
        <v>2.0</v>
      </c>
    </row>
    <row r="14">
      <c r="E14" s="1">
        <v>10.0</v>
      </c>
      <c r="F14" s="1">
        <v>44.0</v>
      </c>
      <c r="G14" s="1">
        <v>-0.1</v>
      </c>
      <c r="H14" s="10"/>
      <c r="I14" s="34">
        <v>2.5</v>
      </c>
    </row>
    <row r="15">
      <c r="E15" s="1">
        <v>11.0</v>
      </c>
      <c r="F15" s="1">
        <v>57.0</v>
      </c>
      <c r="G15" s="1">
        <v>-0.12</v>
      </c>
      <c r="H15" s="10"/>
      <c r="I15" s="34">
        <v>3.0</v>
      </c>
    </row>
    <row r="16">
      <c r="E16" s="1">
        <v>12.0</v>
      </c>
      <c r="F16" s="1">
        <v>72.0</v>
      </c>
      <c r="G16" s="1">
        <v>-0.14</v>
      </c>
      <c r="H16" s="10"/>
      <c r="I16" s="34">
        <v>3.5</v>
      </c>
    </row>
    <row r="17">
      <c r="E17" s="1">
        <v>13.0</v>
      </c>
      <c r="F17" s="1">
        <v>88.0</v>
      </c>
      <c r="G17" s="1">
        <v>-0.16</v>
      </c>
      <c r="H17" s="10"/>
      <c r="I17" s="34">
        <v>4.0</v>
      </c>
    </row>
    <row r="18">
      <c r="E18" s="1">
        <v>14.0</v>
      </c>
      <c r="F18" s="1">
        <v>107.0</v>
      </c>
      <c r="G18" s="1">
        <v>-0.18</v>
      </c>
      <c r="H18" s="10"/>
      <c r="I18" s="34">
        <v>4.5</v>
      </c>
    </row>
    <row r="19">
      <c r="E19" s="1">
        <v>15.0</v>
      </c>
      <c r="F19" s="1">
        <v>128.0</v>
      </c>
      <c r="G19" s="1">
        <v>-0.2</v>
      </c>
      <c r="H19" s="10"/>
      <c r="I19" s="34">
        <v>5.0</v>
      </c>
    </row>
    <row r="20">
      <c r="A20" s="12" t="s">
        <v>812</v>
      </c>
      <c r="J20" s="10"/>
    </row>
    <row r="21">
      <c r="F21" s="2" t="str">
        <f t="shared" ref="F21:I21" si="2">F$2</f>
        <v>Trap damage</v>
      </c>
      <c r="G21" s="2" t="str">
        <f t="shared" si="2"/>
        <v>Activation Interval</v>
      </c>
      <c r="H21" s="2" t="str">
        <f t="shared" si="2"/>
        <v>Trap duration</v>
      </c>
      <c r="I21" s="2" t="str">
        <f t="shared" si="2"/>
        <v>Hero Cooldown</v>
      </c>
      <c r="J21" s="2"/>
      <c r="K21" s="2"/>
      <c r="L21" s="2"/>
      <c r="M21" s="2"/>
      <c r="N21" s="2"/>
    </row>
    <row r="22">
      <c r="E22" s="1" t="s">
        <v>17</v>
      </c>
      <c r="F22" s="1">
        <f t="shared" ref="F22:I22" si="3">F$8</f>
        <v>52</v>
      </c>
      <c r="G22" s="1">
        <f t="shared" si="3"/>
        <v>5</v>
      </c>
      <c r="H22" s="1">
        <f t="shared" si="3"/>
        <v>3</v>
      </c>
      <c r="I22" s="1">
        <f t="shared" si="3"/>
        <v>3</v>
      </c>
      <c r="O22" s="1" t="s">
        <v>539</v>
      </c>
    </row>
    <row r="23">
      <c r="E23" s="1">
        <v>1.0</v>
      </c>
      <c r="F23" s="1">
        <v>0.0</v>
      </c>
      <c r="H23" s="1">
        <v>0.0</v>
      </c>
      <c r="I23" s="10"/>
      <c r="J23" s="10"/>
    </row>
    <row r="24">
      <c r="E24" s="1">
        <v>2.0</v>
      </c>
      <c r="F24" s="1">
        <v>45.0</v>
      </c>
      <c r="H24" s="1">
        <v>0.3</v>
      </c>
      <c r="I24" s="11"/>
      <c r="J24" s="11"/>
      <c r="K24" s="10"/>
    </row>
    <row r="25">
      <c r="E25" s="1">
        <v>3.0</v>
      </c>
      <c r="F25" s="1">
        <v>90.0</v>
      </c>
      <c r="H25" s="1">
        <v>0.6</v>
      </c>
      <c r="I25" s="10"/>
      <c r="J25" s="10"/>
    </row>
    <row r="26">
      <c r="E26" s="1">
        <v>4.0</v>
      </c>
      <c r="F26" s="1">
        <v>135.0</v>
      </c>
      <c r="H26" s="1">
        <v>0.9</v>
      </c>
      <c r="I26" s="11"/>
      <c r="J26" s="11"/>
    </row>
    <row r="27">
      <c r="E27" s="1">
        <v>5.0</v>
      </c>
      <c r="F27" s="1">
        <v>180.0</v>
      </c>
      <c r="H27" s="1">
        <v>1.2</v>
      </c>
      <c r="I27" s="10"/>
      <c r="J27" s="10"/>
    </row>
    <row r="29">
      <c r="F29" s="2" t="str">
        <f t="shared" ref="F29:I29" si="4">F$2</f>
        <v>Trap damage</v>
      </c>
      <c r="G29" s="2" t="str">
        <f t="shared" si="4"/>
        <v>Activation Interval</v>
      </c>
      <c r="H29" s="2" t="str">
        <f t="shared" si="4"/>
        <v>Trap duration</v>
      </c>
      <c r="I29" s="2" t="str">
        <f t="shared" si="4"/>
        <v>Hero Cooldown</v>
      </c>
      <c r="J29" s="2"/>
      <c r="K29" s="2"/>
      <c r="L29" s="2"/>
      <c r="M29" s="2"/>
      <c r="N29" s="2"/>
    </row>
    <row r="30">
      <c r="E30" s="1" t="s">
        <v>20</v>
      </c>
      <c r="F30" s="1">
        <f t="shared" ref="F30:I30" si="5">F$8</f>
        <v>52</v>
      </c>
      <c r="G30" s="1">
        <f t="shared" si="5"/>
        <v>5</v>
      </c>
      <c r="H30" s="1">
        <f t="shared" si="5"/>
        <v>3</v>
      </c>
      <c r="I30" s="1">
        <f t="shared" si="5"/>
        <v>3</v>
      </c>
    </row>
    <row r="31">
      <c r="E31" s="1">
        <v>1.0</v>
      </c>
      <c r="I31" s="10"/>
    </row>
    <row r="32">
      <c r="E32" s="1">
        <v>2.0</v>
      </c>
      <c r="I32" s="10"/>
      <c r="J32" s="10"/>
    </row>
    <row r="33">
      <c r="E33" s="1">
        <v>3.0</v>
      </c>
      <c r="I33" s="10"/>
      <c r="J33" s="10"/>
    </row>
    <row r="34">
      <c r="E34" s="1">
        <v>4.0</v>
      </c>
      <c r="I34" s="10"/>
      <c r="J34" s="10"/>
    </row>
    <row r="35">
      <c r="A35" s="12" t="s">
        <v>813</v>
      </c>
      <c r="E35" s="1">
        <v>5.0</v>
      </c>
      <c r="I35" s="10"/>
    </row>
    <row r="36">
      <c r="E36" s="1">
        <v>6.0</v>
      </c>
      <c r="I36" s="10"/>
    </row>
    <row r="37">
      <c r="E37" s="1">
        <v>7.0</v>
      </c>
      <c r="I37" s="10"/>
      <c r="J37" s="10"/>
    </row>
    <row r="39">
      <c r="E39" s="1" t="s">
        <v>333</v>
      </c>
      <c r="F39" s="1">
        <v>1.0</v>
      </c>
      <c r="G39" s="1">
        <v>2.0</v>
      </c>
      <c r="H39" s="1">
        <v>3.0</v>
      </c>
      <c r="I39" s="1">
        <v>4.0</v>
      </c>
      <c r="J39" s="1">
        <v>5.0</v>
      </c>
      <c r="K39" s="1">
        <v>6.0</v>
      </c>
      <c r="L39" s="1">
        <v>7.0</v>
      </c>
    </row>
    <row r="40">
      <c r="E40" s="1">
        <v>5.0</v>
      </c>
      <c r="F40" s="1">
        <v>0.0</v>
      </c>
      <c r="G40" s="1">
        <v>31.0</v>
      </c>
      <c r="H40" s="1">
        <v>62.0</v>
      </c>
      <c r="I40" s="1">
        <v>93.0</v>
      </c>
      <c r="J40" s="1">
        <v>125.0</v>
      </c>
      <c r="K40" s="1">
        <v>156.0</v>
      </c>
      <c r="L40" s="1">
        <v>187.0</v>
      </c>
    </row>
    <row r="41">
      <c r="E41" s="1">
        <v>6.0</v>
      </c>
      <c r="F41" s="1">
        <v>6.0</v>
      </c>
      <c r="G41" s="1">
        <v>42.0</v>
      </c>
      <c r="H41" s="1">
        <v>77.0</v>
      </c>
      <c r="I41" s="1">
        <v>113.0</v>
      </c>
      <c r="J41" s="1">
        <v>148.0</v>
      </c>
      <c r="K41" s="1">
        <v>183.0</v>
      </c>
      <c r="L41" s="1">
        <v>219.0</v>
      </c>
    </row>
    <row r="42">
      <c r="E42" s="1">
        <v>7.0</v>
      </c>
      <c r="F42" s="1">
        <v>14.0</v>
      </c>
      <c r="G42" s="1">
        <v>54.0</v>
      </c>
      <c r="H42" s="1">
        <v>94.0</v>
      </c>
      <c r="I42" s="1">
        <v>134.0</v>
      </c>
      <c r="J42" s="1">
        <v>174.0</v>
      </c>
      <c r="K42" s="1">
        <v>214.0</v>
      </c>
      <c r="L42" s="1">
        <v>254.0</v>
      </c>
    </row>
    <row r="43">
      <c r="E43" s="1">
        <v>8.0</v>
      </c>
      <c r="F43" s="1">
        <v>23.0</v>
      </c>
      <c r="G43" s="1">
        <v>68.0</v>
      </c>
      <c r="H43" s="1">
        <v>114.0</v>
      </c>
      <c r="I43" s="1">
        <v>159.0</v>
      </c>
      <c r="J43" s="1">
        <v>204.0</v>
      </c>
      <c r="K43" s="1">
        <v>250.0</v>
      </c>
      <c r="L43" s="1">
        <v>295.0</v>
      </c>
    </row>
    <row r="44">
      <c r="E44" s="1">
        <v>9.0</v>
      </c>
      <c r="F44" s="1">
        <v>33.0</v>
      </c>
      <c r="G44" s="1">
        <v>84.0</v>
      </c>
      <c r="H44" s="1">
        <v>136.0</v>
      </c>
      <c r="I44" s="1">
        <v>187.0</v>
      </c>
      <c r="J44" s="1">
        <v>238.0</v>
      </c>
      <c r="K44" s="1">
        <v>290.0</v>
      </c>
      <c r="L44" s="1">
        <v>341.0</v>
      </c>
    </row>
    <row r="45">
      <c r="A45" s="1"/>
      <c r="E45" s="1">
        <v>10.0</v>
      </c>
      <c r="F45" s="1">
        <v>44.0</v>
      </c>
      <c r="G45" s="1">
        <v>102.0</v>
      </c>
      <c r="H45" s="1">
        <v>161.0</v>
      </c>
      <c r="I45" s="1">
        <v>219.0</v>
      </c>
      <c r="J45" s="1">
        <v>277.0</v>
      </c>
      <c r="K45" s="1">
        <v>335.0</v>
      </c>
      <c r="L45" s="1">
        <v>393.0</v>
      </c>
    </row>
    <row r="46">
      <c r="A46" s="1"/>
      <c r="E46" s="1">
        <v>11.0</v>
      </c>
      <c r="F46" s="1">
        <v>57.0</v>
      </c>
      <c r="G46" s="1">
        <v>123.0</v>
      </c>
      <c r="H46" s="1">
        <v>189.0</v>
      </c>
      <c r="I46" s="1">
        <v>254.0</v>
      </c>
      <c r="J46" s="1">
        <v>320.0</v>
      </c>
      <c r="K46" s="1">
        <v>386.0</v>
      </c>
      <c r="L46" s="1">
        <v>452.0</v>
      </c>
    </row>
    <row r="47">
      <c r="A47" s="1"/>
      <c r="E47" s="1">
        <v>12.0</v>
      </c>
      <c r="F47" s="1">
        <v>72.0</v>
      </c>
      <c r="G47" s="1">
        <v>146.0</v>
      </c>
      <c r="H47" s="1">
        <v>221.0</v>
      </c>
      <c r="I47" s="1">
        <v>295.0</v>
      </c>
      <c r="J47" s="1">
        <v>369.0</v>
      </c>
      <c r="K47" s="1">
        <v>444.0</v>
      </c>
      <c r="L47" s="1">
        <v>518.0</v>
      </c>
    </row>
    <row r="48">
      <c r="A48" s="1"/>
      <c r="E48" s="1">
        <v>13.0</v>
      </c>
      <c r="F48" s="1">
        <v>88.0</v>
      </c>
      <c r="G48" s="1">
        <v>172.0</v>
      </c>
      <c r="H48" s="1">
        <v>257.0</v>
      </c>
      <c r="I48" s="1">
        <v>341.0</v>
      </c>
      <c r="J48" s="1">
        <v>425.0</v>
      </c>
      <c r="K48" s="1">
        <v>509.0</v>
      </c>
      <c r="L48" s="1">
        <v>594.0</v>
      </c>
    </row>
    <row r="49">
      <c r="A49" s="1"/>
      <c r="E49" s="1">
        <v>14.0</v>
      </c>
      <c r="F49" s="1">
        <v>107.0</v>
      </c>
      <c r="G49" s="1">
        <v>202.0</v>
      </c>
      <c r="H49" s="1">
        <v>297.0</v>
      </c>
      <c r="I49" s="1">
        <v>393.0</v>
      </c>
      <c r="J49" s="1">
        <v>488.0</v>
      </c>
      <c r="K49" s="1">
        <v>584.0</v>
      </c>
      <c r="L49" s="1">
        <v>679.0</v>
      </c>
    </row>
    <row r="50">
      <c r="A50" s="1" t="s">
        <v>35</v>
      </c>
      <c r="E50" s="1">
        <v>15.0</v>
      </c>
      <c r="F50" s="1">
        <v>128.0</v>
      </c>
      <c r="G50" s="1">
        <v>236.0</v>
      </c>
      <c r="H50" s="1">
        <v>344.0</v>
      </c>
      <c r="I50" s="1">
        <v>452.0</v>
      </c>
      <c r="J50" s="1">
        <v>560.0</v>
      </c>
      <c r="K50" s="1">
        <v>668.0</v>
      </c>
      <c r="L50" s="1">
        <v>776.0</v>
      </c>
    </row>
    <row r="51">
      <c r="A51" s="1">
        <v>1.0</v>
      </c>
    </row>
    <row r="53">
      <c r="A53" s="1">
        <v>2.0</v>
      </c>
    </row>
    <row r="55">
      <c r="A55" s="1">
        <v>3.0</v>
      </c>
    </row>
    <row r="57">
      <c r="A57" s="1">
        <v>4.0</v>
      </c>
    </row>
  </sheetData>
  <mergeCells count="2">
    <mergeCell ref="A20:C27"/>
    <mergeCell ref="A35:C42"/>
  </mergeCells>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814</v>
      </c>
      <c r="F1" s="1">
        <v>2.0</v>
      </c>
      <c r="G1" s="1">
        <v>3.0</v>
      </c>
      <c r="H1" s="1">
        <v>4.0</v>
      </c>
      <c r="I1" s="1">
        <v>5.0</v>
      </c>
      <c r="J1" s="1">
        <v>6.0</v>
      </c>
      <c r="K1" s="1">
        <v>7.0</v>
      </c>
      <c r="L1" s="1">
        <v>8.0</v>
      </c>
    </row>
    <row r="2">
      <c r="A2" s="1" t="s">
        <v>2</v>
      </c>
      <c r="B2" s="1" t="s">
        <v>747</v>
      </c>
      <c r="D2" s="1"/>
      <c r="E2" s="1"/>
      <c r="F2" s="17" t="s">
        <v>16</v>
      </c>
      <c r="G2" s="17" t="s">
        <v>51</v>
      </c>
      <c r="H2" s="1" t="s">
        <v>595</v>
      </c>
      <c r="I2" s="1" t="s">
        <v>102</v>
      </c>
      <c r="J2" s="1" t="s">
        <v>314</v>
      </c>
      <c r="K2" s="1" t="s">
        <v>815</v>
      </c>
      <c r="L2" s="30" t="s">
        <v>103</v>
      </c>
    </row>
    <row r="3">
      <c r="A3" s="1" t="s">
        <v>12</v>
      </c>
      <c r="B3" s="1" t="s">
        <v>80</v>
      </c>
      <c r="D3" s="1" t="s">
        <v>14</v>
      </c>
      <c r="E3" s="3">
        <v>15.0</v>
      </c>
      <c r="F3" s="5">
        <f>F8+vlookup($E3,$E9:$P19,F1,false)+vlookup($E4,$E23:$P27,F1,false)+vlookup($E5,$E31:$P37,F1,false)</f>
        <v>202</v>
      </c>
      <c r="G3" s="29">
        <f>ROUND(G8/E5,2)</f>
        <v>0.31</v>
      </c>
      <c r="H3" s="5">
        <f t="shared" ref="H3:K3" si="1">H8+vlookup($E3,$E9:$P19,H1,false)+vlookup($E4,$E23:$P27,H1,false)+vlookup($E5,$E31:$P37,H1,false)</f>
        <v>169</v>
      </c>
      <c r="I3" s="18">
        <f t="shared" si="1"/>
        <v>0.4</v>
      </c>
      <c r="J3" s="5">
        <f t="shared" si="1"/>
        <v>330</v>
      </c>
      <c r="K3" s="5">
        <f t="shared" si="1"/>
        <v>40</v>
      </c>
      <c r="L3" s="31">
        <f>L8+vlookup($E3,$E9:$O23,L1,false)+vlookup($E4,$E27:$O31,L1,false)+vlookup($E5,$E35:$O41,L1,false)</f>
        <v>8</v>
      </c>
      <c r="M3" s="18"/>
      <c r="N3" s="18"/>
      <c r="O3" s="18"/>
      <c r="P3" s="18"/>
    </row>
    <row r="4">
      <c r="A4" s="1" t="s">
        <v>15</v>
      </c>
      <c r="B4" s="1" t="s">
        <v>239</v>
      </c>
      <c r="D4" s="1" t="s">
        <v>17</v>
      </c>
      <c r="E4" s="3">
        <v>5.0</v>
      </c>
      <c r="L4" s="32"/>
    </row>
    <row r="5">
      <c r="A5" s="1" t="s">
        <v>18</v>
      </c>
      <c r="B5" s="1" t="s">
        <v>816</v>
      </c>
      <c r="D5" s="1" t="s">
        <v>20</v>
      </c>
      <c r="E5" s="3">
        <v>7.0</v>
      </c>
      <c r="L5" s="32"/>
    </row>
    <row r="6">
      <c r="A6" s="1" t="s">
        <v>21</v>
      </c>
      <c r="B6" s="1">
        <v>9.0</v>
      </c>
      <c r="L6" s="32"/>
    </row>
    <row r="7">
      <c r="A7" s="1" t="s">
        <v>22</v>
      </c>
      <c r="B7" s="1" t="s">
        <v>817</v>
      </c>
      <c r="F7" s="2" t="str">
        <f t="shared" ref="F7:L7" si="2">F$2</f>
        <v>Damage</v>
      </c>
      <c r="G7" s="2" t="str">
        <f t="shared" si="2"/>
        <v>Attack Interval</v>
      </c>
      <c r="H7" s="2" t="str">
        <f t="shared" si="2"/>
        <v>Venom damage</v>
      </c>
      <c r="I7" s="2" t="str">
        <f t="shared" si="2"/>
        <v>Activation interval</v>
      </c>
      <c r="J7" s="2" t="str">
        <f t="shared" si="2"/>
        <v>Area damage</v>
      </c>
      <c r="K7" s="2" t="str">
        <f t="shared" si="2"/>
        <v>Max number of seeds</v>
      </c>
      <c r="L7" s="30" t="str">
        <f t="shared" si="2"/>
        <v>Hero Cooldown</v>
      </c>
      <c r="M7" s="2"/>
      <c r="N7" s="2"/>
      <c r="O7" s="2"/>
      <c r="P7" s="2"/>
      <c r="Q7" s="2"/>
      <c r="R7" s="2"/>
      <c r="S7" s="2"/>
      <c r="T7" s="2"/>
    </row>
    <row r="8">
      <c r="E8" s="1" t="s">
        <v>14</v>
      </c>
      <c r="F8" s="1">
        <v>40.0</v>
      </c>
      <c r="G8" s="1">
        <v>2.2</v>
      </c>
      <c r="H8" s="1">
        <v>34.0</v>
      </c>
      <c r="I8" s="1">
        <v>0.4</v>
      </c>
      <c r="J8" s="1">
        <v>90.0</v>
      </c>
      <c r="K8" s="1">
        <v>40.0</v>
      </c>
      <c r="L8" s="33">
        <v>3.0</v>
      </c>
    </row>
    <row r="9">
      <c r="E9" s="1">
        <v>5.0</v>
      </c>
      <c r="F9" s="1">
        <v>0.0</v>
      </c>
      <c r="G9" s="24"/>
      <c r="H9" s="1">
        <v>0.0</v>
      </c>
      <c r="J9" s="1">
        <v>0.0</v>
      </c>
      <c r="K9" s="1"/>
      <c r="L9" s="34">
        <v>0.0</v>
      </c>
    </row>
    <row r="10">
      <c r="A10" s="1" t="s">
        <v>14</v>
      </c>
      <c r="B10" s="1" t="s">
        <v>748</v>
      </c>
      <c r="E10" s="1">
        <v>6.0</v>
      </c>
      <c r="F10" s="1">
        <v>6.0</v>
      </c>
      <c r="G10" s="24"/>
      <c r="H10" s="1">
        <v>6.0</v>
      </c>
      <c r="J10" s="1">
        <v>18.0</v>
      </c>
      <c r="K10" s="1"/>
      <c r="L10" s="34">
        <v>0.5</v>
      </c>
    </row>
    <row r="11">
      <c r="A11" s="1" t="s">
        <v>17</v>
      </c>
      <c r="B11" s="1" t="s">
        <v>60</v>
      </c>
      <c r="E11" s="1">
        <v>7.0</v>
      </c>
      <c r="F11" s="1">
        <v>13.0</v>
      </c>
      <c r="G11" s="24"/>
      <c r="H11" s="1">
        <v>12.0</v>
      </c>
      <c r="J11" s="1">
        <v>36.0</v>
      </c>
      <c r="K11" s="1"/>
      <c r="L11" s="34">
        <v>1.0</v>
      </c>
    </row>
    <row r="12">
      <c r="A12" s="1" t="s">
        <v>20</v>
      </c>
      <c r="B12" s="1" t="s">
        <v>27</v>
      </c>
      <c r="E12" s="1">
        <v>8.0</v>
      </c>
      <c r="F12" s="1">
        <v>21.0</v>
      </c>
      <c r="H12" s="1">
        <v>20.0</v>
      </c>
      <c r="J12" s="1">
        <v>54.0</v>
      </c>
      <c r="K12" s="1"/>
      <c r="L12" s="34">
        <v>1.5</v>
      </c>
    </row>
    <row r="13">
      <c r="A13" s="1" t="s">
        <v>28</v>
      </c>
      <c r="B13" s="1">
        <v>7.0</v>
      </c>
      <c r="E13" s="1">
        <v>9.0</v>
      </c>
      <c r="F13" s="1">
        <v>30.0</v>
      </c>
      <c r="H13" s="1">
        <v>29.0</v>
      </c>
      <c r="J13" s="1">
        <v>72.0</v>
      </c>
      <c r="K13" s="1"/>
      <c r="L13" s="34">
        <v>2.0</v>
      </c>
    </row>
    <row r="14">
      <c r="E14" s="1">
        <v>10.0</v>
      </c>
      <c r="F14" s="1">
        <v>40.0</v>
      </c>
      <c r="H14" s="1">
        <v>39.0</v>
      </c>
      <c r="J14" s="1">
        <v>90.0</v>
      </c>
      <c r="K14" s="1"/>
      <c r="L14" s="34">
        <v>2.5</v>
      </c>
    </row>
    <row r="15">
      <c r="E15" s="1">
        <v>11.0</v>
      </c>
      <c r="F15" s="1">
        <v>53.0</v>
      </c>
      <c r="H15" s="1">
        <v>50.0</v>
      </c>
      <c r="J15" s="1">
        <v>108.0</v>
      </c>
      <c r="K15" s="1"/>
      <c r="L15" s="34">
        <v>3.0</v>
      </c>
    </row>
    <row r="16">
      <c r="E16" s="1">
        <v>12.0</v>
      </c>
      <c r="F16" s="1">
        <v>67.0</v>
      </c>
      <c r="H16" s="1">
        <v>64.0</v>
      </c>
      <c r="J16" s="1">
        <v>126.0</v>
      </c>
      <c r="K16" s="1"/>
      <c r="L16" s="34">
        <v>3.5</v>
      </c>
    </row>
    <row r="17">
      <c r="E17" s="1">
        <v>13.0</v>
      </c>
      <c r="F17" s="1">
        <v>83.0</v>
      </c>
      <c r="H17" s="1">
        <v>80.0</v>
      </c>
      <c r="J17" s="1">
        <v>144.0</v>
      </c>
      <c r="K17" s="1"/>
      <c r="L17" s="34">
        <v>4.0</v>
      </c>
    </row>
    <row r="18">
      <c r="E18" s="1">
        <v>14.0</v>
      </c>
      <c r="F18" s="1">
        <v>101.0</v>
      </c>
      <c r="H18" s="1">
        <v>98.0</v>
      </c>
      <c r="J18" s="1">
        <v>162.0</v>
      </c>
      <c r="K18" s="1"/>
      <c r="L18" s="34">
        <v>4.5</v>
      </c>
    </row>
    <row r="19">
      <c r="E19" s="1">
        <v>15.0</v>
      </c>
      <c r="F19" s="1">
        <v>122.0</v>
      </c>
      <c r="H19" s="1">
        <v>119.0</v>
      </c>
      <c r="J19" s="1">
        <v>180.0</v>
      </c>
      <c r="K19" s="1"/>
      <c r="L19" s="34">
        <v>5.0</v>
      </c>
    </row>
    <row r="20">
      <c r="A20" s="12" t="s">
        <v>818</v>
      </c>
      <c r="P20" s="10"/>
    </row>
    <row r="21">
      <c r="F21" s="2" t="str">
        <f t="shared" ref="F21:L21" si="3">F$2</f>
        <v>Damage</v>
      </c>
      <c r="G21" s="2" t="str">
        <f t="shared" si="3"/>
        <v>Attack Interval</v>
      </c>
      <c r="H21" s="2" t="str">
        <f t="shared" si="3"/>
        <v>Venom damage</v>
      </c>
      <c r="I21" s="2" t="str">
        <f t="shared" si="3"/>
        <v>Activation interval</v>
      </c>
      <c r="J21" s="2" t="str">
        <f t="shared" si="3"/>
        <v>Area damage</v>
      </c>
      <c r="K21" s="2" t="str">
        <f t="shared" si="3"/>
        <v>Max number of seeds</v>
      </c>
      <c r="L21" s="2" t="str">
        <f t="shared" si="3"/>
        <v>Hero Cooldown</v>
      </c>
      <c r="M21" s="2"/>
      <c r="N21" s="2"/>
      <c r="O21" s="2"/>
      <c r="P21" s="2"/>
      <c r="Q21" s="2"/>
      <c r="R21" s="2"/>
      <c r="S21" s="2"/>
      <c r="T21" s="2"/>
    </row>
    <row r="22">
      <c r="E22" s="1" t="s">
        <v>17</v>
      </c>
      <c r="F22" s="1">
        <f t="shared" ref="F22:L22" si="4">F$8</f>
        <v>40</v>
      </c>
      <c r="G22" s="1">
        <f t="shared" si="4"/>
        <v>2.2</v>
      </c>
      <c r="H22" s="1">
        <f t="shared" si="4"/>
        <v>34</v>
      </c>
      <c r="I22" s="1">
        <f t="shared" si="4"/>
        <v>0.4</v>
      </c>
      <c r="J22" s="1">
        <f t="shared" si="4"/>
        <v>90</v>
      </c>
      <c r="K22" s="1">
        <f t="shared" si="4"/>
        <v>40</v>
      </c>
      <c r="L22" s="1">
        <f t="shared" si="4"/>
        <v>3</v>
      </c>
      <c r="U22" s="1" t="s">
        <v>539</v>
      </c>
    </row>
    <row r="23">
      <c r="E23" s="1">
        <v>1.0</v>
      </c>
      <c r="F23" s="8">
        <v>0.0</v>
      </c>
      <c r="G23" s="5"/>
      <c r="H23" s="8">
        <v>0.0</v>
      </c>
      <c r="I23" s="5"/>
      <c r="J23" s="8">
        <v>0.0</v>
      </c>
      <c r="K23" s="35"/>
      <c r="L23" s="10"/>
      <c r="M23" s="10"/>
      <c r="N23" s="10"/>
      <c r="O23" s="10"/>
      <c r="P23" s="10"/>
    </row>
    <row r="24">
      <c r="E24" s="1">
        <v>2.0</v>
      </c>
      <c r="F24" s="8">
        <v>10.0</v>
      </c>
      <c r="G24" s="5"/>
      <c r="H24" s="8">
        <v>4.0</v>
      </c>
      <c r="I24" s="5"/>
      <c r="J24" s="8">
        <v>15.0</v>
      </c>
      <c r="K24" s="35"/>
      <c r="L24" s="10"/>
      <c r="M24" s="11"/>
      <c r="N24" s="11"/>
      <c r="O24" s="11"/>
      <c r="P24" s="11"/>
      <c r="Q24" s="10"/>
    </row>
    <row r="25">
      <c r="E25" s="1">
        <v>3.0</v>
      </c>
      <c r="F25" s="8">
        <v>20.0</v>
      </c>
      <c r="G25" s="5"/>
      <c r="H25" s="8">
        <v>8.0</v>
      </c>
      <c r="I25" s="5"/>
      <c r="J25" s="8">
        <v>30.0</v>
      </c>
      <c r="K25" s="35"/>
      <c r="L25" s="10"/>
      <c r="M25" s="10"/>
      <c r="N25" s="10"/>
      <c r="O25" s="10"/>
      <c r="P25" s="10"/>
    </row>
    <row r="26">
      <c r="E26" s="1">
        <v>4.0</v>
      </c>
      <c r="F26" s="8">
        <v>30.0</v>
      </c>
      <c r="G26" s="5"/>
      <c r="H26" s="8">
        <v>12.0</v>
      </c>
      <c r="I26" s="5"/>
      <c r="J26" s="8">
        <v>45.0</v>
      </c>
      <c r="K26" s="35"/>
      <c r="L26" s="10"/>
      <c r="M26" s="11"/>
      <c r="N26" s="11"/>
      <c r="O26" s="11"/>
      <c r="P26" s="11"/>
    </row>
    <row r="27">
      <c r="E27" s="1">
        <v>5.0</v>
      </c>
      <c r="F27" s="8">
        <v>40.0</v>
      </c>
      <c r="G27" s="5"/>
      <c r="H27" s="8">
        <v>16.0</v>
      </c>
      <c r="I27" s="5"/>
      <c r="J27" s="8">
        <v>60.0</v>
      </c>
      <c r="K27" s="35"/>
      <c r="L27" s="10"/>
      <c r="M27" s="10"/>
      <c r="N27" s="10"/>
      <c r="O27" s="10"/>
      <c r="P27" s="10"/>
    </row>
    <row r="29">
      <c r="F29" s="2" t="str">
        <f t="shared" ref="F29:L29" si="5">F$2</f>
        <v>Damage</v>
      </c>
      <c r="G29" s="2" t="str">
        <f t="shared" si="5"/>
        <v>Attack Interval</v>
      </c>
      <c r="H29" s="2" t="str">
        <f t="shared" si="5"/>
        <v>Venom damage</v>
      </c>
      <c r="I29" s="2" t="str">
        <f t="shared" si="5"/>
        <v>Activation interval</v>
      </c>
      <c r="J29" s="2" t="str">
        <f t="shared" si="5"/>
        <v>Area damage</v>
      </c>
      <c r="K29" s="2" t="str">
        <f t="shared" si="5"/>
        <v>Max number of seeds</v>
      </c>
      <c r="L29" s="2" t="str">
        <f t="shared" si="5"/>
        <v>Hero Cooldown</v>
      </c>
      <c r="M29" s="2"/>
      <c r="N29" s="2"/>
      <c r="O29" s="2"/>
      <c r="P29" s="2"/>
      <c r="Q29" s="2"/>
      <c r="R29" s="2"/>
      <c r="S29" s="2"/>
      <c r="T29" s="2"/>
    </row>
    <row r="30">
      <c r="E30" s="1" t="s">
        <v>20</v>
      </c>
      <c r="F30" s="1">
        <f t="shared" ref="F30:L30" si="6">F$8</f>
        <v>40</v>
      </c>
      <c r="G30" s="1">
        <f t="shared" si="6"/>
        <v>2.2</v>
      </c>
      <c r="H30" s="1">
        <f t="shared" si="6"/>
        <v>34</v>
      </c>
      <c r="I30" s="1">
        <f t="shared" si="6"/>
        <v>0.4</v>
      </c>
      <c r="J30" s="1">
        <f t="shared" si="6"/>
        <v>90</v>
      </c>
      <c r="K30" s="1">
        <f t="shared" si="6"/>
        <v>40</v>
      </c>
      <c r="L30" s="1">
        <f t="shared" si="6"/>
        <v>3</v>
      </c>
    </row>
    <row r="31">
      <c r="E31" s="1">
        <v>1.0</v>
      </c>
      <c r="M31" s="10"/>
      <c r="N31" s="10"/>
      <c r="O31" s="10"/>
    </row>
    <row r="32">
      <c r="E32" s="1">
        <v>2.0</v>
      </c>
      <c r="M32" s="10"/>
      <c r="N32" s="10"/>
      <c r="O32" s="10"/>
      <c r="P32" s="10"/>
    </row>
    <row r="33">
      <c r="E33" s="1">
        <v>3.0</v>
      </c>
      <c r="M33" s="10"/>
      <c r="N33" s="10"/>
      <c r="O33" s="10"/>
      <c r="P33" s="10"/>
    </row>
    <row r="34">
      <c r="E34" s="1">
        <v>4.0</v>
      </c>
      <c r="M34" s="10"/>
      <c r="N34" s="10"/>
      <c r="O34" s="10"/>
      <c r="P34" s="10"/>
    </row>
    <row r="35">
      <c r="A35" s="12" t="s">
        <v>819</v>
      </c>
      <c r="E35" s="1">
        <v>5.0</v>
      </c>
      <c r="M35" s="10"/>
      <c r="N35" s="10"/>
      <c r="O35" s="10"/>
    </row>
    <row r="36">
      <c r="E36" s="1">
        <v>6.0</v>
      </c>
      <c r="M36" s="10"/>
      <c r="N36" s="10"/>
      <c r="O36" s="10"/>
    </row>
    <row r="37">
      <c r="E37" s="1">
        <v>7.0</v>
      </c>
      <c r="M37" s="10"/>
      <c r="N37" s="10"/>
      <c r="O37" s="10"/>
      <c r="P37" s="10"/>
    </row>
    <row r="50">
      <c r="A50" s="1" t="s">
        <v>35</v>
      </c>
    </row>
    <row r="51">
      <c r="A51" s="1">
        <v>1.0</v>
      </c>
    </row>
    <row r="53">
      <c r="A53" s="1">
        <v>2.0</v>
      </c>
    </row>
    <row r="55">
      <c r="A55" s="1">
        <v>3.0</v>
      </c>
    </row>
    <row r="57">
      <c r="A57" s="1">
        <v>4.0</v>
      </c>
    </row>
  </sheetData>
  <mergeCells count="2">
    <mergeCell ref="A20:C27"/>
    <mergeCell ref="A35:C42"/>
  </mergeCells>
  <drawing r:id="rId1"/>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820</v>
      </c>
      <c r="F1" s="1">
        <v>2.0</v>
      </c>
      <c r="G1" s="1">
        <v>3.0</v>
      </c>
      <c r="H1" s="1">
        <v>4.0</v>
      </c>
      <c r="I1" s="1">
        <v>5.0</v>
      </c>
    </row>
    <row r="2">
      <c r="A2" s="1" t="s">
        <v>2</v>
      </c>
      <c r="B2" s="1" t="s">
        <v>747</v>
      </c>
      <c r="D2" s="1"/>
      <c r="E2" s="1"/>
      <c r="F2" s="17" t="s">
        <v>16</v>
      </c>
      <c r="G2" s="17" t="s">
        <v>51</v>
      </c>
      <c r="H2" s="1" t="s">
        <v>362</v>
      </c>
      <c r="I2" s="30" t="s">
        <v>103</v>
      </c>
    </row>
    <row r="3">
      <c r="A3" s="1" t="s">
        <v>12</v>
      </c>
      <c r="B3" s="1" t="s">
        <v>56</v>
      </c>
      <c r="D3" s="1" t="s">
        <v>14</v>
      </c>
      <c r="E3" s="3">
        <v>15.0</v>
      </c>
      <c r="F3" s="5">
        <f>F8+vlookup($E3,$E9:$J19,F1,false)+vlookup($E4,$E23:$J27,F1,false)+vlookup($E5,$E31:$J37,F1,false)</f>
        <v>382</v>
      </c>
      <c r="G3" s="29">
        <f>round((G8+vlookup(E3,E9:I19,G1,false))/E5,2)</f>
        <v>0.07</v>
      </c>
      <c r="H3" s="24">
        <f>H8+vlookup($E3,$E9:$J19,H1,false)+vlookup($E4,$E23:$J27,H1,false)+vlookup($E5,$E31:$J37,H1,false)</f>
        <v>5</v>
      </c>
      <c r="I3" s="31">
        <f>I8+vlookup($E3,$E9:$N23,I1,false)+vlookup($E4,$E27:$N31,I1,false)+vlookup($E5,$E35:$N41,I1,false)</f>
        <v>8</v>
      </c>
      <c r="J3" s="18"/>
    </row>
    <row r="4">
      <c r="A4" s="1" t="s">
        <v>15</v>
      </c>
      <c r="B4" s="1" t="s">
        <v>219</v>
      </c>
      <c r="D4" s="1" t="s">
        <v>17</v>
      </c>
      <c r="E4" s="3">
        <v>5.0</v>
      </c>
      <c r="I4" s="32"/>
    </row>
    <row r="5">
      <c r="A5" s="1" t="s">
        <v>18</v>
      </c>
      <c r="B5" s="1" t="s">
        <v>58</v>
      </c>
      <c r="D5" s="1" t="s">
        <v>20</v>
      </c>
      <c r="E5" s="3">
        <v>7.0</v>
      </c>
      <c r="I5" s="32"/>
    </row>
    <row r="6">
      <c r="A6" s="1" t="s">
        <v>21</v>
      </c>
      <c r="B6" s="1">
        <v>3.0</v>
      </c>
      <c r="I6" s="32"/>
    </row>
    <row r="7">
      <c r="A7" s="1" t="s">
        <v>22</v>
      </c>
      <c r="B7" s="1" t="s">
        <v>81</v>
      </c>
      <c r="F7" s="2" t="str">
        <f t="shared" ref="F7:I7" si="1">F$2</f>
        <v>Damage</v>
      </c>
      <c r="G7" s="2" t="str">
        <f t="shared" si="1"/>
        <v>Attack Interval</v>
      </c>
      <c r="H7" s="2" t="str">
        <f t="shared" si="1"/>
        <v>Recharge</v>
      </c>
      <c r="I7" s="30" t="str">
        <f t="shared" si="1"/>
        <v>Hero Cooldown</v>
      </c>
      <c r="J7" s="2"/>
      <c r="K7" s="2"/>
      <c r="L7" s="2"/>
      <c r="M7" s="2"/>
      <c r="N7" s="2"/>
    </row>
    <row r="8">
      <c r="E8" s="1" t="s">
        <v>14</v>
      </c>
      <c r="F8" s="1">
        <v>56.0</v>
      </c>
      <c r="G8" s="1">
        <v>0.7</v>
      </c>
      <c r="H8" s="1">
        <v>10.0</v>
      </c>
      <c r="I8" s="33">
        <v>3.0</v>
      </c>
    </row>
    <row r="9">
      <c r="E9" s="1">
        <v>5.0</v>
      </c>
      <c r="F9" s="1">
        <v>0.0</v>
      </c>
      <c r="G9" s="1">
        <v>0.0</v>
      </c>
      <c r="H9" s="1">
        <v>0.0</v>
      </c>
      <c r="I9" s="34">
        <v>0.0</v>
      </c>
    </row>
    <row r="10">
      <c r="A10" s="1" t="s">
        <v>14</v>
      </c>
      <c r="B10" s="1" t="s">
        <v>748</v>
      </c>
      <c r="E10" s="1">
        <v>6.0</v>
      </c>
      <c r="F10" s="1">
        <v>10.0</v>
      </c>
      <c r="G10" s="1">
        <v>-0.02</v>
      </c>
      <c r="H10" s="1">
        <v>-0.5</v>
      </c>
      <c r="I10" s="34">
        <v>0.5</v>
      </c>
    </row>
    <row r="11">
      <c r="A11" s="1" t="s">
        <v>17</v>
      </c>
      <c r="B11" s="1" t="s">
        <v>60</v>
      </c>
      <c r="E11" s="1">
        <v>7.0</v>
      </c>
      <c r="F11" s="1">
        <v>22.0</v>
      </c>
      <c r="G11" s="1">
        <v>-0.04</v>
      </c>
      <c r="H11" s="1">
        <v>-1.0</v>
      </c>
      <c r="I11" s="34">
        <v>1.0</v>
      </c>
    </row>
    <row r="12">
      <c r="A12" s="1" t="s">
        <v>20</v>
      </c>
      <c r="B12" s="1" t="s">
        <v>27</v>
      </c>
      <c r="E12" s="1">
        <v>8.0</v>
      </c>
      <c r="F12" s="1">
        <v>36.0</v>
      </c>
      <c r="G12" s="1">
        <v>-0.06</v>
      </c>
      <c r="H12" s="1">
        <v>-1.5</v>
      </c>
      <c r="I12" s="34">
        <v>1.5</v>
      </c>
    </row>
    <row r="13">
      <c r="A13" s="1" t="s">
        <v>28</v>
      </c>
      <c r="B13" s="1">
        <v>6.0</v>
      </c>
      <c r="E13" s="1">
        <v>9.0</v>
      </c>
      <c r="F13" s="1">
        <v>53.0</v>
      </c>
      <c r="G13" s="1">
        <v>-0.08</v>
      </c>
      <c r="H13" s="1">
        <v>-2.0</v>
      </c>
      <c r="I13" s="34">
        <v>2.0</v>
      </c>
    </row>
    <row r="14">
      <c r="E14" s="1">
        <v>10.0</v>
      </c>
      <c r="F14" s="1">
        <v>74.0</v>
      </c>
      <c r="G14" s="1">
        <v>-0.1</v>
      </c>
      <c r="H14" s="1">
        <v>-2.5</v>
      </c>
      <c r="I14" s="34">
        <v>2.5</v>
      </c>
    </row>
    <row r="15">
      <c r="E15" s="1">
        <v>11.0</v>
      </c>
      <c r="F15" s="1">
        <v>98.0</v>
      </c>
      <c r="G15" s="1">
        <v>-0.12</v>
      </c>
      <c r="H15" s="1">
        <v>-3.0</v>
      </c>
      <c r="I15" s="34">
        <v>3.0</v>
      </c>
    </row>
    <row r="16">
      <c r="E16" s="1">
        <v>12.0</v>
      </c>
      <c r="F16" s="1">
        <v>126.0</v>
      </c>
      <c r="G16" s="1">
        <v>-0.14</v>
      </c>
      <c r="H16" s="1">
        <v>-3.5</v>
      </c>
      <c r="I16" s="34">
        <v>3.5</v>
      </c>
    </row>
    <row r="17">
      <c r="E17" s="1">
        <v>13.0</v>
      </c>
      <c r="F17" s="1">
        <v>160.0</v>
      </c>
      <c r="G17" s="1">
        <v>-0.16</v>
      </c>
      <c r="H17" s="1">
        <v>-4.0</v>
      </c>
      <c r="I17" s="34">
        <v>4.0</v>
      </c>
    </row>
    <row r="18">
      <c r="E18" s="1">
        <v>14.0</v>
      </c>
      <c r="F18" s="1">
        <v>199.0</v>
      </c>
      <c r="G18" s="1">
        <v>-0.18</v>
      </c>
      <c r="H18" s="1">
        <v>-4.5</v>
      </c>
      <c r="I18" s="34">
        <v>4.5</v>
      </c>
    </row>
    <row r="19">
      <c r="E19" s="1">
        <v>15.0</v>
      </c>
      <c r="F19" s="1">
        <v>246.0</v>
      </c>
      <c r="G19" s="1">
        <v>-0.2</v>
      </c>
      <c r="H19" s="1">
        <v>-5.0</v>
      </c>
      <c r="I19" s="34">
        <v>5.0</v>
      </c>
    </row>
    <row r="20">
      <c r="A20" s="12" t="s">
        <v>821</v>
      </c>
      <c r="J20" s="10"/>
    </row>
    <row r="21">
      <c r="F21" s="2" t="str">
        <f t="shared" ref="F21:I21" si="2">F$2</f>
        <v>Damage</v>
      </c>
      <c r="G21" s="2" t="str">
        <f t="shared" si="2"/>
        <v>Attack Interval</v>
      </c>
      <c r="H21" s="2" t="str">
        <f t="shared" si="2"/>
        <v>Recharge</v>
      </c>
      <c r="I21" s="2" t="str">
        <f t="shared" si="2"/>
        <v>Hero Cooldown</v>
      </c>
      <c r="J21" s="2"/>
      <c r="K21" s="2"/>
      <c r="L21" s="2"/>
      <c r="M21" s="2"/>
      <c r="N21" s="2"/>
    </row>
    <row r="22">
      <c r="E22" s="1" t="s">
        <v>17</v>
      </c>
      <c r="F22" s="1">
        <f t="shared" ref="F22:I22" si="3">F$8</f>
        <v>56</v>
      </c>
      <c r="G22" s="1">
        <f t="shared" si="3"/>
        <v>0.7</v>
      </c>
      <c r="H22" s="1">
        <f t="shared" si="3"/>
        <v>10</v>
      </c>
      <c r="I22" s="1">
        <f t="shared" si="3"/>
        <v>3</v>
      </c>
      <c r="O22" s="1" t="s">
        <v>539</v>
      </c>
    </row>
    <row r="23">
      <c r="E23" s="1">
        <v>1.0</v>
      </c>
      <c r="F23" s="1">
        <v>0.0</v>
      </c>
      <c r="H23" s="1"/>
      <c r="I23" s="10"/>
      <c r="J23" s="10"/>
    </row>
    <row r="24">
      <c r="E24" s="1">
        <v>2.0</v>
      </c>
      <c r="F24" s="1">
        <v>20.0</v>
      </c>
      <c r="H24" s="1"/>
      <c r="I24" s="11"/>
      <c r="J24" s="11"/>
      <c r="K24" s="10"/>
    </row>
    <row r="25">
      <c r="E25" s="1">
        <v>3.0</v>
      </c>
      <c r="F25" s="1">
        <v>40.0</v>
      </c>
      <c r="H25" s="1"/>
      <c r="I25" s="10"/>
      <c r="J25" s="10"/>
    </row>
    <row r="26">
      <c r="E26" s="1">
        <v>4.0</v>
      </c>
      <c r="F26" s="1">
        <v>60.0</v>
      </c>
      <c r="H26" s="1"/>
      <c r="I26" s="11"/>
      <c r="J26" s="11"/>
    </row>
    <row r="27">
      <c r="E27" s="1">
        <v>5.0</v>
      </c>
      <c r="F27" s="1">
        <v>80.0</v>
      </c>
      <c r="H27" s="1"/>
      <c r="I27" s="10"/>
      <c r="J27" s="10"/>
    </row>
    <row r="29">
      <c r="F29" s="2" t="str">
        <f t="shared" ref="F29:I29" si="4">F$2</f>
        <v>Damage</v>
      </c>
      <c r="G29" s="2" t="str">
        <f t="shared" si="4"/>
        <v>Attack Interval</v>
      </c>
      <c r="H29" s="2" t="str">
        <f t="shared" si="4"/>
        <v>Recharge</v>
      </c>
      <c r="I29" s="2" t="str">
        <f t="shared" si="4"/>
        <v>Hero Cooldown</v>
      </c>
      <c r="J29" s="2"/>
      <c r="K29" s="2"/>
      <c r="L29" s="2"/>
      <c r="M29" s="2"/>
      <c r="N29" s="2"/>
    </row>
    <row r="30">
      <c r="A30" s="14" t="s">
        <v>30</v>
      </c>
      <c r="E30" s="1" t="s">
        <v>20</v>
      </c>
      <c r="F30" s="1">
        <f t="shared" ref="F30:I30" si="5">F$8</f>
        <v>56</v>
      </c>
      <c r="G30" s="1">
        <f t="shared" si="5"/>
        <v>0.7</v>
      </c>
      <c r="H30" s="1">
        <f t="shared" si="5"/>
        <v>10</v>
      </c>
      <c r="I30" s="1">
        <f t="shared" si="5"/>
        <v>3</v>
      </c>
    </row>
    <row r="31">
      <c r="A31" s="7" t="s">
        <v>31</v>
      </c>
      <c r="E31" s="1">
        <v>1.0</v>
      </c>
      <c r="G31" s="1">
        <v>0.0</v>
      </c>
      <c r="H31" s="1"/>
      <c r="I31" s="10"/>
    </row>
    <row r="32">
      <c r="A32" s="15" t="s">
        <v>32</v>
      </c>
      <c r="E32" s="1">
        <v>2.0</v>
      </c>
      <c r="H32" s="1"/>
      <c r="I32" s="10"/>
      <c r="J32" s="10"/>
    </row>
    <row r="33">
      <c r="A33" s="16" t="s">
        <v>33</v>
      </c>
      <c r="E33" s="1">
        <v>3.0</v>
      </c>
      <c r="H33" s="1"/>
      <c r="I33" s="10"/>
      <c r="J33" s="10"/>
    </row>
    <row r="34">
      <c r="E34" s="1">
        <v>4.0</v>
      </c>
      <c r="H34" s="1"/>
      <c r="I34" s="10"/>
      <c r="J34" s="10"/>
    </row>
    <row r="35">
      <c r="A35" s="12" t="s">
        <v>822</v>
      </c>
      <c r="E35" s="1">
        <v>5.0</v>
      </c>
      <c r="H35" s="1"/>
      <c r="I35" s="10"/>
    </row>
    <row r="36">
      <c r="E36" s="1">
        <v>6.0</v>
      </c>
      <c r="H36" s="1"/>
      <c r="I36" s="10"/>
    </row>
    <row r="37">
      <c r="E37" s="1">
        <v>7.0</v>
      </c>
      <c r="H37" s="1"/>
      <c r="I37" s="10"/>
      <c r="J37" s="10"/>
    </row>
    <row r="50">
      <c r="A50" s="1" t="s">
        <v>35</v>
      </c>
    </row>
    <row r="51">
      <c r="A51" s="1">
        <v>1.0</v>
      </c>
    </row>
    <row r="53">
      <c r="A53" s="1">
        <v>2.0</v>
      </c>
    </row>
    <row r="55">
      <c r="A55" s="1">
        <v>3.0</v>
      </c>
    </row>
    <row r="57">
      <c r="A57" s="1">
        <v>4.0</v>
      </c>
    </row>
  </sheetData>
  <mergeCells count="2">
    <mergeCell ref="A20:C27"/>
    <mergeCell ref="A35:C4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129</v>
      </c>
      <c r="F1" s="1">
        <v>2.0</v>
      </c>
      <c r="G1" s="1">
        <v>3.0</v>
      </c>
      <c r="H1" s="1">
        <v>4.0</v>
      </c>
      <c r="I1" s="1">
        <v>5.0</v>
      </c>
      <c r="J1" s="1">
        <v>6.0</v>
      </c>
      <c r="K1" s="1">
        <v>7.0</v>
      </c>
      <c r="L1" s="1">
        <v>8.0</v>
      </c>
      <c r="M1" s="1">
        <v>9.0</v>
      </c>
      <c r="N1" s="1">
        <v>10.0</v>
      </c>
    </row>
    <row r="2">
      <c r="A2" s="1" t="s">
        <v>2</v>
      </c>
      <c r="B2" s="1" t="s">
        <v>3</v>
      </c>
      <c r="D2" s="1"/>
      <c r="E2" s="1"/>
      <c r="F2" s="17" t="s">
        <v>16</v>
      </c>
      <c r="G2" s="17" t="s">
        <v>51</v>
      </c>
      <c r="H2" s="1" t="s">
        <v>130</v>
      </c>
      <c r="I2" s="1" t="s">
        <v>131</v>
      </c>
      <c r="J2" s="1" t="s">
        <v>132</v>
      </c>
      <c r="K2" s="1" t="s">
        <v>133</v>
      </c>
      <c r="L2" s="1" t="s">
        <v>134</v>
      </c>
      <c r="M2" s="1" t="s">
        <v>135</v>
      </c>
      <c r="N2" s="1" t="s">
        <v>103</v>
      </c>
    </row>
    <row r="3">
      <c r="A3" s="1" t="s">
        <v>12</v>
      </c>
      <c r="B3" s="1" t="s">
        <v>13</v>
      </c>
      <c r="D3" s="1" t="s">
        <v>14</v>
      </c>
      <c r="E3" s="3">
        <v>15.0</v>
      </c>
      <c r="F3" s="4">
        <f t="shared" ref="F3:N3" si="1">F8+vlookup($E3,$E9:$N17,F1,false)+vlookup($E4,$E21:$N25,F1,false)+vlookup($E5,$E29:$N35,F1,false)</f>
        <v>1021</v>
      </c>
      <c r="G3" s="4">
        <f t="shared" si="1"/>
        <v>0.11</v>
      </c>
      <c r="H3" s="6">
        <f t="shared" si="1"/>
        <v>3</v>
      </c>
      <c r="I3" s="6">
        <f t="shared" si="1"/>
        <v>0.17</v>
      </c>
      <c r="J3" s="6">
        <f t="shared" si="1"/>
        <v>0.05</v>
      </c>
      <c r="K3" s="4">
        <f t="shared" si="1"/>
        <v>10</v>
      </c>
      <c r="L3" s="4">
        <f t="shared" si="1"/>
        <v>20</v>
      </c>
      <c r="M3" s="6">
        <f t="shared" si="1"/>
        <v>1</v>
      </c>
      <c r="N3" s="4">
        <f t="shared" si="1"/>
        <v>8</v>
      </c>
    </row>
    <row r="4">
      <c r="A4" s="1" t="s">
        <v>15</v>
      </c>
      <c r="B4" s="1" t="s">
        <v>16</v>
      </c>
      <c r="D4" s="1" t="s">
        <v>17</v>
      </c>
      <c r="E4" s="3">
        <v>2.0</v>
      </c>
    </row>
    <row r="5">
      <c r="A5" s="1" t="s">
        <v>18</v>
      </c>
      <c r="B5" s="1" t="s">
        <v>58</v>
      </c>
      <c r="D5" s="1" t="s">
        <v>20</v>
      </c>
      <c r="E5" s="3">
        <v>7.0</v>
      </c>
    </row>
    <row r="6">
      <c r="A6" s="1" t="s">
        <v>21</v>
      </c>
      <c r="B6" s="1">
        <v>10.0</v>
      </c>
    </row>
    <row r="7">
      <c r="A7" s="1" t="s">
        <v>22</v>
      </c>
      <c r="B7" s="1" t="s">
        <v>136</v>
      </c>
      <c r="F7" s="2" t="str">
        <f t="shared" ref="F7:N7" si="2">F$2</f>
        <v>Damage</v>
      </c>
      <c r="G7" s="2" t="str">
        <f t="shared" si="2"/>
        <v>Attack Interval</v>
      </c>
      <c r="H7" s="2" t="str">
        <f t="shared" si="2"/>
        <v>Damage Increase</v>
      </c>
      <c r="I7" s="2" t="str">
        <f t="shared" si="2"/>
        <v>Critical damage chance</v>
      </c>
      <c r="J7" s="2" t="str">
        <f t="shared" si="2"/>
        <v>Damage increase per sacrifice</v>
      </c>
      <c r="K7" s="2" t="str">
        <f t="shared" si="2"/>
        <v>Sacrifice buff duration</v>
      </c>
      <c r="L7" s="2" t="str">
        <f t="shared" si="2"/>
        <v>Sacrifice cooldown</v>
      </c>
      <c r="M7" s="2" t="str">
        <f t="shared" si="2"/>
        <v>Mana for summoning per sacrifice</v>
      </c>
      <c r="N7" s="2" t="str">
        <f t="shared" si="2"/>
        <v>Hero Cooldown</v>
      </c>
    </row>
    <row r="8">
      <c r="E8" s="1" t="s">
        <v>14</v>
      </c>
      <c r="F8" s="1">
        <v>295.0</v>
      </c>
      <c r="G8" s="1">
        <v>0.8</v>
      </c>
      <c r="H8" s="10">
        <v>3.0</v>
      </c>
      <c r="I8" s="10">
        <v>0.05</v>
      </c>
      <c r="J8" s="10">
        <v>0.05</v>
      </c>
      <c r="K8" s="1">
        <v>10.0</v>
      </c>
      <c r="L8" s="1">
        <v>20.0</v>
      </c>
      <c r="M8" s="10">
        <v>1.0</v>
      </c>
      <c r="N8" s="1">
        <v>4.0</v>
      </c>
    </row>
    <row r="9">
      <c r="E9" s="1">
        <v>7.0</v>
      </c>
      <c r="F9" s="1">
        <v>0.0</v>
      </c>
      <c r="H9" s="10"/>
      <c r="I9" s="10"/>
      <c r="N9" s="1">
        <v>0.0</v>
      </c>
    </row>
    <row r="10">
      <c r="A10" s="1" t="s">
        <v>14</v>
      </c>
      <c r="B10" s="1" t="s">
        <v>25</v>
      </c>
      <c r="E10" s="1">
        <v>8.0</v>
      </c>
      <c r="F10" s="1">
        <v>49.0</v>
      </c>
      <c r="H10" s="11"/>
      <c r="I10" s="10"/>
      <c r="N10" s="1">
        <v>0.5</v>
      </c>
    </row>
    <row r="11">
      <c r="A11" s="1" t="s">
        <v>17</v>
      </c>
      <c r="B11" s="1" t="s">
        <v>26</v>
      </c>
      <c r="E11" s="1">
        <v>9.0</v>
      </c>
      <c r="F11" s="1">
        <v>107.0</v>
      </c>
      <c r="H11" s="10"/>
      <c r="I11" s="10"/>
      <c r="N11" s="1">
        <v>1.0</v>
      </c>
    </row>
    <row r="12">
      <c r="A12" s="1" t="s">
        <v>20</v>
      </c>
      <c r="B12" s="1" t="s">
        <v>27</v>
      </c>
      <c r="E12" s="1">
        <v>10.0</v>
      </c>
      <c r="F12" s="1">
        <v>175.0</v>
      </c>
      <c r="H12" s="11"/>
      <c r="I12" s="10"/>
      <c r="N12" s="1">
        <v>1.5</v>
      </c>
    </row>
    <row r="13">
      <c r="A13" s="1" t="s">
        <v>28</v>
      </c>
      <c r="B13" s="1">
        <v>9.0</v>
      </c>
      <c r="E13" s="1">
        <v>11.0</v>
      </c>
      <c r="F13" s="1">
        <v>254.0</v>
      </c>
      <c r="H13" s="10"/>
      <c r="I13" s="10"/>
      <c r="N13" s="1">
        <v>2.0</v>
      </c>
    </row>
    <row r="14">
      <c r="E14" s="1">
        <v>12.0</v>
      </c>
      <c r="F14" s="1">
        <v>346.0</v>
      </c>
      <c r="H14" s="11"/>
      <c r="I14" s="10"/>
      <c r="N14" s="1">
        <v>2.5</v>
      </c>
    </row>
    <row r="15">
      <c r="E15" s="1">
        <v>13.0</v>
      </c>
      <c r="F15" s="1">
        <v>454.0</v>
      </c>
      <c r="H15" s="10"/>
      <c r="I15" s="10"/>
      <c r="N15" s="1">
        <v>3.0</v>
      </c>
    </row>
    <row r="16">
      <c r="E16" s="1">
        <v>14.0</v>
      </c>
      <c r="F16" s="1">
        <v>579.0</v>
      </c>
      <c r="H16" s="11"/>
      <c r="I16" s="10"/>
      <c r="N16" s="1">
        <v>3.5</v>
      </c>
    </row>
    <row r="17">
      <c r="E17" s="1">
        <v>15.0</v>
      </c>
      <c r="F17" s="1">
        <v>726.0</v>
      </c>
      <c r="H17" s="10"/>
      <c r="I17" s="10"/>
      <c r="N17" s="1">
        <v>4.0</v>
      </c>
    </row>
    <row r="19">
      <c r="F19" s="2" t="str">
        <f t="shared" ref="F19:N19" si="3">F$2</f>
        <v>Damage</v>
      </c>
      <c r="G19" s="2" t="str">
        <f t="shared" si="3"/>
        <v>Attack Interval</v>
      </c>
      <c r="H19" s="2" t="str">
        <f t="shared" si="3"/>
        <v>Damage Increase</v>
      </c>
      <c r="I19" s="2" t="str">
        <f t="shared" si="3"/>
        <v>Critical damage chance</v>
      </c>
      <c r="J19" s="2" t="str">
        <f t="shared" si="3"/>
        <v>Damage increase per sacrifice</v>
      </c>
      <c r="K19" s="2" t="str">
        <f t="shared" si="3"/>
        <v>Sacrifice buff duration</v>
      </c>
      <c r="L19" s="2" t="str">
        <f t="shared" si="3"/>
        <v>Sacrifice cooldown</v>
      </c>
      <c r="M19" s="2" t="str">
        <f t="shared" si="3"/>
        <v>Mana for summoning per sacrifice</v>
      </c>
      <c r="N19" s="2" t="str">
        <f t="shared" si="3"/>
        <v>Hero Cooldown</v>
      </c>
    </row>
    <row r="20">
      <c r="A20" s="12" t="s">
        <v>137</v>
      </c>
      <c r="E20" s="1" t="s">
        <v>17</v>
      </c>
      <c r="F20" s="1">
        <f t="shared" ref="F20:N20" si="4">F$8</f>
        <v>295</v>
      </c>
      <c r="G20" s="1">
        <f t="shared" si="4"/>
        <v>0.8</v>
      </c>
      <c r="H20" s="10">
        <f t="shared" si="4"/>
        <v>3</v>
      </c>
      <c r="I20" s="10">
        <f t="shared" si="4"/>
        <v>0.05</v>
      </c>
      <c r="J20" s="10">
        <f t="shared" si="4"/>
        <v>0.05</v>
      </c>
      <c r="K20" s="1">
        <f t="shared" si="4"/>
        <v>10</v>
      </c>
      <c r="L20" s="1">
        <f t="shared" si="4"/>
        <v>20</v>
      </c>
      <c r="M20" s="10">
        <f t="shared" si="4"/>
        <v>1</v>
      </c>
      <c r="N20" s="1">
        <f t="shared" si="4"/>
        <v>4</v>
      </c>
    </row>
    <row r="21">
      <c r="E21" s="1">
        <v>1.0</v>
      </c>
      <c r="H21" s="13"/>
      <c r="I21" s="10"/>
    </row>
    <row r="22">
      <c r="E22" s="1">
        <v>2.0</v>
      </c>
      <c r="H22" s="13"/>
      <c r="I22" s="10"/>
    </row>
    <row r="23">
      <c r="H23" s="13"/>
    </row>
    <row r="24">
      <c r="H24" s="13"/>
    </row>
    <row r="25">
      <c r="H25" s="13"/>
    </row>
    <row r="27">
      <c r="F27" s="2" t="str">
        <f t="shared" ref="F27:N27" si="5">F$2</f>
        <v>Damage</v>
      </c>
      <c r="G27" s="2" t="str">
        <f t="shared" si="5"/>
        <v>Attack Interval</v>
      </c>
      <c r="H27" s="2" t="str">
        <f t="shared" si="5"/>
        <v>Damage Increase</v>
      </c>
      <c r="I27" s="2" t="str">
        <f t="shared" si="5"/>
        <v>Critical damage chance</v>
      </c>
      <c r="J27" s="2" t="str">
        <f t="shared" si="5"/>
        <v>Damage increase per sacrifice</v>
      </c>
      <c r="K27" s="2" t="str">
        <f t="shared" si="5"/>
        <v>Sacrifice buff duration</v>
      </c>
      <c r="L27" s="2" t="str">
        <f t="shared" si="5"/>
        <v>Sacrifice cooldown</v>
      </c>
      <c r="M27" s="2" t="str">
        <f t="shared" si="5"/>
        <v>Mana for summoning per sacrifice</v>
      </c>
      <c r="N27" s="2" t="str">
        <f t="shared" si="5"/>
        <v>Hero Cooldown</v>
      </c>
    </row>
    <row r="28">
      <c r="E28" s="1" t="s">
        <v>20</v>
      </c>
      <c r="F28" s="1">
        <f t="shared" ref="F28:N28" si="6">F$8</f>
        <v>295</v>
      </c>
      <c r="G28" s="1">
        <f t="shared" si="6"/>
        <v>0.8</v>
      </c>
      <c r="H28" s="10">
        <f t="shared" si="6"/>
        <v>3</v>
      </c>
      <c r="I28" s="10">
        <f t="shared" si="6"/>
        <v>0.05</v>
      </c>
      <c r="J28" s="10">
        <f t="shared" si="6"/>
        <v>0.05</v>
      </c>
      <c r="K28" s="1">
        <f t="shared" si="6"/>
        <v>10</v>
      </c>
      <c r="L28" s="1">
        <f t="shared" si="6"/>
        <v>20</v>
      </c>
      <c r="M28" s="10">
        <f t="shared" si="6"/>
        <v>1</v>
      </c>
      <c r="N28" s="1">
        <f t="shared" si="6"/>
        <v>4</v>
      </c>
    </row>
    <row r="29">
      <c r="E29" s="1">
        <v>1.0</v>
      </c>
      <c r="G29" s="1">
        <v>0.0</v>
      </c>
      <c r="I29" s="10">
        <v>0.0</v>
      </c>
    </row>
    <row r="30">
      <c r="A30" s="14" t="s">
        <v>30</v>
      </c>
      <c r="E30" s="1">
        <v>2.0</v>
      </c>
      <c r="G30" s="1">
        <v>-0.4</v>
      </c>
      <c r="I30" s="10">
        <v>0.02</v>
      </c>
    </row>
    <row r="31">
      <c r="A31" s="7" t="s">
        <v>31</v>
      </c>
      <c r="E31" s="1">
        <v>3.0</v>
      </c>
      <c r="G31" s="1">
        <v>-0.53</v>
      </c>
      <c r="I31" s="10">
        <v>0.04</v>
      </c>
    </row>
    <row r="32">
      <c r="A32" s="15" t="s">
        <v>32</v>
      </c>
      <c r="E32" s="1">
        <v>4.0</v>
      </c>
      <c r="G32" s="1">
        <v>-0.6</v>
      </c>
      <c r="I32" s="10">
        <v>0.06</v>
      </c>
    </row>
    <row r="33">
      <c r="A33" s="16" t="s">
        <v>33</v>
      </c>
      <c r="E33" s="1">
        <v>5.0</v>
      </c>
      <c r="G33" s="1">
        <v>-0.64</v>
      </c>
      <c r="I33" s="10">
        <v>0.08</v>
      </c>
    </row>
    <row r="34">
      <c r="E34" s="1">
        <v>6.0</v>
      </c>
      <c r="G34" s="1">
        <v>-0.67</v>
      </c>
      <c r="I34" s="10">
        <v>0.1</v>
      </c>
    </row>
    <row r="35">
      <c r="A35" s="12" t="s">
        <v>138</v>
      </c>
      <c r="E35" s="1">
        <v>7.0</v>
      </c>
      <c r="G35" s="1">
        <v>-0.69</v>
      </c>
      <c r="I35" s="10">
        <v>0.12</v>
      </c>
    </row>
    <row r="50">
      <c r="A50" s="1" t="s">
        <v>35</v>
      </c>
    </row>
    <row r="51">
      <c r="A51" s="1">
        <v>1.0</v>
      </c>
      <c r="B51" s="1" t="s">
        <v>139</v>
      </c>
      <c r="C51" s="1" t="s">
        <v>140</v>
      </c>
    </row>
    <row r="52">
      <c r="B52" s="1" t="s">
        <v>141</v>
      </c>
      <c r="C52" s="1" t="s">
        <v>142</v>
      </c>
    </row>
    <row r="53">
      <c r="A53" s="1">
        <v>2.0</v>
      </c>
      <c r="B53" s="1" t="s">
        <v>143</v>
      </c>
      <c r="C53" s="1" t="s">
        <v>144</v>
      </c>
    </row>
    <row r="54">
      <c r="B54" s="1" t="s">
        <v>145</v>
      </c>
      <c r="C54" s="1" t="s">
        <v>146</v>
      </c>
    </row>
    <row r="55">
      <c r="A55" s="1">
        <v>3.0</v>
      </c>
      <c r="B55" s="1" t="s">
        <v>147</v>
      </c>
      <c r="C55" s="1" t="s">
        <v>148</v>
      </c>
    </row>
    <row r="56">
      <c r="B56" s="1" t="s">
        <v>149</v>
      </c>
      <c r="C56" s="1" t="s">
        <v>150</v>
      </c>
    </row>
    <row r="57">
      <c r="A57" s="1">
        <v>4.0</v>
      </c>
      <c r="B57" s="1" t="s">
        <v>151</v>
      </c>
      <c r="C57" s="1" t="s">
        <v>152</v>
      </c>
    </row>
  </sheetData>
  <mergeCells count="2">
    <mergeCell ref="A20:C27"/>
    <mergeCell ref="A35:C42"/>
  </mergeCells>
  <drawing r:id="rId1"/>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823</v>
      </c>
      <c r="F1" s="1">
        <v>2.0</v>
      </c>
      <c r="G1" s="1">
        <v>3.0</v>
      </c>
      <c r="H1" s="1">
        <v>4.0</v>
      </c>
    </row>
    <row r="2">
      <c r="A2" s="1" t="s">
        <v>2</v>
      </c>
      <c r="B2" s="1" t="s">
        <v>747</v>
      </c>
      <c r="D2" s="1"/>
      <c r="E2" s="1"/>
      <c r="F2" s="17" t="s">
        <v>16</v>
      </c>
      <c r="G2" s="17" t="s">
        <v>51</v>
      </c>
      <c r="H2" s="30" t="s">
        <v>103</v>
      </c>
    </row>
    <row r="3">
      <c r="A3" s="1" t="s">
        <v>12</v>
      </c>
      <c r="B3" s="1" t="s">
        <v>824</v>
      </c>
      <c r="D3" s="1" t="s">
        <v>14</v>
      </c>
      <c r="E3" s="3">
        <v>15.0</v>
      </c>
      <c r="F3" s="5">
        <f>F8+vlookup(E3,E40:L50,E5+1, false)+vlookup(E4,E23:H27,F1,false)</f>
        <v>1562</v>
      </c>
      <c r="G3" s="29">
        <f>round(G8/E5,2)</f>
        <v>0.11</v>
      </c>
      <c r="H3" s="31">
        <f>H8+vlookup($E3,$E9:$N23,H1,false)+vlookup($E4,$E27:$N31,H1,false)+vlookup($E5,$E35:$N41,H1,false)</f>
        <v>8</v>
      </c>
      <c r="I3" s="18"/>
      <c r="J3" s="18"/>
    </row>
    <row r="4">
      <c r="A4" s="1" t="s">
        <v>15</v>
      </c>
      <c r="B4" s="1" t="s">
        <v>16</v>
      </c>
      <c r="D4" s="1" t="s">
        <v>17</v>
      </c>
      <c r="E4" s="3">
        <v>5.0</v>
      </c>
      <c r="H4" s="32"/>
    </row>
    <row r="5">
      <c r="A5" s="1" t="s">
        <v>18</v>
      </c>
      <c r="B5" s="1" t="s">
        <v>383</v>
      </c>
      <c r="D5" s="1" t="s">
        <v>20</v>
      </c>
      <c r="E5" s="3">
        <v>7.0</v>
      </c>
      <c r="H5" s="32"/>
    </row>
    <row r="6">
      <c r="A6" s="1" t="s">
        <v>21</v>
      </c>
      <c r="B6" s="1">
        <v>10.0</v>
      </c>
      <c r="H6" s="32"/>
    </row>
    <row r="7">
      <c r="A7" s="1" t="s">
        <v>22</v>
      </c>
      <c r="B7" s="1" t="s">
        <v>825</v>
      </c>
      <c r="F7" s="2" t="str">
        <f t="shared" ref="F7:H7" si="1">F$2</f>
        <v>Damage</v>
      </c>
      <c r="G7" s="2" t="str">
        <f t="shared" si="1"/>
        <v>Attack Interval</v>
      </c>
      <c r="H7" s="30" t="str">
        <f t="shared" si="1"/>
        <v>Hero Cooldown</v>
      </c>
      <c r="I7" s="2"/>
      <c r="J7" s="2"/>
      <c r="K7" s="2"/>
      <c r="L7" s="2"/>
      <c r="M7" s="2"/>
      <c r="N7" s="2"/>
    </row>
    <row r="8">
      <c r="E8" s="1" t="s">
        <v>14</v>
      </c>
      <c r="F8" s="1">
        <v>139.0</v>
      </c>
      <c r="G8" s="1">
        <v>0.8</v>
      </c>
      <c r="H8" s="33">
        <v>3.0</v>
      </c>
    </row>
    <row r="9">
      <c r="E9" s="1">
        <v>5.0</v>
      </c>
      <c r="F9" s="1">
        <v>0.0</v>
      </c>
      <c r="H9" s="34">
        <v>0.0</v>
      </c>
    </row>
    <row r="10">
      <c r="A10" s="1" t="s">
        <v>14</v>
      </c>
      <c r="B10" s="1" t="s">
        <v>748</v>
      </c>
      <c r="E10" s="1">
        <v>6.0</v>
      </c>
      <c r="F10" s="1">
        <v>28.0</v>
      </c>
      <c r="H10" s="34">
        <v>0.5</v>
      </c>
    </row>
    <row r="11">
      <c r="A11" s="1" t="s">
        <v>17</v>
      </c>
      <c r="B11" s="1" t="s">
        <v>60</v>
      </c>
      <c r="E11" s="1">
        <v>7.0</v>
      </c>
      <c r="F11" s="1">
        <v>61.0</v>
      </c>
      <c r="H11" s="34">
        <v>1.0</v>
      </c>
    </row>
    <row r="12">
      <c r="A12" s="1" t="s">
        <v>20</v>
      </c>
      <c r="B12" s="1" t="s">
        <v>27</v>
      </c>
      <c r="E12" s="1">
        <v>8.0</v>
      </c>
      <c r="F12" s="1">
        <v>101.0</v>
      </c>
      <c r="H12" s="34">
        <v>1.5</v>
      </c>
    </row>
    <row r="13">
      <c r="A13" s="1" t="s">
        <v>28</v>
      </c>
      <c r="B13" s="1">
        <v>3.0</v>
      </c>
      <c r="E13" s="1">
        <v>9.0</v>
      </c>
      <c r="F13" s="1">
        <v>149.0</v>
      </c>
      <c r="H13" s="34">
        <v>2.0</v>
      </c>
    </row>
    <row r="14">
      <c r="E14" s="1">
        <v>10.0</v>
      </c>
      <c r="F14" s="1">
        <v>207.0</v>
      </c>
      <c r="H14" s="34">
        <v>2.5</v>
      </c>
    </row>
    <row r="15">
      <c r="E15" s="1">
        <v>11.0</v>
      </c>
      <c r="F15" s="1">
        <v>277.0</v>
      </c>
      <c r="H15" s="34">
        <v>3.0</v>
      </c>
    </row>
    <row r="16">
      <c r="E16" s="1">
        <v>12.0</v>
      </c>
      <c r="F16" s="1">
        <v>360.0</v>
      </c>
      <c r="H16" s="34">
        <v>3.5</v>
      </c>
    </row>
    <row r="17">
      <c r="E17" s="1">
        <v>13.0</v>
      </c>
      <c r="F17" s="1">
        <v>460.0</v>
      </c>
      <c r="H17" s="34">
        <v>4.0</v>
      </c>
    </row>
    <row r="18">
      <c r="E18" s="1">
        <v>14.0</v>
      </c>
      <c r="F18" s="1">
        <v>579.0</v>
      </c>
      <c r="H18" s="34">
        <v>4.5</v>
      </c>
    </row>
    <row r="19">
      <c r="E19" s="1">
        <v>15.0</v>
      </c>
      <c r="F19" s="1">
        <v>723.0</v>
      </c>
      <c r="H19" s="34">
        <v>5.0</v>
      </c>
    </row>
    <row r="20">
      <c r="A20" s="12" t="s">
        <v>826</v>
      </c>
      <c r="J20" s="10"/>
    </row>
    <row r="21">
      <c r="F21" s="2" t="str">
        <f t="shared" ref="F21:H21" si="2">F$2</f>
        <v>Damage</v>
      </c>
      <c r="G21" s="2" t="str">
        <f t="shared" si="2"/>
        <v>Attack Interval</v>
      </c>
      <c r="H21" s="2" t="str">
        <f t="shared" si="2"/>
        <v>Hero Cooldown</v>
      </c>
      <c r="I21" s="2"/>
      <c r="J21" s="2"/>
      <c r="K21" s="2"/>
      <c r="L21" s="2"/>
      <c r="M21" s="2"/>
      <c r="N21" s="2"/>
    </row>
    <row r="22">
      <c r="E22" s="1" t="s">
        <v>17</v>
      </c>
      <c r="F22" s="1">
        <f t="shared" ref="F22:H22" si="3">F$8</f>
        <v>139</v>
      </c>
      <c r="G22" s="1">
        <f t="shared" si="3"/>
        <v>0.8</v>
      </c>
      <c r="H22" s="1">
        <f t="shared" si="3"/>
        <v>3</v>
      </c>
      <c r="O22" s="1" t="s">
        <v>539</v>
      </c>
    </row>
    <row r="23">
      <c r="E23" s="1">
        <v>1.0</v>
      </c>
      <c r="F23" s="1">
        <v>0.0</v>
      </c>
      <c r="H23" s="1"/>
      <c r="I23" s="10"/>
      <c r="J23" s="10"/>
    </row>
    <row r="24">
      <c r="E24" s="1">
        <v>2.0</v>
      </c>
      <c r="F24" s="1">
        <v>45.0</v>
      </c>
      <c r="H24" s="1"/>
      <c r="I24" s="11"/>
      <c r="J24" s="11"/>
      <c r="K24" s="10"/>
    </row>
    <row r="25">
      <c r="E25" s="1">
        <v>3.0</v>
      </c>
      <c r="F25" s="1">
        <v>91.0</v>
      </c>
      <c r="H25" s="1"/>
      <c r="I25" s="10"/>
      <c r="J25" s="10"/>
    </row>
    <row r="26">
      <c r="E26" s="1">
        <v>4.0</v>
      </c>
      <c r="F26" s="1">
        <v>136.0</v>
      </c>
      <c r="H26" s="1"/>
      <c r="I26" s="11"/>
      <c r="J26" s="11"/>
    </row>
    <row r="27">
      <c r="E27" s="1">
        <v>5.0</v>
      </c>
      <c r="F27" s="1">
        <v>182.0</v>
      </c>
      <c r="H27" s="1"/>
      <c r="I27" s="10"/>
      <c r="J27" s="10"/>
    </row>
    <row r="29">
      <c r="F29" s="2" t="str">
        <f t="shared" ref="F29:H29" si="4">F$2</f>
        <v>Damage</v>
      </c>
      <c r="G29" s="2" t="str">
        <f t="shared" si="4"/>
        <v>Attack Interval</v>
      </c>
      <c r="H29" s="2" t="str">
        <f t="shared" si="4"/>
        <v>Hero Cooldown</v>
      </c>
      <c r="I29" s="2"/>
      <c r="J29" s="2"/>
      <c r="K29" s="2"/>
      <c r="L29" s="2"/>
      <c r="M29" s="2"/>
      <c r="N29" s="2"/>
    </row>
    <row r="30">
      <c r="E30" s="1" t="s">
        <v>20</v>
      </c>
      <c r="F30" s="1">
        <f t="shared" ref="F30:H30" si="5">F$8</f>
        <v>139</v>
      </c>
      <c r="G30" s="1">
        <f t="shared" si="5"/>
        <v>0.8</v>
      </c>
      <c r="H30" s="1">
        <f t="shared" si="5"/>
        <v>3</v>
      </c>
    </row>
    <row r="31">
      <c r="E31" s="1">
        <v>1.0</v>
      </c>
      <c r="I31" s="10"/>
    </row>
    <row r="32">
      <c r="E32" s="1">
        <v>2.0</v>
      </c>
      <c r="I32" s="10"/>
      <c r="J32" s="10"/>
    </row>
    <row r="33">
      <c r="E33" s="1">
        <v>3.0</v>
      </c>
      <c r="I33" s="10"/>
      <c r="J33" s="10"/>
    </row>
    <row r="34">
      <c r="E34" s="1">
        <v>4.0</v>
      </c>
      <c r="I34" s="10"/>
      <c r="J34" s="10"/>
    </row>
    <row r="35">
      <c r="A35" s="12" t="s">
        <v>827</v>
      </c>
      <c r="E35" s="1">
        <v>5.0</v>
      </c>
      <c r="I35" s="10"/>
    </row>
    <row r="36">
      <c r="E36" s="1">
        <v>6.0</v>
      </c>
      <c r="I36" s="10"/>
    </row>
    <row r="37">
      <c r="E37" s="1">
        <v>7.0</v>
      </c>
      <c r="I37" s="10"/>
      <c r="J37" s="10"/>
    </row>
    <row r="39">
      <c r="E39" s="1" t="s">
        <v>16</v>
      </c>
      <c r="F39" s="1">
        <v>1.0</v>
      </c>
      <c r="G39" s="1">
        <v>2.0</v>
      </c>
      <c r="H39" s="1">
        <v>3.0</v>
      </c>
      <c r="I39" s="1">
        <v>4.0</v>
      </c>
      <c r="J39" s="1">
        <v>5.0</v>
      </c>
      <c r="K39" s="1">
        <v>6.0</v>
      </c>
      <c r="L39" s="1">
        <v>7.0</v>
      </c>
    </row>
    <row r="40">
      <c r="E40" s="1">
        <v>5.0</v>
      </c>
      <c r="F40" s="1">
        <v>0.0</v>
      </c>
      <c r="G40" s="1">
        <v>14.0</v>
      </c>
      <c r="H40" s="1">
        <v>28.0</v>
      </c>
      <c r="I40" s="1">
        <v>42.0</v>
      </c>
      <c r="J40" s="1">
        <v>56.0</v>
      </c>
      <c r="K40" s="1">
        <v>70.0</v>
      </c>
      <c r="L40" s="1">
        <v>84.0</v>
      </c>
    </row>
    <row r="41">
      <c r="E41" s="1">
        <v>6.0</v>
      </c>
      <c r="F41" s="1">
        <v>28.0</v>
      </c>
      <c r="G41" s="1">
        <v>44.0</v>
      </c>
      <c r="H41" s="1">
        <v>61.0</v>
      </c>
      <c r="I41" s="1">
        <v>78.0</v>
      </c>
      <c r="J41" s="1">
        <v>95.0</v>
      </c>
      <c r="K41" s="1">
        <v>111.0</v>
      </c>
      <c r="L41" s="1">
        <v>128.0</v>
      </c>
    </row>
    <row r="42">
      <c r="E42" s="1">
        <v>7.0</v>
      </c>
      <c r="F42" s="1">
        <v>61.0</v>
      </c>
      <c r="G42" s="1">
        <v>81.0</v>
      </c>
      <c r="H42" s="1">
        <v>101.0</v>
      </c>
      <c r="I42" s="1">
        <v>121.0</v>
      </c>
      <c r="J42" s="1">
        <v>141.0</v>
      </c>
      <c r="K42" s="1">
        <v>161.0</v>
      </c>
      <c r="L42" s="1">
        <v>182.0</v>
      </c>
    </row>
    <row r="43">
      <c r="E43" s="1">
        <v>8.0</v>
      </c>
      <c r="F43" s="1">
        <v>101.0</v>
      </c>
      <c r="G43" s="1">
        <v>125.0</v>
      </c>
      <c r="H43" s="1">
        <v>149.0</v>
      </c>
      <c r="I43" s="1">
        <v>174.0</v>
      </c>
      <c r="J43" s="1">
        <v>198.0</v>
      </c>
      <c r="K43" s="1">
        <v>222.0</v>
      </c>
      <c r="L43" s="1">
        <v>246.0</v>
      </c>
    </row>
    <row r="44">
      <c r="E44" s="1">
        <v>9.0</v>
      </c>
      <c r="F44" s="1">
        <v>149.0</v>
      </c>
      <c r="G44" s="1">
        <v>178.0</v>
      </c>
      <c r="H44" s="1">
        <v>207.0</v>
      </c>
      <c r="I44" s="1">
        <v>236.0</v>
      </c>
      <c r="J44" s="1">
        <v>265.0</v>
      </c>
      <c r="K44" s="1">
        <v>294.0</v>
      </c>
      <c r="L44" s="1">
        <v>323.0</v>
      </c>
    </row>
    <row r="45">
      <c r="E45" s="1">
        <v>10.0</v>
      </c>
      <c r="F45" s="1">
        <v>207.0</v>
      </c>
      <c r="G45" s="1">
        <v>242.0</v>
      </c>
      <c r="H45" s="1">
        <v>277.0</v>
      </c>
      <c r="I45" s="1">
        <v>311.0</v>
      </c>
      <c r="J45" s="1">
        <v>346.0</v>
      </c>
      <c r="K45" s="1">
        <v>381.0</v>
      </c>
      <c r="L45" s="1">
        <v>415.0</v>
      </c>
    </row>
    <row r="46">
      <c r="E46" s="1">
        <v>11.0</v>
      </c>
      <c r="F46" s="1">
        <v>277.0</v>
      </c>
      <c r="G46" s="1">
        <v>318.0</v>
      </c>
      <c r="H46" s="1">
        <v>360.0</v>
      </c>
      <c r="I46" s="1">
        <v>401.0</v>
      </c>
      <c r="J46" s="1">
        <v>443.0</v>
      </c>
      <c r="K46" s="1">
        <v>485.0</v>
      </c>
      <c r="L46" s="1">
        <v>526.0</v>
      </c>
    </row>
    <row r="47">
      <c r="E47" s="1">
        <v>12.0</v>
      </c>
      <c r="F47" s="1">
        <v>360.0</v>
      </c>
      <c r="G47" s="1">
        <v>410.0</v>
      </c>
      <c r="H47" s="1">
        <v>460.0</v>
      </c>
      <c r="I47" s="1">
        <v>510.0</v>
      </c>
      <c r="J47" s="1">
        <v>560.0</v>
      </c>
      <c r="K47" s="1">
        <v>609.0</v>
      </c>
      <c r="L47" s="1">
        <v>659.0</v>
      </c>
    </row>
    <row r="48">
      <c r="E48" s="1">
        <v>13.0</v>
      </c>
      <c r="F48" s="1">
        <v>460.0</v>
      </c>
      <c r="G48" s="1">
        <v>520.0</v>
      </c>
      <c r="H48" s="1">
        <v>579.0</v>
      </c>
      <c r="I48" s="1">
        <v>639.0</v>
      </c>
      <c r="J48" s="1">
        <v>699.0</v>
      </c>
      <c r="K48" s="1">
        <v>759.0</v>
      </c>
      <c r="L48" s="1">
        <v>819.0</v>
      </c>
    </row>
    <row r="49">
      <c r="E49" s="1">
        <v>14.0</v>
      </c>
      <c r="F49" s="1">
        <v>579.0</v>
      </c>
      <c r="G49" s="1">
        <v>651.0</v>
      </c>
      <c r="H49" s="1">
        <v>723.0</v>
      </c>
      <c r="I49" s="1">
        <v>795.0</v>
      </c>
      <c r="J49" s="1">
        <v>867.0</v>
      </c>
      <c r="K49" s="1">
        <v>939.0</v>
      </c>
      <c r="L49" s="1">
        <v>1011.0</v>
      </c>
    </row>
    <row r="50">
      <c r="A50" s="1" t="s">
        <v>35</v>
      </c>
      <c r="E50" s="1">
        <v>15.0</v>
      </c>
      <c r="F50" s="1">
        <v>723.0</v>
      </c>
      <c r="G50" s="1">
        <v>810.0</v>
      </c>
      <c r="H50" s="1">
        <v>896.0</v>
      </c>
      <c r="I50" s="1">
        <v>982.0</v>
      </c>
      <c r="J50" s="1">
        <v>1068.0</v>
      </c>
      <c r="K50" s="1">
        <v>1155.0</v>
      </c>
      <c r="L50" s="1">
        <v>1241.0</v>
      </c>
    </row>
    <row r="51">
      <c r="A51" s="1">
        <v>1.0</v>
      </c>
    </row>
    <row r="53">
      <c r="A53" s="1">
        <v>2.0</v>
      </c>
    </row>
    <row r="55">
      <c r="A55" s="1">
        <v>3.0</v>
      </c>
    </row>
    <row r="57">
      <c r="A57" s="1">
        <v>4.0</v>
      </c>
    </row>
  </sheetData>
  <mergeCells count="2">
    <mergeCell ref="A20:C27"/>
    <mergeCell ref="A35:C42"/>
  </mergeCells>
  <drawing r:id="rId1"/>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828</v>
      </c>
      <c r="F1" s="1">
        <v>2.0</v>
      </c>
      <c r="G1" s="1">
        <v>3.0</v>
      </c>
      <c r="H1" s="1">
        <v>4.0</v>
      </c>
      <c r="I1" s="1">
        <v>5.0</v>
      </c>
      <c r="J1" s="1">
        <v>6.0</v>
      </c>
      <c r="K1" s="1">
        <v>7.0</v>
      </c>
      <c r="L1" s="1">
        <v>8.0</v>
      </c>
      <c r="M1" s="1">
        <v>9.0</v>
      </c>
    </row>
    <row r="2">
      <c r="A2" s="1" t="s">
        <v>2</v>
      </c>
      <c r="B2" s="1" t="s">
        <v>747</v>
      </c>
      <c r="D2" s="1"/>
      <c r="E2" s="1"/>
      <c r="F2" s="17" t="s">
        <v>16</v>
      </c>
      <c r="G2" s="17" t="s">
        <v>829</v>
      </c>
      <c r="H2" s="1" t="s">
        <v>314</v>
      </c>
      <c r="I2" s="1" t="s">
        <v>830</v>
      </c>
      <c r="J2" s="1" t="s">
        <v>831</v>
      </c>
      <c r="K2" s="1" t="s">
        <v>832</v>
      </c>
      <c r="L2" s="1" t="s">
        <v>833</v>
      </c>
      <c r="M2" s="1" t="s">
        <v>11</v>
      </c>
    </row>
    <row r="3">
      <c r="A3" s="1" t="s">
        <v>12</v>
      </c>
      <c r="B3" s="1" t="s">
        <v>56</v>
      </c>
      <c r="D3" s="1" t="s">
        <v>14</v>
      </c>
      <c r="E3" s="3">
        <v>15.0</v>
      </c>
      <c r="F3" s="24">
        <f>F8+vlookup($E3,$E9:$N19,F1,false)+vlookup($E4,$E23:$N27,F1,false)+vlookup($E5,$E31:$N37,F1,false)</f>
        <v>368</v>
      </c>
      <c r="G3" s="24">
        <f>round((G8+vlookup($E3,$E9:$N19,G1,false))/E5,2)</f>
        <v>0.11</v>
      </c>
      <c r="H3" s="24">
        <f t="shared" ref="H3:M3" si="1">H8+vlookup($E3,$E9:$N19,H1,false)+vlookup($E4,$E23:$N27,H1,false)+vlookup($E5,$E31:$N37,H1,false)</f>
        <v>368</v>
      </c>
      <c r="I3" s="6">
        <f t="shared" si="1"/>
        <v>0.05</v>
      </c>
      <c r="J3" s="6">
        <f t="shared" si="1"/>
        <v>0.03</v>
      </c>
      <c r="K3" s="22">
        <f t="shared" si="1"/>
        <v>0.001</v>
      </c>
      <c r="L3" s="24">
        <f t="shared" si="1"/>
        <v>16</v>
      </c>
      <c r="M3" s="24">
        <f t="shared" si="1"/>
        <v>8</v>
      </c>
      <c r="N3" s="18"/>
    </row>
    <row r="4">
      <c r="A4" s="1" t="s">
        <v>15</v>
      </c>
      <c r="B4" s="1" t="s">
        <v>239</v>
      </c>
      <c r="D4" s="1" t="s">
        <v>17</v>
      </c>
      <c r="E4" s="3">
        <v>5.0</v>
      </c>
    </row>
    <row r="5">
      <c r="A5" s="1" t="s">
        <v>18</v>
      </c>
      <c r="B5" s="1" t="s">
        <v>58</v>
      </c>
      <c r="D5" s="1" t="s">
        <v>20</v>
      </c>
      <c r="E5" s="3">
        <v>7.0</v>
      </c>
    </row>
    <row r="6">
      <c r="A6" s="1" t="s">
        <v>21</v>
      </c>
      <c r="B6" s="1">
        <v>5.0</v>
      </c>
    </row>
    <row r="7">
      <c r="A7" s="1" t="s">
        <v>22</v>
      </c>
      <c r="B7" s="1" t="s">
        <v>81</v>
      </c>
      <c r="F7" s="2" t="str">
        <f t="shared" ref="F7:M7" si="2">F$2</f>
        <v>Damage</v>
      </c>
      <c r="G7" s="2" t="str">
        <f t="shared" si="2"/>
        <v>Attack interval</v>
      </c>
      <c r="H7" s="2" t="str">
        <f t="shared" si="2"/>
        <v>Area damage</v>
      </c>
      <c r="I7" s="2" t="str">
        <f t="shared" si="2"/>
        <v>Chance to teleport</v>
      </c>
      <c r="J7" s="2" t="str">
        <f t="shared" si="2"/>
        <v>Chance of second teleport</v>
      </c>
      <c r="K7" s="2" t="str">
        <f t="shared" si="2"/>
        <v>Chance of subsequent teleport</v>
      </c>
      <c r="L7" s="2" t="str">
        <f t="shared" si="2"/>
        <v>Number of monsters</v>
      </c>
      <c r="M7" s="2" t="str">
        <f t="shared" si="2"/>
        <v>Hero cooldown</v>
      </c>
      <c r="N7" s="2"/>
      <c r="O7" s="2"/>
      <c r="P7" s="2"/>
      <c r="Q7" s="2"/>
      <c r="R7" s="2"/>
    </row>
    <row r="8">
      <c r="E8" s="1" t="s">
        <v>14</v>
      </c>
      <c r="F8" s="1">
        <v>80.0</v>
      </c>
      <c r="G8" s="1">
        <v>1.0</v>
      </c>
      <c r="H8" s="1">
        <v>80.0</v>
      </c>
      <c r="I8" s="10">
        <v>0.03</v>
      </c>
      <c r="J8" s="37">
        <v>0.02</v>
      </c>
      <c r="K8" s="38">
        <v>0.001</v>
      </c>
      <c r="L8" s="33">
        <v>4.0</v>
      </c>
      <c r="M8" s="33">
        <v>3.0</v>
      </c>
    </row>
    <row r="9">
      <c r="E9" s="1">
        <v>5.0</v>
      </c>
      <c r="F9" s="1">
        <v>0.0</v>
      </c>
      <c r="G9" s="1">
        <v>0.0</v>
      </c>
      <c r="H9" s="1">
        <v>0.0</v>
      </c>
      <c r="I9" s="10">
        <v>0.0</v>
      </c>
      <c r="J9" s="10">
        <v>0.0</v>
      </c>
      <c r="K9" s="10">
        <v>0.0</v>
      </c>
      <c r="L9" s="33">
        <v>0.0</v>
      </c>
      <c r="M9" s="34">
        <v>0.0</v>
      </c>
    </row>
    <row r="10">
      <c r="A10" s="1" t="s">
        <v>14</v>
      </c>
      <c r="B10" s="1" t="s">
        <v>748</v>
      </c>
      <c r="E10" s="1">
        <v>6.0</v>
      </c>
      <c r="F10" s="1">
        <v>8.0</v>
      </c>
      <c r="G10" s="1">
        <v>-0.02</v>
      </c>
      <c r="H10" s="1">
        <v>8.0</v>
      </c>
      <c r="I10" s="11"/>
      <c r="J10" s="34"/>
      <c r="K10" s="34"/>
      <c r="L10" s="34"/>
      <c r="M10" s="34">
        <v>0.5</v>
      </c>
    </row>
    <row r="11">
      <c r="A11" s="1" t="s">
        <v>17</v>
      </c>
      <c r="B11" s="1" t="s">
        <v>60</v>
      </c>
      <c r="E11" s="1">
        <v>7.0</v>
      </c>
      <c r="F11" s="1">
        <v>17.0</v>
      </c>
      <c r="G11" s="1">
        <v>-0.04</v>
      </c>
      <c r="H11" s="1">
        <v>17.0</v>
      </c>
      <c r="I11" s="10"/>
      <c r="J11" s="34"/>
      <c r="K11" s="34"/>
      <c r="L11" s="34"/>
      <c r="M11" s="34">
        <v>1.0</v>
      </c>
    </row>
    <row r="12">
      <c r="A12" s="1" t="s">
        <v>20</v>
      </c>
      <c r="B12" s="1" t="s">
        <v>27</v>
      </c>
      <c r="E12" s="1">
        <v>8.0</v>
      </c>
      <c r="F12" s="1">
        <v>27.0</v>
      </c>
      <c r="G12" s="1">
        <v>-0.06</v>
      </c>
      <c r="H12" s="1">
        <v>27.0</v>
      </c>
      <c r="I12" s="11"/>
      <c r="J12" s="34"/>
      <c r="K12" s="34"/>
      <c r="L12" s="34"/>
      <c r="M12" s="34">
        <v>1.5</v>
      </c>
    </row>
    <row r="13">
      <c r="A13" s="1" t="s">
        <v>28</v>
      </c>
      <c r="B13" s="1">
        <v>4.0</v>
      </c>
      <c r="E13" s="1">
        <v>9.0</v>
      </c>
      <c r="F13" s="1">
        <v>37.0</v>
      </c>
      <c r="G13" s="1">
        <v>-0.08</v>
      </c>
      <c r="H13" s="1">
        <v>37.0</v>
      </c>
      <c r="I13" s="10"/>
      <c r="J13" s="34"/>
      <c r="K13" s="34"/>
      <c r="L13" s="34"/>
      <c r="M13" s="34">
        <v>2.0</v>
      </c>
    </row>
    <row r="14">
      <c r="E14" s="1">
        <v>10.0</v>
      </c>
      <c r="F14" s="1">
        <v>49.0</v>
      </c>
      <c r="G14" s="1">
        <v>-0.1</v>
      </c>
      <c r="H14" s="1">
        <v>49.0</v>
      </c>
      <c r="I14" s="11"/>
      <c r="J14" s="34"/>
      <c r="K14" s="34"/>
      <c r="L14" s="34"/>
      <c r="M14" s="34">
        <v>2.5</v>
      </c>
    </row>
    <row r="15">
      <c r="E15" s="1">
        <v>11.0</v>
      </c>
      <c r="F15" s="1">
        <v>62.0</v>
      </c>
      <c r="G15" s="1">
        <v>-0.12</v>
      </c>
      <c r="H15" s="1">
        <v>62.0</v>
      </c>
      <c r="I15" s="10"/>
      <c r="J15" s="34"/>
      <c r="K15" s="34"/>
      <c r="L15" s="34"/>
      <c r="M15" s="34">
        <v>3.0</v>
      </c>
    </row>
    <row r="16">
      <c r="E16" s="1">
        <v>12.0</v>
      </c>
      <c r="F16" s="1">
        <v>76.0</v>
      </c>
      <c r="G16" s="1">
        <v>-0.14</v>
      </c>
      <c r="H16" s="1">
        <v>76.0</v>
      </c>
      <c r="I16" s="11"/>
      <c r="J16" s="34"/>
      <c r="K16" s="34"/>
      <c r="L16" s="34"/>
      <c r="M16" s="34">
        <v>3.5</v>
      </c>
    </row>
    <row r="17">
      <c r="E17" s="1">
        <v>13.0</v>
      </c>
      <c r="F17" s="1">
        <v>92.0</v>
      </c>
      <c r="G17" s="1">
        <v>-0.16</v>
      </c>
      <c r="H17" s="1">
        <v>92.0</v>
      </c>
      <c r="I17" s="10"/>
      <c r="J17" s="34"/>
      <c r="K17" s="34"/>
      <c r="L17" s="34"/>
      <c r="M17" s="34">
        <v>4.0</v>
      </c>
    </row>
    <row r="18">
      <c r="E18" s="1">
        <v>14.0</v>
      </c>
      <c r="F18" s="1">
        <v>109.0</v>
      </c>
      <c r="G18" s="1">
        <v>-0.18</v>
      </c>
      <c r="H18" s="1">
        <v>109.0</v>
      </c>
      <c r="I18" s="11"/>
      <c r="J18" s="34"/>
      <c r="K18" s="34"/>
      <c r="L18" s="34"/>
      <c r="M18" s="34">
        <v>4.5</v>
      </c>
    </row>
    <row r="19">
      <c r="E19" s="1">
        <v>15.0</v>
      </c>
      <c r="F19" s="1">
        <v>128.0</v>
      </c>
      <c r="G19" s="1">
        <v>-0.2</v>
      </c>
      <c r="H19" s="1">
        <v>128.0</v>
      </c>
      <c r="I19" s="10"/>
      <c r="J19" s="34"/>
      <c r="K19" s="34"/>
      <c r="L19" s="34"/>
      <c r="M19" s="34">
        <v>5.0</v>
      </c>
    </row>
    <row r="20">
      <c r="A20" s="21" t="s">
        <v>834</v>
      </c>
      <c r="N20" s="10"/>
    </row>
    <row r="21">
      <c r="F21" s="2" t="str">
        <f t="shared" ref="F21:M21" si="3">F$2</f>
        <v>Damage</v>
      </c>
      <c r="G21" s="2" t="str">
        <f t="shared" si="3"/>
        <v>Attack interval</v>
      </c>
      <c r="H21" s="2" t="str">
        <f t="shared" si="3"/>
        <v>Area damage</v>
      </c>
      <c r="I21" s="2" t="str">
        <f t="shared" si="3"/>
        <v>Chance to teleport</v>
      </c>
      <c r="J21" s="2" t="str">
        <f t="shared" si="3"/>
        <v>Chance of second teleport</v>
      </c>
      <c r="K21" s="2" t="str">
        <f t="shared" si="3"/>
        <v>Chance of subsequent teleport</v>
      </c>
      <c r="L21" s="2" t="str">
        <f t="shared" si="3"/>
        <v>Number of monsters</v>
      </c>
      <c r="M21" s="2" t="str">
        <f t="shared" si="3"/>
        <v>Hero cooldown</v>
      </c>
      <c r="N21" s="2"/>
      <c r="O21" s="2"/>
      <c r="P21" s="2"/>
      <c r="Q21" s="2"/>
      <c r="R21" s="2"/>
    </row>
    <row r="22">
      <c r="E22" s="1" t="s">
        <v>17</v>
      </c>
      <c r="F22" s="1">
        <f t="shared" ref="F22:M22" si="4">F$8</f>
        <v>80</v>
      </c>
      <c r="G22" s="1">
        <f t="shared" si="4"/>
        <v>1</v>
      </c>
      <c r="H22" s="1">
        <f t="shared" si="4"/>
        <v>80</v>
      </c>
      <c r="I22" s="10">
        <f t="shared" si="4"/>
        <v>0.03</v>
      </c>
      <c r="J22" s="10">
        <f t="shared" si="4"/>
        <v>0.02</v>
      </c>
      <c r="K22" s="13">
        <f t="shared" si="4"/>
        <v>0.001</v>
      </c>
      <c r="L22" s="1">
        <f t="shared" si="4"/>
        <v>4</v>
      </c>
      <c r="M22" s="1">
        <f t="shared" si="4"/>
        <v>3</v>
      </c>
      <c r="S22" s="1" t="s">
        <v>539</v>
      </c>
    </row>
    <row r="23">
      <c r="E23" s="1">
        <v>1.0</v>
      </c>
      <c r="F23" s="1">
        <v>0.0</v>
      </c>
      <c r="H23" s="1">
        <v>0.0</v>
      </c>
      <c r="I23" s="11">
        <v>0.0</v>
      </c>
      <c r="J23" s="13">
        <v>0.0</v>
      </c>
      <c r="K23" s="1"/>
      <c r="L23" s="1"/>
      <c r="M23" s="1"/>
      <c r="N23" s="10"/>
    </row>
    <row r="24">
      <c r="E24" s="1">
        <v>2.0</v>
      </c>
      <c r="F24" s="1">
        <v>40.0</v>
      </c>
      <c r="H24" s="1">
        <v>40.0</v>
      </c>
      <c r="I24" s="11">
        <v>0.005</v>
      </c>
      <c r="J24" s="13">
        <v>0.0025</v>
      </c>
      <c r="K24" s="1"/>
      <c r="L24" s="1"/>
      <c r="M24" s="1"/>
      <c r="N24" s="11"/>
      <c r="O24" s="10"/>
    </row>
    <row r="25">
      <c r="E25" s="1">
        <v>3.0</v>
      </c>
      <c r="F25" s="1">
        <v>80.0</v>
      </c>
      <c r="H25" s="1">
        <v>80.0</v>
      </c>
      <c r="I25" s="11">
        <v>0.01</v>
      </c>
      <c r="J25" s="13">
        <v>0.005</v>
      </c>
      <c r="K25" s="1"/>
      <c r="L25" s="1"/>
      <c r="M25" s="1"/>
      <c r="N25" s="10"/>
    </row>
    <row r="26">
      <c r="E26" s="1">
        <v>4.0</v>
      </c>
      <c r="F26" s="1">
        <v>120.0</v>
      </c>
      <c r="H26" s="1">
        <v>120.0</v>
      </c>
      <c r="I26" s="11">
        <v>0.015</v>
      </c>
      <c r="J26" s="13">
        <v>0.0075</v>
      </c>
      <c r="K26" s="1"/>
      <c r="L26" s="1"/>
      <c r="M26" s="1"/>
      <c r="N26" s="11"/>
    </row>
    <row r="27">
      <c r="E27" s="1">
        <v>5.0</v>
      </c>
      <c r="F27" s="1">
        <v>160.0</v>
      </c>
      <c r="H27" s="1">
        <v>160.0</v>
      </c>
      <c r="I27" s="11">
        <v>0.02</v>
      </c>
      <c r="J27" s="13">
        <v>0.01</v>
      </c>
      <c r="K27" s="1"/>
      <c r="L27" s="1"/>
      <c r="M27" s="1"/>
      <c r="N27" s="10"/>
    </row>
    <row r="28">
      <c r="J28" s="24"/>
      <c r="K28" s="24"/>
      <c r="L28" s="24"/>
      <c r="M28" s="24"/>
    </row>
    <row r="29">
      <c r="F29" s="2" t="str">
        <f t="shared" ref="F29:M29" si="5">F$2</f>
        <v>Damage</v>
      </c>
      <c r="G29" s="2" t="str">
        <f t="shared" si="5"/>
        <v>Attack interval</v>
      </c>
      <c r="H29" s="2" t="str">
        <f t="shared" si="5"/>
        <v>Area damage</v>
      </c>
      <c r="I29" s="2" t="str">
        <f t="shared" si="5"/>
        <v>Chance to teleport</v>
      </c>
      <c r="J29" s="2" t="str">
        <f t="shared" si="5"/>
        <v>Chance of second teleport</v>
      </c>
      <c r="K29" s="2" t="str">
        <f t="shared" si="5"/>
        <v>Chance of subsequent teleport</v>
      </c>
      <c r="L29" s="2" t="str">
        <f t="shared" si="5"/>
        <v>Number of monsters</v>
      </c>
      <c r="M29" s="2" t="str">
        <f t="shared" si="5"/>
        <v>Hero cooldown</v>
      </c>
      <c r="N29" s="2"/>
      <c r="O29" s="2"/>
      <c r="P29" s="2"/>
      <c r="Q29" s="2"/>
      <c r="R29" s="2"/>
    </row>
    <row r="30">
      <c r="E30" s="1" t="s">
        <v>20</v>
      </c>
      <c r="F30" s="1">
        <f t="shared" ref="F30:M30" si="6">F$8</f>
        <v>80</v>
      </c>
      <c r="G30" s="1">
        <f t="shared" si="6"/>
        <v>1</v>
      </c>
      <c r="H30" s="1">
        <f t="shared" si="6"/>
        <v>80</v>
      </c>
      <c r="I30" s="10">
        <f t="shared" si="6"/>
        <v>0.03</v>
      </c>
      <c r="J30" s="10">
        <f t="shared" si="6"/>
        <v>0.02</v>
      </c>
      <c r="K30" s="13">
        <f t="shared" si="6"/>
        <v>0.001</v>
      </c>
      <c r="L30" s="1">
        <f t="shared" si="6"/>
        <v>4</v>
      </c>
      <c r="M30" s="1">
        <f t="shared" si="6"/>
        <v>3</v>
      </c>
    </row>
    <row r="31">
      <c r="E31" s="1">
        <v>1.0</v>
      </c>
      <c r="J31" s="1"/>
      <c r="K31" s="1"/>
      <c r="L31" s="1">
        <v>0.0</v>
      </c>
      <c r="M31" s="1"/>
    </row>
    <row r="32">
      <c r="E32" s="1">
        <v>2.0</v>
      </c>
      <c r="J32" s="1"/>
      <c r="K32" s="1"/>
      <c r="L32" s="1">
        <v>2.0</v>
      </c>
      <c r="M32" s="1"/>
      <c r="N32" s="10"/>
    </row>
    <row r="33">
      <c r="E33" s="1">
        <v>3.0</v>
      </c>
      <c r="J33" s="1"/>
      <c r="K33" s="1"/>
      <c r="L33" s="1">
        <v>4.0</v>
      </c>
      <c r="M33" s="1"/>
      <c r="N33" s="10"/>
    </row>
    <row r="34">
      <c r="E34" s="1">
        <v>4.0</v>
      </c>
      <c r="J34" s="1"/>
      <c r="K34" s="1"/>
      <c r="L34" s="1">
        <v>6.0</v>
      </c>
      <c r="M34" s="1"/>
      <c r="N34" s="10"/>
    </row>
    <row r="35">
      <c r="A35" s="21" t="s">
        <v>835</v>
      </c>
      <c r="E35" s="1">
        <v>5.0</v>
      </c>
      <c r="J35" s="1"/>
      <c r="K35" s="1"/>
      <c r="L35" s="1">
        <v>8.0</v>
      </c>
      <c r="M35" s="1"/>
    </row>
    <row r="36">
      <c r="E36" s="1">
        <v>6.0</v>
      </c>
      <c r="J36" s="1"/>
      <c r="K36" s="1"/>
      <c r="L36" s="1">
        <v>10.0</v>
      </c>
      <c r="M36" s="1"/>
    </row>
    <row r="37">
      <c r="E37" s="1">
        <v>7.0</v>
      </c>
      <c r="J37" s="1"/>
      <c r="K37" s="1"/>
      <c r="L37" s="1">
        <v>12.0</v>
      </c>
      <c r="M37" s="1"/>
      <c r="N37" s="10"/>
    </row>
    <row r="50">
      <c r="A50" s="1" t="s">
        <v>35</v>
      </c>
    </row>
    <row r="51">
      <c r="A51" s="1">
        <v>1.0</v>
      </c>
      <c r="B51" s="1" t="s">
        <v>836</v>
      </c>
      <c r="C51" s="1" t="s">
        <v>837</v>
      </c>
    </row>
    <row r="52">
      <c r="B52" s="1" t="s">
        <v>838</v>
      </c>
      <c r="C52" s="1" t="s">
        <v>839</v>
      </c>
    </row>
    <row r="53">
      <c r="A53" s="1">
        <v>2.0</v>
      </c>
      <c r="B53" s="1" t="s">
        <v>840</v>
      </c>
      <c r="C53" s="1" t="s">
        <v>841</v>
      </c>
    </row>
    <row r="54">
      <c r="B54" s="1" t="s">
        <v>842</v>
      </c>
      <c r="C54" s="1" t="s">
        <v>843</v>
      </c>
    </row>
    <row r="55">
      <c r="A55" s="1">
        <v>3.0</v>
      </c>
      <c r="B55" s="1" t="s">
        <v>844</v>
      </c>
      <c r="C55" s="1" t="s">
        <v>845</v>
      </c>
    </row>
    <row r="56">
      <c r="B56" s="1" t="s">
        <v>846</v>
      </c>
      <c r="C56" s="1" t="s">
        <v>847</v>
      </c>
    </row>
    <row r="57">
      <c r="A57" s="1">
        <v>4.0</v>
      </c>
      <c r="B57" s="1" t="s">
        <v>848</v>
      </c>
      <c r="C57" s="1" t="s">
        <v>849</v>
      </c>
    </row>
  </sheetData>
  <mergeCells count="2">
    <mergeCell ref="A20:C27"/>
    <mergeCell ref="A35:C42"/>
  </mergeCells>
  <drawing r:id="rId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850</v>
      </c>
      <c r="F1" s="1">
        <v>2.0</v>
      </c>
      <c r="G1" s="1">
        <v>3.0</v>
      </c>
      <c r="H1" s="1">
        <v>4.0</v>
      </c>
      <c r="I1" s="1">
        <v>5.0</v>
      </c>
    </row>
    <row r="2">
      <c r="A2" s="1" t="s">
        <v>2</v>
      </c>
      <c r="B2" s="1" t="s">
        <v>747</v>
      </c>
      <c r="D2" s="1"/>
      <c r="E2" s="1"/>
      <c r="F2" s="17" t="s">
        <v>16</v>
      </c>
      <c r="G2" s="17" t="s">
        <v>829</v>
      </c>
      <c r="H2" s="1" t="s">
        <v>284</v>
      </c>
      <c r="I2" s="30" t="s">
        <v>103</v>
      </c>
    </row>
    <row r="3">
      <c r="A3" s="1" t="s">
        <v>12</v>
      </c>
      <c r="B3" s="1" t="s">
        <v>13</v>
      </c>
      <c r="D3" s="1" t="s">
        <v>14</v>
      </c>
      <c r="E3" s="3">
        <v>15.0</v>
      </c>
      <c r="F3" s="24">
        <f>F8+vlookup($E3,$E9:$J19,F1,false)+vlookup($E4,$E23:$J27,F1,false)+vlookup($E5,$E31:$J37,F1,false)</f>
        <v>264</v>
      </c>
      <c r="G3" s="24">
        <f>round((G8+vlookup($E3,$E9:$J19,G1,false))/E5,2)</f>
        <v>0.14</v>
      </c>
      <c r="H3" s="22">
        <f>H8+vlookup($E3,$E9:$J19,H1,false)+vlookup($E4,$E23:$J27,H1,false)+vlookup($E5,$E31:$J37,H1,false)</f>
        <v>0.084</v>
      </c>
      <c r="I3" s="31">
        <f>I8+vlookup($E3,$E9:$N23,I1,false)+vlookup($E4,$E27:$N31,I1,false)+vlookup($E5,$E35:$N41,I1,false)</f>
        <v>8</v>
      </c>
      <c r="J3" s="18"/>
    </row>
    <row r="4">
      <c r="A4" s="1" t="s">
        <v>15</v>
      </c>
      <c r="B4" s="1" t="s">
        <v>16</v>
      </c>
      <c r="D4" s="1" t="s">
        <v>17</v>
      </c>
      <c r="E4" s="3">
        <v>5.0</v>
      </c>
      <c r="I4" s="32"/>
    </row>
    <row r="5">
      <c r="A5" s="1" t="s">
        <v>18</v>
      </c>
      <c r="B5" s="1" t="s">
        <v>383</v>
      </c>
      <c r="D5" s="1" t="s">
        <v>20</v>
      </c>
      <c r="E5" s="3">
        <v>7.0</v>
      </c>
      <c r="I5" s="32"/>
    </row>
    <row r="6">
      <c r="A6" s="1" t="s">
        <v>21</v>
      </c>
      <c r="B6" s="1">
        <v>1.0</v>
      </c>
      <c r="I6" s="32"/>
    </row>
    <row r="7">
      <c r="A7" s="1" t="s">
        <v>22</v>
      </c>
      <c r="B7" s="1" t="s">
        <v>81</v>
      </c>
      <c r="F7" s="2" t="str">
        <f t="shared" ref="F7:I7" si="1">F$2</f>
        <v>Damage</v>
      </c>
      <c r="G7" s="2" t="str">
        <f t="shared" si="1"/>
        <v>Attack interval</v>
      </c>
      <c r="H7" s="2" t="str">
        <f t="shared" si="1"/>
        <v>Instant kill chance</v>
      </c>
      <c r="I7" s="30" t="str">
        <f t="shared" si="1"/>
        <v>Hero Cooldown</v>
      </c>
      <c r="J7" s="2"/>
      <c r="K7" s="2"/>
      <c r="L7" s="2"/>
      <c r="M7" s="2"/>
      <c r="N7" s="2"/>
    </row>
    <row r="8">
      <c r="E8" s="1" t="s">
        <v>14</v>
      </c>
      <c r="F8" s="1">
        <v>39.0</v>
      </c>
      <c r="G8" s="1">
        <v>1.0</v>
      </c>
      <c r="H8" s="10">
        <v>0.05</v>
      </c>
      <c r="I8" s="33">
        <v>3.0</v>
      </c>
    </row>
    <row r="9">
      <c r="E9" s="1">
        <v>5.0</v>
      </c>
      <c r="F9" s="1">
        <v>0.0</v>
      </c>
      <c r="H9" s="10">
        <v>0.0</v>
      </c>
      <c r="I9" s="34">
        <v>0.0</v>
      </c>
    </row>
    <row r="10">
      <c r="A10" s="1" t="s">
        <v>14</v>
      </c>
      <c r="B10" s="1" t="s">
        <v>748</v>
      </c>
      <c r="E10" s="1">
        <v>6.0</v>
      </c>
      <c r="F10" s="1">
        <v>5.0</v>
      </c>
      <c r="H10" s="11">
        <v>0.002</v>
      </c>
      <c r="I10" s="34">
        <v>0.5</v>
      </c>
    </row>
    <row r="11">
      <c r="A11" s="1" t="s">
        <v>17</v>
      </c>
      <c r="B11" s="1" t="s">
        <v>60</v>
      </c>
      <c r="E11" s="1">
        <v>7.0</v>
      </c>
      <c r="F11" s="1">
        <v>11.0</v>
      </c>
      <c r="H11" s="11">
        <v>0.004</v>
      </c>
      <c r="I11" s="34">
        <v>1.0</v>
      </c>
    </row>
    <row r="12">
      <c r="A12" s="1" t="s">
        <v>20</v>
      </c>
      <c r="B12" s="1" t="s">
        <v>27</v>
      </c>
      <c r="E12" s="1">
        <v>8.0</v>
      </c>
      <c r="F12" s="1">
        <v>18.0</v>
      </c>
      <c r="H12" s="11">
        <v>0.006</v>
      </c>
      <c r="I12" s="34">
        <v>1.5</v>
      </c>
    </row>
    <row r="13">
      <c r="A13" s="1" t="s">
        <v>28</v>
      </c>
      <c r="B13" s="1">
        <v>4.0</v>
      </c>
      <c r="E13" s="1">
        <v>9.0</v>
      </c>
      <c r="F13" s="1">
        <v>25.0</v>
      </c>
      <c r="H13" s="11">
        <v>0.008</v>
      </c>
      <c r="I13" s="34">
        <v>2.0</v>
      </c>
    </row>
    <row r="14">
      <c r="E14" s="1">
        <v>10.0</v>
      </c>
      <c r="F14" s="1">
        <v>34.0</v>
      </c>
      <c r="H14" s="10">
        <v>0.01</v>
      </c>
      <c r="I14" s="34">
        <v>2.5</v>
      </c>
    </row>
    <row r="15">
      <c r="E15" s="1">
        <v>11.0</v>
      </c>
      <c r="F15" s="1">
        <v>43.0</v>
      </c>
      <c r="H15" s="11">
        <v>0.012</v>
      </c>
      <c r="I15" s="34">
        <v>3.0</v>
      </c>
    </row>
    <row r="16">
      <c r="E16" s="1">
        <v>12.0</v>
      </c>
      <c r="F16" s="1">
        <v>54.0</v>
      </c>
      <c r="H16" s="11">
        <v>0.014</v>
      </c>
      <c r="I16" s="34">
        <v>3.5</v>
      </c>
    </row>
    <row r="17">
      <c r="E17" s="1">
        <v>13.0</v>
      </c>
      <c r="F17" s="1">
        <v>67.0</v>
      </c>
      <c r="H17" s="11">
        <v>0.016</v>
      </c>
      <c r="I17" s="34">
        <v>4.0</v>
      </c>
    </row>
    <row r="18">
      <c r="E18" s="1">
        <v>14.0</v>
      </c>
      <c r="F18" s="1">
        <v>81.0</v>
      </c>
      <c r="H18" s="11">
        <v>0.018</v>
      </c>
      <c r="I18" s="34">
        <v>4.5</v>
      </c>
    </row>
    <row r="19">
      <c r="E19" s="1">
        <v>15.0</v>
      </c>
      <c r="F19" s="1">
        <v>97.0</v>
      </c>
      <c r="H19" s="10">
        <v>0.02</v>
      </c>
      <c r="I19" s="34">
        <v>5.0</v>
      </c>
    </row>
    <row r="20">
      <c r="A20" s="12" t="s">
        <v>851</v>
      </c>
      <c r="J20" s="10"/>
    </row>
    <row r="21">
      <c r="F21" s="2" t="str">
        <f t="shared" ref="F21:I21" si="2">F$2</f>
        <v>Damage</v>
      </c>
      <c r="G21" s="2" t="str">
        <f t="shared" si="2"/>
        <v>Attack interval</v>
      </c>
      <c r="H21" s="2" t="str">
        <f t="shared" si="2"/>
        <v>Instant kill chance</v>
      </c>
      <c r="I21" s="2" t="str">
        <f t="shared" si="2"/>
        <v>Hero Cooldown</v>
      </c>
      <c r="J21" s="2"/>
      <c r="K21" s="2"/>
      <c r="L21" s="2"/>
      <c r="M21" s="2"/>
      <c r="N21" s="2"/>
    </row>
    <row r="22">
      <c r="E22" s="1" t="s">
        <v>17</v>
      </c>
      <c r="F22" s="1">
        <f t="shared" ref="F22:I22" si="3">F$8</f>
        <v>39</v>
      </c>
      <c r="G22" s="1">
        <f t="shared" si="3"/>
        <v>1</v>
      </c>
      <c r="H22" s="10">
        <f t="shared" si="3"/>
        <v>0.05</v>
      </c>
      <c r="I22" s="1">
        <f t="shared" si="3"/>
        <v>3</v>
      </c>
      <c r="O22" s="1" t="s">
        <v>539</v>
      </c>
    </row>
    <row r="23">
      <c r="E23" s="1">
        <v>1.0</v>
      </c>
      <c r="F23" s="1">
        <v>0.0</v>
      </c>
      <c r="H23" s="10">
        <v>0.0</v>
      </c>
      <c r="I23" s="1"/>
      <c r="J23" s="10"/>
    </row>
    <row r="24">
      <c r="E24" s="1">
        <v>2.0</v>
      </c>
      <c r="F24" s="1">
        <v>32.0</v>
      </c>
      <c r="H24" s="13">
        <v>0.0035</v>
      </c>
      <c r="I24" s="1"/>
      <c r="J24" s="11"/>
      <c r="K24" s="10"/>
    </row>
    <row r="25">
      <c r="E25" s="1">
        <v>3.0</v>
      </c>
      <c r="F25" s="1">
        <v>64.0</v>
      </c>
      <c r="H25" s="11">
        <v>0.007</v>
      </c>
      <c r="I25" s="1"/>
      <c r="J25" s="10"/>
    </row>
    <row r="26">
      <c r="E26" s="1">
        <v>4.0</v>
      </c>
      <c r="F26" s="1">
        <v>96.0</v>
      </c>
      <c r="H26" s="13">
        <v>0.0105</v>
      </c>
      <c r="I26" s="1"/>
      <c r="J26" s="11"/>
    </row>
    <row r="27">
      <c r="E27" s="1">
        <v>5.0</v>
      </c>
      <c r="F27" s="1">
        <v>128.0</v>
      </c>
      <c r="H27" s="11">
        <v>0.014</v>
      </c>
      <c r="I27" s="1"/>
      <c r="J27" s="10"/>
    </row>
    <row r="28">
      <c r="I28" s="24"/>
    </row>
    <row r="29">
      <c r="F29" s="2" t="str">
        <f t="shared" ref="F29:I29" si="4">F$2</f>
        <v>Damage</v>
      </c>
      <c r="G29" s="2" t="str">
        <f t="shared" si="4"/>
        <v>Attack interval</v>
      </c>
      <c r="H29" s="2" t="str">
        <f t="shared" si="4"/>
        <v>Instant kill chance</v>
      </c>
      <c r="I29" s="2" t="str">
        <f t="shared" si="4"/>
        <v>Hero Cooldown</v>
      </c>
      <c r="J29" s="2"/>
      <c r="K29" s="2"/>
      <c r="L29" s="2"/>
      <c r="M29" s="2"/>
      <c r="N29" s="2"/>
    </row>
    <row r="30">
      <c r="E30" s="1" t="s">
        <v>20</v>
      </c>
      <c r="F30" s="1">
        <f t="shared" ref="F30:I30" si="5">F$8</f>
        <v>39</v>
      </c>
      <c r="G30" s="1">
        <f t="shared" si="5"/>
        <v>1</v>
      </c>
      <c r="H30" s="10">
        <f t="shared" si="5"/>
        <v>0.05</v>
      </c>
      <c r="I30" s="1">
        <f t="shared" si="5"/>
        <v>3</v>
      </c>
    </row>
    <row r="31">
      <c r="E31" s="1">
        <v>1.0</v>
      </c>
      <c r="I31" s="1"/>
    </row>
    <row r="32">
      <c r="E32" s="1">
        <v>2.0</v>
      </c>
      <c r="I32" s="1"/>
      <c r="J32" s="10"/>
    </row>
    <row r="33">
      <c r="E33" s="1">
        <v>3.0</v>
      </c>
      <c r="I33" s="1"/>
      <c r="J33" s="10"/>
    </row>
    <row r="34">
      <c r="E34" s="1">
        <v>4.0</v>
      </c>
      <c r="I34" s="1"/>
      <c r="J34" s="10"/>
    </row>
    <row r="35">
      <c r="A35" s="12" t="s">
        <v>852</v>
      </c>
      <c r="E35" s="1">
        <v>5.0</v>
      </c>
      <c r="I35" s="1"/>
    </row>
    <row r="36">
      <c r="E36" s="1">
        <v>6.0</v>
      </c>
      <c r="I36" s="1"/>
    </row>
    <row r="37">
      <c r="E37" s="1">
        <v>7.0</v>
      </c>
      <c r="I37" s="1"/>
      <c r="J37" s="10"/>
    </row>
    <row r="50">
      <c r="A50" s="1" t="s">
        <v>35</v>
      </c>
    </row>
    <row r="51">
      <c r="A51" s="1">
        <v>1.0</v>
      </c>
      <c r="B51" s="1" t="s">
        <v>853</v>
      </c>
      <c r="C51" s="1" t="s">
        <v>854</v>
      </c>
    </row>
    <row r="52">
      <c r="B52" s="1" t="s">
        <v>855</v>
      </c>
      <c r="C52" s="1" t="s">
        <v>856</v>
      </c>
    </row>
    <row r="53">
      <c r="A53" s="1">
        <v>2.0</v>
      </c>
      <c r="B53" s="1" t="s">
        <v>857</v>
      </c>
      <c r="C53" s="1" t="s">
        <v>858</v>
      </c>
    </row>
    <row r="54">
      <c r="B54" s="1" t="s">
        <v>859</v>
      </c>
      <c r="C54" s="1" t="s">
        <v>860</v>
      </c>
    </row>
    <row r="55">
      <c r="A55" s="1">
        <v>3.0</v>
      </c>
      <c r="B55" s="1" t="s">
        <v>861</v>
      </c>
      <c r="C55" s="1" t="s">
        <v>862</v>
      </c>
    </row>
    <row r="56">
      <c r="B56" s="1" t="s">
        <v>863</v>
      </c>
      <c r="C56" s="1" t="s">
        <v>864</v>
      </c>
    </row>
    <row r="57">
      <c r="A57" s="1">
        <v>4.0</v>
      </c>
      <c r="B57" s="1" t="s">
        <v>865</v>
      </c>
      <c r="C57" s="1" t="s">
        <v>866</v>
      </c>
    </row>
  </sheetData>
  <mergeCells count="2">
    <mergeCell ref="A20:C27"/>
    <mergeCell ref="A35:C42"/>
  </mergeCells>
  <drawing r:id="rId1"/>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867</v>
      </c>
      <c r="F1" s="1">
        <v>2.0</v>
      </c>
      <c r="G1" s="1">
        <v>3.0</v>
      </c>
      <c r="H1" s="1">
        <v>4.0</v>
      </c>
      <c r="I1" s="1">
        <v>5.0</v>
      </c>
    </row>
    <row r="2">
      <c r="A2" s="1" t="s">
        <v>2</v>
      </c>
      <c r="B2" s="1" t="s">
        <v>747</v>
      </c>
      <c r="D2" s="1"/>
      <c r="E2" s="1"/>
      <c r="F2" s="17" t="s">
        <v>16</v>
      </c>
      <c r="G2" s="17" t="s">
        <v>829</v>
      </c>
      <c r="H2" s="1" t="s">
        <v>590</v>
      </c>
      <c r="I2" s="30" t="s">
        <v>103</v>
      </c>
    </row>
    <row r="3">
      <c r="A3" s="1" t="s">
        <v>12</v>
      </c>
      <c r="B3" s="1" t="s">
        <v>56</v>
      </c>
      <c r="D3" s="1" t="s">
        <v>14</v>
      </c>
      <c r="E3" s="3">
        <v>15.0</v>
      </c>
      <c r="F3" s="24">
        <f>F8+vlookup($E3,$E9:$J19,F1,false)+vlookup($E4,$E23:$J27,F1,false)+vlookup($E5,$E31:$J37,F1,false)</f>
        <v>419</v>
      </c>
      <c r="G3" s="24">
        <f>round((G8+vlookup($E3,$E9:$J19,G1,false))/E5,2)</f>
        <v>0.11</v>
      </c>
      <c r="H3" s="24">
        <f>H8+vlookup($E3,$E9:$J19,H1,false)+vlookup($E4,$E23:$J27,H1,false)+vlookup($E5,$E31:$J37,H1,false)</f>
        <v>481</v>
      </c>
      <c r="I3" s="31">
        <f>I8+vlookup($E3,$E9:$N23,I1,false)+vlookup($E4,$E27:$N31,I1,false)+vlookup($E5,$E35:$N41,I1,false)</f>
        <v>8</v>
      </c>
      <c r="J3" s="18"/>
    </row>
    <row r="4">
      <c r="A4" s="1" t="s">
        <v>15</v>
      </c>
      <c r="B4" s="1" t="s">
        <v>16</v>
      </c>
      <c r="D4" s="1" t="s">
        <v>17</v>
      </c>
      <c r="E4" s="3">
        <v>5.0</v>
      </c>
      <c r="I4" s="32"/>
    </row>
    <row r="5">
      <c r="A5" s="1" t="s">
        <v>18</v>
      </c>
      <c r="B5" s="1" t="s">
        <v>58</v>
      </c>
      <c r="D5" s="1" t="s">
        <v>20</v>
      </c>
      <c r="E5" s="3">
        <v>7.0</v>
      </c>
      <c r="I5" s="32"/>
    </row>
    <row r="6">
      <c r="A6" s="1" t="s">
        <v>21</v>
      </c>
      <c r="B6" s="1">
        <v>7.0</v>
      </c>
      <c r="I6" s="32"/>
    </row>
    <row r="7">
      <c r="A7" s="1" t="s">
        <v>22</v>
      </c>
      <c r="B7" s="1" t="s">
        <v>591</v>
      </c>
      <c r="F7" s="2" t="str">
        <f t="shared" ref="F7:I7" si="1">F$2</f>
        <v>Damage</v>
      </c>
      <c r="G7" s="2" t="str">
        <f t="shared" si="1"/>
        <v>Attack interval</v>
      </c>
      <c r="H7" s="2" t="str">
        <f t="shared" si="1"/>
        <v>Lightning damage</v>
      </c>
      <c r="I7" s="30" t="str">
        <f t="shared" si="1"/>
        <v>Hero Cooldown</v>
      </c>
      <c r="J7" s="2"/>
      <c r="K7" s="2"/>
      <c r="L7" s="2"/>
      <c r="M7" s="2"/>
      <c r="N7" s="2"/>
    </row>
    <row r="8">
      <c r="E8" s="1" t="s">
        <v>14</v>
      </c>
      <c r="F8" s="1">
        <v>84.0</v>
      </c>
      <c r="G8" s="1">
        <v>0.8</v>
      </c>
      <c r="H8" s="1">
        <v>94.0</v>
      </c>
      <c r="I8" s="33">
        <v>3.0</v>
      </c>
    </row>
    <row r="9">
      <c r="E9" s="1">
        <v>5.0</v>
      </c>
      <c r="F9" s="1">
        <v>0.0</v>
      </c>
      <c r="H9" s="1">
        <v>0.0</v>
      </c>
      <c r="I9" s="34">
        <v>0.0</v>
      </c>
    </row>
    <row r="10">
      <c r="A10" s="1" t="s">
        <v>14</v>
      </c>
      <c r="B10" s="1" t="s">
        <v>25</v>
      </c>
      <c r="E10" s="1">
        <v>6.0</v>
      </c>
      <c r="F10" s="1">
        <v>9.0</v>
      </c>
      <c r="H10" s="1">
        <v>11.0</v>
      </c>
      <c r="I10" s="34">
        <v>0.5</v>
      </c>
    </row>
    <row r="11">
      <c r="A11" s="1" t="s">
        <v>17</v>
      </c>
      <c r="B11" s="1" t="s">
        <v>60</v>
      </c>
      <c r="E11" s="1">
        <v>7.0</v>
      </c>
      <c r="F11" s="1">
        <v>19.0</v>
      </c>
      <c r="H11" s="1">
        <v>23.0</v>
      </c>
      <c r="I11" s="34">
        <v>1.0</v>
      </c>
    </row>
    <row r="12">
      <c r="A12" s="1" t="s">
        <v>20</v>
      </c>
      <c r="B12" s="1" t="s">
        <v>27</v>
      </c>
      <c r="E12" s="1">
        <v>8.0</v>
      </c>
      <c r="F12" s="1">
        <v>31.0</v>
      </c>
      <c r="H12" s="1">
        <v>37.0</v>
      </c>
      <c r="I12" s="34">
        <v>1.5</v>
      </c>
    </row>
    <row r="13">
      <c r="A13" s="1" t="s">
        <v>28</v>
      </c>
      <c r="B13" s="1">
        <v>4.0</v>
      </c>
      <c r="E13" s="1">
        <v>9.0</v>
      </c>
      <c r="F13" s="1">
        <v>43.0</v>
      </c>
      <c r="H13" s="1">
        <v>52.0</v>
      </c>
      <c r="I13" s="34">
        <v>2.0</v>
      </c>
    </row>
    <row r="14">
      <c r="E14" s="1">
        <v>10.0</v>
      </c>
      <c r="F14" s="1">
        <v>57.0</v>
      </c>
      <c r="H14" s="1">
        <v>69.0</v>
      </c>
      <c r="I14" s="34">
        <v>2.5</v>
      </c>
    </row>
    <row r="15">
      <c r="E15" s="1">
        <v>11.0</v>
      </c>
      <c r="F15" s="1">
        <v>73.0</v>
      </c>
      <c r="H15" s="1">
        <v>88.0</v>
      </c>
      <c r="I15" s="34">
        <v>3.0</v>
      </c>
    </row>
    <row r="16">
      <c r="E16" s="1">
        <v>12.0</v>
      </c>
      <c r="F16" s="1">
        <v>90.0</v>
      </c>
      <c r="H16" s="1">
        <v>109.0</v>
      </c>
      <c r="I16" s="34">
        <v>3.5</v>
      </c>
    </row>
    <row r="17">
      <c r="E17" s="1">
        <v>13.0</v>
      </c>
      <c r="F17" s="1">
        <v>110.0</v>
      </c>
      <c r="H17" s="1">
        <v>132.0</v>
      </c>
      <c r="I17" s="34">
        <v>4.0</v>
      </c>
    </row>
    <row r="18">
      <c r="E18" s="1">
        <v>14.0</v>
      </c>
      <c r="F18" s="1">
        <v>131.0</v>
      </c>
      <c r="H18" s="1">
        <v>158.0</v>
      </c>
      <c r="I18" s="34">
        <v>4.5</v>
      </c>
    </row>
    <row r="19">
      <c r="E19" s="1">
        <v>15.0</v>
      </c>
      <c r="F19" s="1">
        <v>155.0</v>
      </c>
      <c r="H19" s="1">
        <v>187.0</v>
      </c>
      <c r="I19" s="34">
        <v>5.0</v>
      </c>
    </row>
    <row r="20">
      <c r="A20" s="12" t="s">
        <v>868</v>
      </c>
      <c r="J20" s="10"/>
    </row>
    <row r="21">
      <c r="F21" s="2" t="str">
        <f t="shared" ref="F21:I21" si="2">F$2</f>
        <v>Damage</v>
      </c>
      <c r="G21" s="2" t="str">
        <f t="shared" si="2"/>
        <v>Attack interval</v>
      </c>
      <c r="H21" s="2" t="str">
        <f t="shared" si="2"/>
        <v>Lightning damage</v>
      </c>
      <c r="I21" s="2" t="str">
        <f t="shared" si="2"/>
        <v>Hero Cooldown</v>
      </c>
      <c r="J21" s="2"/>
      <c r="K21" s="2"/>
      <c r="L21" s="2"/>
      <c r="M21" s="2"/>
      <c r="N21" s="2"/>
    </row>
    <row r="22">
      <c r="E22" s="1" t="s">
        <v>17</v>
      </c>
      <c r="F22" s="1">
        <f t="shared" ref="F22:I22" si="3">F$8</f>
        <v>84</v>
      </c>
      <c r="G22" s="1">
        <f t="shared" si="3"/>
        <v>0.8</v>
      </c>
      <c r="H22" s="1">
        <f t="shared" si="3"/>
        <v>94</v>
      </c>
      <c r="I22" s="1">
        <f t="shared" si="3"/>
        <v>3</v>
      </c>
      <c r="O22" s="1" t="s">
        <v>539</v>
      </c>
    </row>
    <row r="23">
      <c r="E23" s="1">
        <v>1.0</v>
      </c>
      <c r="F23" s="1">
        <v>0.0</v>
      </c>
      <c r="H23" s="1">
        <v>0.0</v>
      </c>
      <c r="I23" s="1"/>
      <c r="J23" s="10"/>
    </row>
    <row r="24">
      <c r="E24" s="1">
        <v>2.0</v>
      </c>
      <c r="F24" s="1">
        <v>45.0</v>
      </c>
      <c r="H24" s="1">
        <v>50.0</v>
      </c>
      <c r="I24" s="1"/>
      <c r="J24" s="11"/>
      <c r="K24" s="10"/>
    </row>
    <row r="25">
      <c r="E25" s="1">
        <v>3.0</v>
      </c>
      <c r="F25" s="1">
        <v>90.0</v>
      </c>
      <c r="H25" s="1">
        <v>100.0</v>
      </c>
      <c r="I25" s="1"/>
      <c r="J25" s="10"/>
    </row>
    <row r="26">
      <c r="E26" s="1">
        <v>4.0</v>
      </c>
      <c r="F26" s="1">
        <v>135.0</v>
      </c>
      <c r="H26" s="1">
        <v>150.0</v>
      </c>
      <c r="I26" s="1"/>
      <c r="J26" s="11"/>
    </row>
    <row r="27">
      <c r="E27" s="1">
        <v>5.0</v>
      </c>
      <c r="F27" s="1">
        <v>180.0</v>
      </c>
      <c r="H27" s="1">
        <v>200.0</v>
      </c>
      <c r="I27" s="1"/>
      <c r="J27" s="10"/>
    </row>
    <row r="28">
      <c r="I28" s="24"/>
    </row>
    <row r="29">
      <c r="F29" s="2" t="str">
        <f t="shared" ref="F29:I29" si="4">F$2</f>
        <v>Damage</v>
      </c>
      <c r="G29" s="2" t="str">
        <f t="shared" si="4"/>
        <v>Attack interval</v>
      </c>
      <c r="H29" s="2" t="str">
        <f t="shared" si="4"/>
        <v>Lightning damage</v>
      </c>
      <c r="I29" s="2" t="str">
        <f t="shared" si="4"/>
        <v>Hero Cooldown</v>
      </c>
      <c r="J29" s="2"/>
      <c r="K29" s="2"/>
      <c r="L29" s="2"/>
      <c r="M29" s="2"/>
      <c r="N29" s="2"/>
    </row>
    <row r="30">
      <c r="E30" s="1" t="s">
        <v>20</v>
      </c>
      <c r="F30" s="1">
        <f t="shared" ref="F30:I30" si="5">F$8</f>
        <v>84</v>
      </c>
      <c r="G30" s="1">
        <f t="shared" si="5"/>
        <v>0.8</v>
      </c>
      <c r="H30" s="1">
        <f t="shared" si="5"/>
        <v>94</v>
      </c>
      <c r="I30" s="1">
        <f t="shared" si="5"/>
        <v>3</v>
      </c>
    </row>
    <row r="31">
      <c r="E31" s="1">
        <v>1.0</v>
      </c>
      <c r="I31" s="1"/>
    </row>
    <row r="32">
      <c r="E32" s="1">
        <v>2.0</v>
      </c>
      <c r="I32" s="1"/>
      <c r="J32" s="10"/>
    </row>
    <row r="33">
      <c r="E33" s="1">
        <v>3.0</v>
      </c>
      <c r="I33" s="1"/>
      <c r="J33" s="10"/>
    </row>
    <row r="34">
      <c r="E34" s="1">
        <v>4.0</v>
      </c>
      <c r="I34" s="1"/>
      <c r="J34" s="10"/>
    </row>
    <row r="35">
      <c r="A35" s="12" t="s">
        <v>869</v>
      </c>
      <c r="E35" s="1">
        <v>5.0</v>
      </c>
      <c r="I35" s="1"/>
    </row>
    <row r="36">
      <c r="E36" s="1">
        <v>6.0</v>
      </c>
      <c r="I36" s="1"/>
    </row>
    <row r="37">
      <c r="E37" s="1">
        <v>7.0</v>
      </c>
      <c r="I37" s="1"/>
      <c r="J37" s="10"/>
    </row>
    <row r="50">
      <c r="A50" s="1" t="s">
        <v>35</v>
      </c>
    </row>
    <row r="51">
      <c r="A51" s="1">
        <v>1.0</v>
      </c>
    </row>
    <row r="53">
      <c r="A53" s="1">
        <v>2.0</v>
      </c>
    </row>
    <row r="55">
      <c r="A55" s="1">
        <v>3.0</v>
      </c>
    </row>
    <row r="57">
      <c r="A57" s="1">
        <v>4.0</v>
      </c>
    </row>
  </sheetData>
  <mergeCells count="2">
    <mergeCell ref="A20:C27"/>
    <mergeCell ref="A35:C42"/>
  </mergeCells>
  <drawing r:id="rId1"/>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870</v>
      </c>
      <c r="F1" s="1">
        <v>2.0</v>
      </c>
      <c r="G1" s="1">
        <v>3.0</v>
      </c>
      <c r="H1" s="1">
        <v>4.0</v>
      </c>
      <c r="I1" s="1">
        <v>5.0</v>
      </c>
      <c r="J1" s="1">
        <v>6.0</v>
      </c>
      <c r="K1" s="1">
        <v>7.0</v>
      </c>
    </row>
    <row r="2">
      <c r="A2" s="1" t="s">
        <v>2</v>
      </c>
      <c r="B2" s="1" t="s">
        <v>747</v>
      </c>
      <c r="D2" s="1"/>
      <c r="E2" s="1"/>
      <c r="F2" s="17" t="s">
        <v>16</v>
      </c>
      <c r="G2" s="17" t="s">
        <v>829</v>
      </c>
      <c r="H2" s="1" t="s">
        <v>177</v>
      </c>
      <c r="I2" s="1" t="s">
        <v>871</v>
      </c>
      <c r="J2" s="1" t="s">
        <v>102</v>
      </c>
      <c r="K2" s="30" t="s">
        <v>103</v>
      </c>
    </row>
    <row r="3">
      <c r="A3" s="1" t="s">
        <v>12</v>
      </c>
      <c r="B3" s="1" t="s">
        <v>13</v>
      </c>
      <c r="D3" s="1" t="s">
        <v>14</v>
      </c>
      <c r="E3" s="3">
        <v>15.0</v>
      </c>
      <c r="F3" s="24">
        <f>F8+vlookup($E3,$E9:$L19,F1,false)+vlookup($E4,$E23:$L27,F1,false)+vlookup($E5,$E31:$L37,F1,false)</f>
        <v>217</v>
      </c>
      <c r="G3" s="24">
        <f>round((G8+vlookup($E3,$E9:$L19,G1,false))/E5,2)</f>
        <v>0.2</v>
      </c>
      <c r="H3" s="24">
        <f t="shared" ref="H3:K3" si="1">H8+vlookup($E3,$E9:$L19,H1,false)+vlookup($E4,$E23:$L27,H1,false)+vlookup($E5,$E31:$L37,H1,false)</f>
        <v>10</v>
      </c>
      <c r="I3" s="6">
        <f t="shared" si="1"/>
        <v>0.05</v>
      </c>
      <c r="J3" s="24">
        <f t="shared" si="1"/>
        <v>7</v>
      </c>
      <c r="K3" s="24">
        <f t="shared" si="1"/>
        <v>8</v>
      </c>
      <c r="L3" s="18"/>
    </row>
    <row r="4">
      <c r="A4" s="1" t="s">
        <v>15</v>
      </c>
      <c r="B4" s="1" t="s">
        <v>219</v>
      </c>
      <c r="D4" s="1" t="s">
        <v>17</v>
      </c>
      <c r="E4" s="3">
        <v>5.0</v>
      </c>
      <c r="K4" s="32"/>
    </row>
    <row r="5">
      <c r="A5" s="1" t="s">
        <v>18</v>
      </c>
      <c r="B5" s="1" t="s">
        <v>58</v>
      </c>
      <c r="D5" s="1" t="s">
        <v>20</v>
      </c>
      <c r="E5" s="3">
        <v>7.0</v>
      </c>
      <c r="K5" s="32"/>
    </row>
    <row r="6">
      <c r="A6" s="1" t="s">
        <v>21</v>
      </c>
      <c r="B6" s="1">
        <v>5.0</v>
      </c>
      <c r="K6" s="32"/>
    </row>
    <row r="7">
      <c r="A7" s="1" t="s">
        <v>22</v>
      </c>
      <c r="B7" s="1" t="s">
        <v>81</v>
      </c>
      <c r="F7" s="2" t="str">
        <f t="shared" ref="F7:K7" si="2">F$2</f>
        <v>Damage</v>
      </c>
      <c r="G7" s="2" t="str">
        <f t="shared" si="2"/>
        <v>Attack interval</v>
      </c>
      <c r="H7" s="2" t="str">
        <f t="shared" si="2"/>
        <v>Generate mana</v>
      </c>
      <c r="I7" s="2" t="str">
        <f t="shared" si="2"/>
        <v>Generate Mana</v>
      </c>
      <c r="J7" s="2" t="str">
        <f t="shared" si="2"/>
        <v>Activation interval</v>
      </c>
      <c r="K7" s="30" t="str">
        <f t="shared" si="2"/>
        <v>Hero Cooldown</v>
      </c>
      <c r="L7" s="2"/>
      <c r="M7" s="2"/>
      <c r="N7" s="2"/>
      <c r="O7" s="2"/>
      <c r="P7" s="2"/>
    </row>
    <row r="8">
      <c r="E8" s="1" t="s">
        <v>14</v>
      </c>
      <c r="F8" s="1">
        <v>35.0</v>
      </c>
      <c r="G8" s="1">
        <v>1.4</v>
      </c>
      <c r="H8" s="1">
        <v>2.0</v>
      </c>
      <c r="I8" s="10">
        <v>0.05</v>
      </c>
      <c r="J8" s="1">
        <v>8.0</v>
      </c>
      <c r="K8" s="33">
        <v>3.0</v>
      </c>
    </row>
    <row r="9">
      <c r="E9" s="1">
        <v>5.0</v>
      </c>
      <c r="F9" s="1">
        <v>0.0</v>
      </c>
      <c r="I9" s="1"/>
      <c r="J9" s="1">
        <v>0.0</v>
      </c>
      <c r="K9" s="34">
        <v>0.0</v>
      </c>
    </row>
    <row r="10">
      <c r="A10" s="1" t="s">
        <v>14</v>
      </c>
      <c r="B10" s="1" t="s">
        <v>748</v>
      </c>
      <c r="E10" s="1">
        <v>6.0</v>
      </c>
      <c r="F10" s="1">
        <v>4.0</v>
      </c>
      <c r="I10" s="1"/>
      <c r="J10" s="1">
        <v>-0.1</v>
      </c>
      <c r="K10" s="34">
        <v>0.5</v>
      </c>
    </row>
    <row r="11">
      <c r="A11" s="1" t="s">
        <v>17</v>
      </c>
      <c r="B11" s="1" t="s">
        <v>60</v>
      </c>
      <c r="E11" s="1">
        <v>7.0</v>
      </c>
      <c r="F11" s="1">
        <v>9.0</v>
      </c>
      <c r="I11" s="1"/>
      <c r="J11" s="1">
        <v>-0.2</v>
      </c>
      <c r="K11" s="34">
        <v>1.0</v>
      </c>
    </row>
    <row r="12">
      <c r="A12" s="1" t="s">
        <v>20</v>
      </c>
      <c r="B12" s="1" t="s">
        <v>27</v>
      </c>
      <c r="E12" s="1">
        <v>8.0</v>
      </c>
      <c r="F12" s="1">
        <v>14.0</v>
      </c>
      <c r="I12" s="1"/>
      <c r="J12" s="1">
        <v>-0.3</v>
      </c>
      <c r="K12" s="34">
        <v>1.5</v>
      </c>
    </row>
    <row r="13">
      <c r="A13" s="1" t="s">
        <v>28</v>
      </c>
      <c r="B13" s="1">
        <v>5.0</v>
      </c>
      <c r="E13" s="1">
        <v>9.0</v>
      </c>
      <c r="F13" s="1">
        <v>20.0</v>
      </c>
      <c r="I13" s="1"/>
      <c r="J13" s="1">
        <v>-0.4</v>
      </c>
      <c r="K13" s="34">
        <v>2.0</v>
      </c>
    </row>
    <row r="14">
      <c r="E14" s="1">
        <v>10.0</v>
      </c>
      <c r="F14" s="1">
        <v>27.0</v>
      </c>
      <c r="I14" s="1"/>
      <c r="J14" s="1">
        <v>-0.5</v>
      </c>
      <c r="K14" s="34">
        <v>2.5</v>
      </c>
    </row>
    <row r="15">
      <c r="E15" s="1">
        <v>11.0</v>
      </c>
      <c r="F15" s="1">
        <v>34.0</v>
      </c>
      <c r="I15" s="1"/>
      <c r="J15" s="1">
        <v>-0.6</v>
      </c>
      <c r="K15" s="34">
        <v>3.0</v>
      </c>
    </row>
    <row r="16">
      <c r="E16" s="1">
        <v>12.0</v>
      </c>
      <c r="F16" s="1">
        <v>42.0</v>
      </c>
      <c r="I16" s="1"/>
      <c r="J16" s="1">
        <v>-0.7</v>
      </c>
      <c r="K16" s="34">
        <v>3.5</v>
      </c>
    </row>
    <row r="17">
      <c r="E17" s="1">
        <v>13.0</v>
      </c>
      <c r="F17" s="1">
        <v>52.0</v>
      </c>
      <c r="I17" s="1"/>
      <c r="J17" s="1">
        <v>-0.8</v>
      </c>
      <c r="K17" s="34">
        <v>4.0</v>
      </c>
    </row>
    <row r="18">
      <c r="E18" s="1">
        <v>14.0</v>
      </c>
      <c r="F18" s="1">
        <v>62.0</v>
      </c>
      <c r="I18" s="1"/>
      <c r="J18" s="1">
        <v>-0.9</v>
      </c>
      <c r="K18" s="34">
        <v>4.5</v>
      </c>
    </row>
    <row r="19">
      <c r="E19" s="1">
        <v>15.0</v>
      </c>
      <c r="F19" s="1">
        <v>74.0</v>
      </c>
      <c r="I19" s="1"/>
      <c r="J19" s="1">
        <v>-1.0</v>
      </c>
      <c r="K19" s="34">
        <v>5.0</v>
      </c>
    </row>
    <row r="20">
      <c r="A20" s="12" t="s">
        <v>872</v>
      </c>
      <c r="L20" s="10"/>
    </row>
    <row r="21">
      <c r="F21" s="2" t="str">
        <f t="shared" ref="F21:K21" si="3">F$2</f>
        <v>Damage</v>
      </c>
      <c r="G21" s="2" t="str">
        <f t="shared" si="3"/>
        <v>Attack interval</v>
      </c>
      <c r="H21" s="2" t="str">
        <f t="shared" si="3"/>
        <v>Generate mana</v>
      </c>
      <c r="I21" s="2" t="str">
        <f t="shared" si="3"/>
        <v>Generate Mana</v>
      </c>
      <c r="J21" s="2" t="str">
        <f t="shared" si="3"/>
        <v>Activation interval</v>
      </c>
      <c r="K21" s="2" t="str">
        <f t="shared" si="3"/>
        <v>Hero Cooldown</v>
      </c>
      <c r="L21" s="2"/>
      <c r="M21" s="2"/>
      <c r="N21" s="2"/>
      <c r="O21" s="2"/>
      <c r="P21" s="2"/>
    </row>
    <row r="22">
      <c r="E22" s="1" t="s">
        <v>17</v>
      </c>
      <c r="F22" s="1">
        <f t="shared" ref="F22:K22" si="4">F$8</f>
        <v>35</v>
      </c>
      <c r="G22" s="1">
        <f t="shared" si="4"/>
        <v>1.4</v>
      </c>
      <c r="H22" s="1">
        <f t="shared" si="4"/>
        <v>2</v>
      </c>
      <c r="I22" s="10">
        <f t="shared" si="4"/>
        <v>0.05</v>
      </c>
      <c r="J22" s="1">
        <f t="shared" si="4"/>
        <v>8</v>
      </c>
      <c r="K22" s="1">
        <f t="shared" si="4"/>
        <v>3</v>
      </c>
      <c r="Q22" s="1" t="s">
        <v>539</v>
      </c>
    </row>
    <row r="23">
      <c r="E23" s="1">
        <v>1.0</v>
      </c>
      <c r="F23" s="1">
        <v>0.0</v>
      </c>
      <c r="H23" s="1">
        <v>0.0</v>
      </c>
      <c r="I23" s="1"/>
      <c r="J23" s="1"/>
      <c r="K23" s="1"/>
      <c r="L23" s="10"/>
    </row>
    <row r="24">
      <c r="E24" s="1">
        <v>2.0</v>
      </c>
      <c r="F24" s="1">
        <v>27.0</v>
      </c>
      <c r="H24" s="1">
        <v>2.0</v>
      </c>
      <c r="I24" s="1"/>
      <c r="J24" s="1"/>
      <c r="K24" s="1"/>
      <c r="L24" s="11"/>
      <c r="M24" s="10"/>
    </row>
    <row r="25">
      <c r="E25" s="1">
        <v>3.0</v>
      </c>
      <c r="F25" s="1">
        <v>54.0</v>
      </c>
      <c r="H25" s="1">
        <v>4.0</v>
      </c>
      <c r="I25" s="1"/>
      <c r="J25" s="1"/>
      <c r="K25" s="1"/>
      <c r="L25" s="10"/>
    </row>
    <row r="26">
      <c r="E26" s="1">
        <v>4.0</v>
      </c>
      <c r="F26" s="1">
        <v>81.0</v>
      </c>
      <c r="H26" s="1">
        <v>6.0</v>
      </c>
      <c r="I26" s="1"/>
      <c r="J26" s="1"/>
      <c r="K26" s="1"/>
      <c r="L26" s="11"/>
    </row>
    <row r="27">
      <c r="E27" s="1">
        <v>5.0</v>
      </c>
      <c r="F27" s="1">
        <v>108.0</v>
      </c>
      <c r="H27" s="1">
        <v>8.0</v>
      </c>
      <c r="I27" s="1"/>
      <c r="J27" s="1"/>
      <c r="K27" s="1"/>
      <c r="L27" s="10"/>
    </row>
    <row r="28">
      <c r="I28" s="24"/>
      <c r="J28" s="24"/>
      <c r="K28" s="24"/>
    </row>
    <row r="29">
      <c r="F29" s="2" t="str">
        <f t="shared" ref="F29:K29" si="5">F$2</f>
        <v>Damage</v>
      </c>
      <c r="G29" s="2" t="str">
        <f t="shared" si="5"/>
        <v>Attack interval</v>
      </c>
      <c r="H29" s="2" t="str">
        <f t="shared" si="5"/>
        <v>Generate mana</v>
      </c>
      <c r="I29" s="2" t="str">
        <f t="shared" si="5"/>
        <v>Generate Mana</v>
      </c>
      <c r="J29" s="2" t="str">
        <f t="shared" si="5"/>
        <v>Activation interval</v>
      </c>
      <c r="K29" s="2" t="str">
        <f t="shared" si="5"/>
        <v>Hero Cooldown</v>
      </c>
      <c r="L29" s="2"/>
      <c r="M29" s="2"/>
      <c r="N29" s="2"/>
      <c r="O29" s="2"/>
      <c r="P29" s="2"/>
    </row>
    <row r="30">
      <c r="E30" s="1" t="s">
        <v>20</v>
      </c>
      <c r="F30" s="1">
        <f t="shared" ref="F30:K30" si="6">F$8</f>
        <v>35</v>
      </c>
      <c r="G30" s="1">
        <f t="shared" si="6"/>
        <v>1.4</v>
      </c>
      <c r="H30" s="1">
        <f t="shared" si="6"/>
        <v>2</v>
      </c>
      <c r="I30" s="10">
        <f t="shared" si="6"/>
        <v>0.05</v>
      </c>
      <c r="J30" s="1">
        <f t="shared" si="6"/>
        <v>8</v>
      </c>
      <c r="K30" s="1">
        <f t="shared" si="6"/>
        <v>3</v>
      </c>
    </row>
    <row r="31">
      <c r="E31" s="1">
        <v>1.0</v>
      </c>
      <c r="I31" s="1"/>
      <c r="J31" s="1"/>
      <c r="K31" s="1"/>
    </row>
    <row r="32">
      <c r="E32" s="1">
        <v>2.0</v>
      </c>
      <c r="I32" s="1"/>
      <c r="J32" s="1"/>
      <c r="K32" s="1"/>
      <c r="L32" s="10"/>
    </row>
    <row r="33">
      <c r="E33" s="1">
        <v>3.0</v>
      </c>
      <c r="I33" s="1"/>
      <c r="J33" s="1"/>
      <c r="K33" s="1"/>
      <c r="L33" s="10"/>
    </row>
    <row r="34">
      <c r="E34" s="1">
        <v>4.0</v>
      </c>
      <c r="I34" s="1"/>
      <c r="J34" s="1"/>
      <c r="K34" s="1"/>
      <c r="L34" s="10"/>
    </row>
    <row r="35">
      <c r="A35" s="12" t="s">
        <v>873</v>
      </c>
      <c r="E35" s="1">
        <v>5.0</v>
      </c>
      <c r="I35" s="1"/>
      <c r="J35" s="1"/>
      <c r="K35" s="1"/>
    </row>
    <row r="36">
      <c r="E36" s="1">
        <v>6.0</v>
      </c>
      <c r="I36" s="1"/>
      <c r="J36" s="1"/>
      <c r="K36" s="1"/>
    </row>
    <row r="37">
      <c r="E37" s="1">
        <v>7.0</v>
      </c>
      <c r="I37" s="1"/>
      <c r="J37" s="1"/>
      <c r="K37" s="1"/>
      <c r="L37" s="10"/>
    </row>
    <row r="50">
      <c r="A50" s="1" t="s">
        <v>35</v>
      </c>
    </row>
    <row r="51">
      <c r="A51" s="1">
        <v>1.0</v>
      </c>
      <c r="B51" s="1" t="s">
        <v>874</v>
      </c>
      <c r="C51" s="1" t="s">
        <v>875</v>
      </c>
    </row>
    <row r="52">
      <c r="B52" s="1" t="s">
        <v>876</v>
      </c>
      <c r="C52" s="1" t="s">
        <v>877</v>
      </c>
    </row>
    <row r="53">
      <c r="A53" s="1">
        <v>2.0</v>
      </c>
      <c r="B53" s="1" t="s">
        <v>878</v>
      </c>
      <c r="C53" s="1" t="s">
        <v>879</v>
      </c>
    </row>
    <row r="54">
      <c r="B54" s="1" t="s">
        <v>880</v>
      </c>
      <c r="C54" s="1" t="s">
        <v>881</v>
      </c>
    </row>
    <row r="55">
      <c r="A55" s="1">
        <v>3.0</v>
      </c>
      <c r="B55" s="1" t="s">
        <v>882</v>
      </c>
      <c r="C55" s="1" t="s">
        <v>883</v>
      </c>
    </row>
    <row r="56">
      <c r="B56" s="1" t="s">
        <v>884</v>
      </c>
      <c r="C56" s="1" t="s">
        <v>885</v>
      </c>
    </row>
    <row r="57">
      <c r="A57" s="1">
        <v>4.0</v>
      </c>
      <c r="B57" s="1" t="s">
        <v>886</v>
      </c>
      <c r="C57" s="1" t="s">
        <v>887</v>
      </c>
    </row>
  </sheetData>
  <mergeCells count="2">
    <mergeCell ref="A20:C27"/>
    <mergeCell ref="A35:C42"/>
  </mergeCells>
  <drawing r:id="rId1"/>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888</v>
      </c>
      <c r="F1" s="1">
        <v>2.0</v>
      </c>
      <c r="G1" s="1">
        <v>3.0</v>
      </c>
      <c r="H1" s="1">
        <v>4.0</v>
      </c>
      <c r="I1" s="1">
        <v>5.0</v>
      </c>
      <c r="J1" s="1">
        <v>6.0</v>
      </c>
      <c r="K1" s="1">
        <v>7.0</v>
      </c>
    </row>
    <row r="2">
      <c r="A2" s="1" t="s">
        <v>2</v>
      </c>
      <c r="B2" s="1" t="s">
        <v>747</v>
      </c>
      <c r="D2" s="1"/>
      <c r="E2" s="1"/>
      <c r="F2" s="17" t="s">
        <v>16</v>
      </c>
      <c r="G2" s="17" t="s">
        <v>829</v>
      </c>
      <c r="H2" s="1" t="s">
        <v>361</v>
      </c>
      <c r="I2" s="1" t="s">
        <v>102</v>
      </c>
      <c r="J2" s="1" t="s">
        <v>52</v>
      </c>
      <c r="K2" s="30" t="s">
        <v>103</v>
      </c>
    </row>
    <row r="3">
      <c r="A3" s="1" t="s">
        <v>12</v>
      </c>
      <c r="B3" s="1" t="s">
        <v>80</v>
      </c>
      <c r="D3" s="1" t="s">
        <v>14</v>
      </c>
      <c r="E3" s="3">
        <v>15.0</v>
      </c>
      <c r="F3" s="24">
        <f>F8+vlookup($E3,$E9:$L19,F1,false)+vlookup($E4,$E23:$L27,F1,false)+vlookup($E5,$E31:$L37,F1,false)</f>
        <v>277</v>
      </c>
      <c r="G3" s="24">
        <f>round((G8+vlookup($E3,$E9:$L19,G1,false))/E5,2)</f>
        <v>0.09</v>
      </c>
      <c r="H3" s="24">
        <f t="shared" ref="H3:J3" si="1">H8+vlookup($E3,$E9:$L19,H1,false)+vlookup($E4,$E23:$L27,H1,false)+vlookup($E5,$E31:$L37,H1,false)</f>
        <v>7.2</v>
      </c>
      <c r="I3" s="24">
        <f t="shared" si="1"/>
        <v>4</v>
      </c>
      <c r="J3" s="6">
        <f t="shared" si="1"/>
        <v>5</v>
      </c>
      <c r="K3" s="31">
        <f>K8+vlookup($E3,$E9:$N23,K1,false)+vlookup($E4,$E27:$N31,K1,false)+vlookup($E5,$E35:$N41,K1,false)</f>
        <v>8</v>
      </c>
      <c r="L3" s="18"/>
    </row>
    <row r="4">
      <c r="A4" s="1" t="s">
        <v>15</v>
      </c>
      <c r="B4" s="1" t="s">
        <v>16</v>
      </c>
      <c r="D4" s="1" t="s">
        <v>17</v>
      </c>
      <c r="E4" s="3">
        <v>5.0</v>
      </c>
      <c r="K4" s="32"/>
    </row>
    <row r="5">
      <c r="A5" s="1" t="s">
        <v>18</v>
      </c>
      <c r="B5" s="1" t="s">
        <v>58</v>
      </c>
      <c r="D5" s="1" t="s">
        <v>20</v>
      </c>
      <c r="E5" s="3">
        <v>7.0</v>
      </c>
      <c r="K5" s="32"/>
    </row>
    <row r="6">
      <c r="A6" s="1" t="s">
        <v>21</v>
      </c>
      <c r="B6" s="1">
        <v>8.0</v>
      </c>
      <c r="K6" s="32"/>
    </row>
    <row r="7">
      <c r="A7" s="1" t="s">
        <v>22</v>
      </c>
      <c r="B7" s="1" t="s">
        <v>81</v>
      </c>
      <c r="F7" s="2" t="str">
        <f t="shared" ref="F7:K7" si="2">F$2</f>
        <v>Damage</v>
      </c>
      <c r="G7" s="2" t="str">
        <f t="shared" si="2"/>
        <v>Attack interval</v>
      </c>
      <c r="H7" s="2" t="str">
        <f t="shared" si="2"/>
        <v>Buff duration</v>
      </c>
      <c r="I7" s="2" t="str">
        <f t="shared" si="2"/>
        <v>Activation interval</v>
      </c>
      <c r="J7" s="2" t="str">
        <f t="shared" si="2"/>
        <v>Attack speed increase</v>
      </c>
      <c r="K7" s="30" t="str">
        <f t="shared" si="2"/>
        <v>Hero Cooldown</v>
      </c>
      <c r="L7" s="2"/>
      <c r="M7" s="2"/>
      <c r="N7" s="2"/>
      <c r="O7" s="2"/>
      <c r="P7" s="2"/>
    </row>
    <row r="8">
      <c r="E8" s="1" t="s">
        <v>14</v>
      </c>
      <c r="F8" s="1">
        <v>35.0</v>
      </c>
      <c r="G8" s="1">
        <v>0.6</v>
      </c>
      <c r="H8" s="1">
        <v>3.0</v>
      </c>
      <c r="I8" s="1">
        <v>4.0</v>
      </c>
      <c r="J8" s="10">
        <v>5.0</v>
      </c>
      <c r="K8" s="33">
        <v>3.0</v>
      </c>
    </row>
    <row r="9">
      <c r="E9" s="1">
        <v>5.0</v>
      </c>
      <c r="F9" s="1">
        <v>0.0</v>
      </c>
      <c r="H9" s="1">
        <v>0.0</v>
      </c>
      <c r="K9" s="34">
        <v>0.0</v>
      </c>
    </row>
    <row r="10">
      <c r="A10" s="1" t="s">
        <v>14</v>
      </c>
      <c r="B10" s="1" t="s">
        <v>748</v>
      </c>
      <c r="E10" s="1">
        <v>6.0</v>
      </c>
      <c r="F10" s="1">
        <v>5.0</v>
      </c>
      <c r="H10" s="1">
        <v>0.3</v>
      </c>
      <c r="K10" s="34">
        <v>0.5</v>
      </c>
    </row>
    <row r="11">
      <c r="A11" s="1" t="s">
        <v>17</v>
      </c>
      <c r="B11" s="1" t="s">
        <v>60</v>
      </c>
      <c r="E11" s="1">
        <v>7.0</v>
      </c>
      <c r="F11" s="1">
        <v>12.0</v>
      </c>
      <c r="H11" s="1">
        <v>0.6</v>
      </c>
      <c r="K11" s="34">
        <v>1.0</v>
      </c>
    </row>
    <row r="12">
      <c r="A12" s="1" t="s">
        <v>20</v>
      </c>
      <c r="B12" s="1" t="s">
        <v>27</v>
      </c>
      <c r="E12" s="1">
        <v>8.0</v>
      </c>
      <c r="F12" s="1">
        <v>19.0</v>
      </c>
      <c r="H12" s="1">
        <v>0.9</v>
      </c>
      <c r="K12" s="34">
        <v>1.5</v>
      </c>
    </row>
    <row r="13">
      <c r="A13" s="1" t="s">
        <v>28</v>
      </c>
      <c r="B13" s="1">
        <v>6.0</v>
      </c>
      <c r="E13" s="1">
        <v>9.0</v>
      </c>
      <c r="F13" s="1">
        <v>28.0</v>
      </c>
      <c r="H13" s="1">
        <v>1.2</v>
      </c>
      <c r="K13" s="34">
        <v>2.0</v>
      </c>
    </row>
    <row r="14">
      <c r="E14" s="1">
        <v>10.0</v>
      </c>
      <c r="F14" s="1">
        <v>39.0</v>
      </c>
      <c r="H14" s="1">
        <v>1.5</v>
      </c>
      <c r="K14" s="34">
        <v>2.5</v>
      </c>
    </row>
    <row r="15">
      <c r="E15" s="1">
        <v>11.0</v>
      </c>
      <c r="F15" s="1">
        <v>51.0</v>
      </c>
      <c r="H15" s="1">
        <v>1.8</v>
      </c>
      <c r="K15" s="34">
        <v>3.0</v>
      </c>
    </row>
    <row r="16">
      <c r="E16" s="1">
        <v>12.0</v>
      </c>
      <c r="F16" s="1">
        <v>65.0</v>
      </c>
      <c r="H16" s="1">
        <v>2.1</v>
      </c>
      <c r="K16" s="34">
        <v>3.5</v>
      </c>
    </row>
    <row r="17">
      <c r="E17" s="1">
        <v>13.0</v>
      </c>
      <c r="F17" s="1">
        <v>81.0</v>
      </c>
      <c r="H17" s="1">
        <v>2.4</v>
      </c>
      <c r="K17" s="34">
        <v>4.0</v>
      </c>
    </row>
    <row r="18">
      <c r="E18" s="1">
        <v>14.0</v>
      </c>
      <c r="F18" s="1">
        <v>100.0</v>
      </c>
      <c r="H18" s="1">
        <v>2.7</v>
      </c>
      <c r="K18" s="34">
        <v>4.5</v>
      </c>
    </row>
    <row r="19">
      <c r="E19" s="1">
        <v>15.0</v>
      </c>
      <c r="F19" s="1">
        <v>122.0</v>
      </c>
      <c r="H19" s="1">
        <v>3.0</v>
      </c>
      <c r="K19" s="34">
        <v>5.0</v>
      </c>
    </row>
    <row r="20">
      <c r="A20" s="12" t="s">
        <v>889</v>
      </c>
      <c r="L20" s="10"/>
    </row>
    <row r="21">
      <c r="F21" s="2" t="str">
        <f t="shared" ref="F21:K21" si="3">F$2</f>
        <v>Damage</v>
      </c>
      <c r="G21" s="2" t="str">
        <f t="shared" si="3"/>
        <v>Attack interval</v>
      </c>
      <c r="H21" s="2" t="str">
        <f t="shared" si="3"/>
        <v>Buff duration</v>
      </c>
      <c r="I21" s="2" t="str">
        <f t="shared" si="3"/>
        <v>Activation interval</v>
      </c>
      <c r="J21" s="2" t="str">
        <f t="shared" si="3"/>
        <v>Attack speed increase</v>
      </c>
      <c r="K21" s="2" t="str">
        <f t="shared" si="3"/>
        <v>Hero Cooldown</v>
      </c>
      <c r="L21" s="2"/>
      <c r="M21" s="2"/>
      <c r="N21" s="2"/>
      <c r="O21" s="2"/>
      <c r="P21" s="2"/>
    </row>
    <row r="22">
      <c r="E22" s="1" t="s">
        <v>17</v>
      </c>
      <c r="F22" s="1">
        <f t="shared" ref="F22:K22" si="4">F$8</f>
        <v>35</v>
      </c>
      <c r="G22" s="1">
        <f t="shared" si="4"/>
        <v>0.6</v>
      </c>
      <c r="H22" s="1">
        <f t="shared" si="4"/>
        <v>3</v>
      </c>
      <c r="I22" s="1">
        <f t="shared" si="4"/>
        <v>4</v>
      </c>
      <c r="J22" s="10">
        <f t="shared" si="4"/>
        <v>5</v>
      </c>
      <c r="K22" s="1">
        <f t="shared" si="4"/>
        <v>3</v>
      </c>
      <c r="Q22" s="1" t="s">
        <v>539</v>
      </c>
    </row>
    <row r="23">
      <c r="E23" s="1">
        <v>1.0</v>
      </c>
      <c r="F23" s="1">
        <v>0.0</v>
      </c>
      <c r="H23" s="1">
        <v>0.0</v>
      </c>
      <c r="I23" s="1"/>
      <c r="J23" s="1"/>
      <c r="K23" s="1"/>
      <c r="L23" s="10"/>
    </row>
    <row r="24">
      <c r="E24" s="1">
        <v>2.0</v>
      </c>
      <c r="F24" s="1">
        <v>30.0</v>
      </c>
      <c r="H24" s="1">
        <v>0.3</v>
      </c>
      <c r="I24" s="1"/>
      <c r="J24" s="1"/>
      <c r="K24" s="1"/>
      <c r="L24" s="11"/>
      <c r="M24" s="10"/>
    </row>
    <row r="25">
      <c r="E25" s="1">
        <v>3.0</v>
      </c>
      <c r="F25" s="1">
        <v>60.0</v>
      </c>
      <c r="H25" s="1">
        <v>0.6</v>
      </c>
      <c r="I25" s="1"/>
      <c r="J25" s="1"/>
      <c r="K25" s="1"/>
      <c r="L25" s="10"/>
    </row>
    <row r="26">
      <c r="E26" s="1">
        <v>4.0</v>
      </c>
      <c r="F26" s="1">
        <v>90.0</v>
      </c>
      <c r="H26" s="1">
        <v>0.9</v>
      </c>
      <c r="I26" s="1"/>
      <c r="J26" s="1"/>
      <c r="K26" s="1"/>
      <c r="L26" s="11"/>
    </row>
    <row r="27">
      <c r="E27" s="1">
        <v>5.0</v>
      </c>
      <c r="F27" s="1">
        <v>120.0</v>
      </c>
      <c r="H27" s="1">
        <v>1.2</v>
      </c>
      <c r="I27" s="1"/>
      <c r="J27" s="1"/>
      <c r="K27" s="1"/>
      <c r="L27" s="10"/>
    </row>
    <row r="28">
      <c r="I28" s="24"/>
      <c r="J28" s="24"/>
      <c r="K28" s="24"/>
    </row>
    <row r="29">
      <c r="F29" s="2" t="str">
        <f t="shared" ref="F29:K29" si="5">F$2</f>
        <v>Damage</v>
      </c>
      <c r="G29" s="2" t="str">
        <f t="shared" si="5"/>
        <v>Attack interval</v>
      </c>
      <c r="H29" s="2" t="str">
        <f t="shared" si="5"/>
        <v>Buff duration</v>
      </c>
      <c r="I29" s="2" t="str">
        <f t="shared" si="5"/>
        <v>Activation interval</v>
      </c>
      <c r="J29" s="2" t="str">
        <f t="shared" si="5"/>
        <v>Attack speed increase</v>
      </c>
      <c r="K29" s="2" t="str">
        <f t="shared" si="5"/>
        <v>Hero Cooldown</v>
      </c>
      <c r="L29" s="2"/>
      <c r="M29" s="2"/>
      <c r="N29" s="2"/>
      <c r="O29" s="2"/>
      <c r="P29" s="2"/>
    </row>
    <row r="30">
      <c r="E30" s="1" t="s">
        <v>20</v>
      </c>
      <c r="F30" s="1">
        <f t="shared" ref="F30:K30" si="6">F$8</f>
        <v>35</v>
      </c>
      <c r="G30" s="1">
        <f t="shared" si="6"/>
        <v>0.6</v>
      </c>
      <c r="H30" s="1">
        <f t="shared" si="6"/>
        <v>3</v>
      </c>
      <c r="I30" s="1">
        <f t="shared" si="6"/>
        <v>4</v>
      </c>
      <c r="J30" s="10">
        <f t="shared" si="6"/>
        <v>5</v>
      </c>
      <c r="K30" s="1">
        <f t="shared" si="6"/>
        <v>3</v>
      </c>
    </row>
    <row r="31">
      <c r="E31" s="1">
        <v>1.0</v>
      </c>
      <c r="I31" s="1"/>
      <c r="J31" s="1"/>
      <c r="K31" s="1"/>
    </row>
    <row r="32">
      <c r="E32" s="1">
        <v>2.0</v>
      </c>
      <c r="I32" s="1"/>
      <c r="J32" s="1"/>
      <c r="K32" s="1"/>
      <c r="L32" s="10"/>
    </row>
    <row r="33">
      <c r="E33" s="1">
        <v>3.0</v>
      </c>
      <c r="I33" s="1"/>
      <c r="J33" s="1"/>
      <c r="K33" s="1"/>
      <c r="L33" s="10"/>
    </row>
    <row r="34">
      <c r="E34" s="1">
        <v>4.0</v>
      </c>
      <c r="I34" s="1"/>
      <c r="J34" s="1"/>
      <c r="K34" s="1"/>
      <c r="L34" s="10"/>
    </row>
    <row r="35">
      <c r="A35" s="12" t="s">
        <v>890</v>
      </c>
      <c r="E35" s="1">
        <v>5.0</v>
      </c>
      <c r="I35" s="1"/>
      <c r="J35" s="1"/>
      <c r="K35" s="1"/>
    </row>
    <row r="36">
      <c r="E36" s="1">
        <v>6.0</v>
      </c>
      <c r="I36" s="1"/>
      <c r="J36" s="1"/>
      <c r="K36" s="1"/>
    </row>
    <row r="37">
      <c r="E37" s="1">
        <v>7.0</v>
      </c>
      <c r="I37" s="1"/>
      <c r="J37" s="1"/>
      <c r="K37" s="1"/>
      <c r="L37" s="10"/>
    </row>
    <row r="50">
      <c r="A50" s="1" t="s">
        <v>35</v>
      </c>
    </row>
    <row r="51">
      <c r="A51" s="1">
        <v>1.0</v>
      </c>
    </row>
    <row r="53">
      <c r="A53" s="1">
        <v>2.0</v>
      </c>
    </row>
    <row r="55">
      <c r="A55" s="1">
        <v>3.0</v>
      </c>
    </row>
    <row r="57">
      <c r="A57" s="1">
        <v>4.0</v>
      </c>
    </row>
  </sheetData>
  <mergeCells count="2">
    <mergeCell ref="A20:C27"/>
    <mergeCell ref="A35:C42"/>
  </mergeCells>
  <drawing r:id="rId1"/>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891</v>
      </c>
    </row>
    <row r="2">
      <c r="A2" s="1" t="s">
        <v>892</v>
      </c>
    </row>
    <row r="3">
      <c r="A3" s="1" t="s">
        <v>893</v>
      </c>
    </row>
    <row r="4">
      <c r="A4" s="1" t="s">
        <v>894</v>
      </c>
    </row>
  </sheetData>
  <drawing r:id="rId1"/>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895</v>
      </c>
      <c r="B1" s="1" t="s">
        <v>1</v>
      </c>
    </row>
    <row r="2">
      <c r="A2" s="1" t="s">
        <v>896</v>
      </c>
      <c r="B2" s="1" t="s">
        <v>3</v>
      </c>
    </row>
    <row r="3">
      <c r="A3" s="1" t="s">
        <v>897</v>
      </c>
      <c r="B3" s="1" t="s">
        <v>13</v>
      </c>
    </row>
    <row r="4">
      <c r="A4" s="1" t="s">
        <v>898</v>
      </c>
      <c r="B4" s="1" t="s">
        <v>16</v>
      </c>
    </row>
    <row r="5">
      <c r="A5" s="1" t="s">
        <v>899</v>
      </c>
      <c r="B5" s="1" t="s">
        <v>19</v>
      </c>
    </row>
    <row r="6">
      <c r="A6" s="1" t="s">
        <v>900</v>
      </c>
      <c r="B6" s="39">
        <v>7.0</v>
      </c>
    </row>
    <row r="7">
      <c r="A7" s="1" t="s">
        <v>901</v>
      </c>
      <c r="B7" s="39">
        <v>15.0</v>
      </c>
    </row>
    <row r="8">
      <c r="A8" s="1" t="s">
        <v>902</v>
      </c>
      <c r="B8" s="39">
        <v>1.0</v>
      </c>
    </row>
    <row r="9">
      <c r="A9" s="1" t="s">
        <v>903</v>
      </c>
      <c r="B9" s="39">
        <v>2.0</v>
      </c>
    </row>
    <row r="10">
      <c r="A10" s="1" t="s">
        <v>904</v>
      </c>
      <c r="B10" s="39">
        <v>1.0</v>
      </c>
    </row>
    <row r="11">
      <c r="A11" s="1" t="s">
        <v>905</v>
      </c>
      <c r="B11" s="39">
        <v>7.0</v>
      </c>
    </row>
    <row r="12">
      <c r="A12" s="1" t="s">
        <v>906</v>
      </c>
      <c r="B12" s="39">
        <v>8.0</v>
      </c>
    </row>
    <row r="13">
      <c r="A13" s="1" t="s">
        <v>907</v>
      </c>
      <c r="B13" s="1" t="s">
        <v>4</v>
      </c>
      <c r="C13" s="1" t="s">
        <v>5</v>
      </c>
      <c r="D13" s="1" t="s">
        <v>6</v>
      </c>
      <c r="E13" s="1" t="s">
        <v>7</v>
      </c>
      <c r="F13" s="1" t="s">
        <v>8</v>
      </c>
      <c r="G13" s="1" t="s">
        <v>9</v>
      </c>
      <c r="H13" s="1" t="s">
        <v>10</v>
      </c>
      <c r="I13" s="1" t="s">
        <v>11</v>
      </c>
    </row>
    <row r="14">
      <c r="A14" s="1" t="s">
        <v>908</v>
      </c>
      <c r="B14" s="1" t="s">
        <v>909</v>
      </c>
      <c r="C14" s="1" t="s">
        <v>17</v>
      </c>
      <c r="D14" s="1" t="s">
        <v>20</v>
      </c>
      <c r="E14" s="1" t="s">
        <v>4</v>
      </c>
      <c r="F14" s="1" t="s">
        <v>5</v>
      </c>
      <c r="G14" s="1" t="s">
        <v>6</v>
      </c>
      <c r="H14" s="1" t="s">
        <v>7</v>
      </c>
      <c r="I14" s="1" t="s">
        <v>8</v>
      </c>
      <c r="J14" s="1" t="s">
        <v>9</v>
      </c>
      <c r="K14" s="1" t="s">
        <v>10</v>
      </c>
      <c r="L14" s="1" t="s">
        <v>11</v>
      </c>
    </row>
    <row r="15">
      <c r="A15" s="39">
        <v>1.0</v>
      </c>
      <c r="B15" s="39">
        <v>7.0</v>
      </c>
      <c r="C15" s="39">
        <v>1.0</v>
      </c>
      <c r="D15" s="39">
        <v>1.0</v>
      </c>
      <c r="E15" s="39">
        <v>125.0</v>
      </c>
      <c r="F15" s="39">
        <v>0.25</v>
      </c>
      <c r="G15" s="39">
        <v>12.0</v>
      </c>
      <c r="H15" s="39">
        <v>30.0</v>
      </c>
      <c r="I15" s="39">
        <v>10.0</v>
      </c>
      <c r="J15" s="39">
        <v>0.35</v>
      </c>
      <c r="K15" s="39">
        <v>10.0</v>
      </c>
      <c r="L15" s="39">
        <v>4.0</v>
      </c>
    </row>
    <row r="16">
      <c r="A16" s="39">
        <v>1.0</v>
      </c>
      <c r="B16" s="39">
        <v>7.0</v>
      </c>
      <c r="C16" s="39">
        <v>1.0</v>
      </c>
      <c r="D16" s="39">
        <v>2.0</v>
      </c>
      <c r="E16" s="39">
        <v>250.0</v>
      </c>
      <c r="F16" s="39">
        <v>0.25</v>
      </c>
      <c r="G16" s="39">
        <v>12.0</v>
      </c>
      <c r="H16" s="39">
        <v>30.0</v>
      </c>
      <c r="I16" s="39">
        <v>10.0</v>
      </c>
      <c r="J16" s="39">
        <v>0.35</v>
      </c>
      <c r="K16" s="39">
        <v>10.0</v>
      </c>
      <c r="L16" s="39">
        <v>4.0</v>
      </c>
    </row>
    <row r="17">
      <c r="A17" s="39">
        <v>1.0</v>
      </c>
      <c r="B17" s="39">
        <v>7.0</v>
      </c>
      <c r="C17" s="39">
        <v>1.0</v>
      </c>
      <c r="D17" s="39">
        <v>3.0</v>
      </c>
      <c r="E17" s="39">
        <v>375.0</v>
      </c>
      <c r="F17" s="39">
        <v>0.25</v>
      </c>
      <c r="G17" s="39">
        <v>12.0</v>
      </c>
      <c r="H17" s="39">
        <v>30.0</v>
      </c>
      <c r="I17" s="39">
        <v>10.0</v>
      </c>
      <c r="J17" s="39">
        <v>0.35</v>
      </c>
      <c r="K17" s="39">
        <v>10.0</v>
      </c>
      <c r="L17" s="39">
        <v>4.0</v>
      </c>
    </row>
    <row r="18">
      <c r="A18" s="39">
        <v>1.0</v>
      </c>
      <c r="B18" s="39">
        <v>7.0</v>
      </c>
      <c r="C18" s="39">
        <v>1.0</v>
      </c>
      <c r="D18" s="39">
        <v>4.0</v>
      </c>
      <c r="E18" s="39">
        <v>500.0</v>
      </c>
      <c r="F18" s="39">
        <v>0.25</v>
      </c>
      <c r="G18" s="39">
        <v>12.0</v>
      </c>
      <c r="H18" s="39">
        <v>30.0</v>
      </c>
      <c r="I18" s="39">
        <v>10.0</v>
      </c>
      <c r="J18" s="39">
        <v>0.35</v>
      </c>
      <c r="K18" s="39">
        <v>10.0</v>
      </c>
      <c r="L18" s="39">
        <v>4.0</v>
      </c>
    </row>
    <row r="19">
      <c r="A19" s="39">
        <v>1.0</v>
      </c>
      <c r="B19" s="39">
        <v>7.0</v>
      </c>
      <c r="C19" s="39">
        <v>1.0</v>
      </c>
      <c r="D19" s="39">
        <v>5.0</v>
      </c>
      <c r="E19" s="39">
        <v>625.0</v>
      </c>
      <c r="F19" s="39">
        <v>0.25</v>
      </c>
      <c r="G19" s="39">
        <v>12.0</v>
      </c>
      <c r="H19" s="39">
        <v>30.0</v>
      </c>
      <c r="I19" s="39">
        <v>10.0</v>
      </c>
      <c r="J19" s="39">
        <v>0.35</v>
      </c>
      <c r="K19" s="39">
        <v>10.0</v>
      </c>
      <c r="L19" s="39">
        <v>4.0</v>
      </c>
    </row>
    <row r="20">
      <c r="A20" s="39">
        <v>1.0</v>
      </c>
      <c r="B20" s="39">
        <v>7.0</v>
      </c>
      <c r="C20" s="39">
        <v>1.0</v>
      </c>
      <c r="D20" s="39">
        <v>6.0</v>
      </c>
      <c r="E20" s="39">
        <v>750.0</v>
      </c>
      <c r="F20" s="39">
        <v>0.25</v>
      </c>
      <c r="G20" s="39">
        <v>12.0</v>
      </c>
      <c r="H20" s="39">
        <v>30.0</v>
      </c>
      <c r="I20" s="39">
        <v>10.0</v>
      </c>
      <c r="J20" s="39">
        <v>0.35</v>
      </c>
      <c r="K20" s="39">
        <v>10.0</v>
      </c>
      <c r="L20" s="39">
        <v>4.0</v>
      </c>
    </row>
    <row r="21">
      <c r="A21" s="39">
        <v>1.0</v>
      </c>
      <c r="B21" s="39">
        <v>7.0</v>
      </c>
      <c r="C21" s="39">
        <v>1.0</v>
      </c>
      <c r="D21" s="39">
        <v>7.0</v>
      </c>
      <c r="E21" s="39">
        <v>875.0</v>
      </c>
      <c r="F21" s="39">
        <v>0.25</v>
      </c>
      <c r="G21" s="39">
        <v>12.0</v>
      </c>
      <c r="H21" s="39">
        <v>30.0</v>
      </c>
      <c r="I21" s="39">
        <v>10.0</v>
      </c>
      <c r="J21" s="39">
        <v>0.35</v>
      </c>
      <c r="K21" s="39">
        <v>10.0</v>
      </c>
      <c r="L21" s="39">
        <v>4.0</v>
      </c>
    </row>
    <row r="22">
      <c r="A22" s="39">
        <v>1.0</v>
      </c>
      <c r="B22" s="39">
        <v>7.0</v>
      </c>
      <c r="C22" s="39">
        <v>2.0</v>
      </c>
      <c r="D22" s="39">
        <v>1.0</v>
      </c>
      <c r="E22" s="39">
        <v>125.0</v>
      </c>
      <c r="F22" s="39">
        <v>0.25</v>
      </c>
      <c r="G22" s="39">
        <v>12.0</v>
      </c>
      <c r="H22" s="39">
        <v>30.0</v>
      </c>
      <c r="I22" s="39">
        <v>10.0</v>
      </c>
      <c r="J22" s="39">
        <v>0.35</v>
      </c>
      <c r="K22" s="39">
        <v>10.0</v>
      </c>
      <c r="L22" s="39">
        <v>4.0</v>
      </c>
    </row>
    <row r="23">
      <c r="A23" s="39">
        <v>1.0</v>
      </c>
      <c r="B23" s="39">
        <v>7.0</v>
      </c>
      <c r="C23" s="39">
        <v>2.0</v>
      </c>
      <c r="D23" s="39">
        <v>2.0</v>
      </c>
      <c r="E23" s="39">
        <v>250.0</v>
      </c>
      <c r="F23" s="39">
        <v>0.25</v>
      </c>
      <c r="G23" s="39">
        <v>12.0</v>
      </c>
      <c r="H23" s="39">
        <v>30.0</v>
      </c>
      <c r="I23" s="39">
        <v>10.0</v>
      </c>
      <c r="J23" s="39">
        <v>0.35</v>
      </c>
      <c r="K23" s="39">
        <v>10.0</v>
      </c>
      <c r="L23" s="39">
        <v>4.0</v>
      </c>
    </row>
    <row r="24">
      <c r="A24" s="39">
        <v>1.0</v>
      </c>
      <c r="B24" s="39">
        <v>7.0</v>
      </c>
      <c r="C24" s="39">
        <v>2.0</v>
      </c>
      <c r="D24" s="39">
        <v>3.0</v>
      </c>
      <c r="E24" s="39">
        <v>375.0</v>
      </c>
      <c r="F24" s="39">
        <v>0.25</v>
      </c>
      <c r="G24" s="39">
        <v>12.0</v>
      </c>
      <c r="H24" s="39">
        <v>30.0</v>
      </c>
      <c r="I24" s="39">
        <v>10.0</v>
      </c>
      <c r="J24" s="39">
        <v>0.35</v>
      </c>
      <c r="K24" s="39">
        <v>10.0</v>
      </c>
      <c r="L24" s="39">
        <v>4.0</v>
      </c>
    </row>
    <row r="25">
      <c r="A25" s="39">
        <v>1.0</v>
      </c>
      <c r="B25" s="39">
        <v>7.0</v>
      </c>
      <c r="C25" s="39">
        <v>2.0</v>
      </c>
      <c r="D25" s="39">
        <v>4.0</v>
      </c>
      <c r="E25" s="39">
        <v>500.0</v>
      </c>
      <c r="F25" s="39">
        <v>0.25</v>
      </c>
      <c r="G25" s="39">
        <v>12.0</v>
      </c>
      <c r="H25" s="39">
        <v>30.0</v>
      </c>
      <c r="I25" s="39">
        <v>10.0</v>
      </c>
      <c r="J25" s="39">
        <v>0.35</v>
      </c>
      <c r="K25" s="39">
        <v>10.0</v>
      </c>
      <c r="L25" s="39">
        <v>4.0</v>
      </c>
    </row>
    <row r="26">
      <c r="A26" s="39">
        <v>1.0</v>
      </c>
      <c r="B26" s="39">
        <v>7.0</v>
      </c>
      <c r="C26" s="39">
        <v>2.0</v>
      </c>
      <c r="D26" s="39">
        <v>5.0</v>
      </c>
      <c r="E26" s="39">
        <v>625.0</v>
      </c>
      <c r="F26" s="39">
        <v>0.25</v>
      </c>
      <c r="G26" s="39">
        <v>12.0</v>
      </c>
      <c r="H26" s="39">
        <v>30.0</v>
      </c>
      <c r="I26" s="39">
        <v>10.0</v>
      </c>
      <c r="J26" s="39">
        <v>0.35</v>
      </c>
      <c r="K26" s="39">
        <v>10.0</v>
      </c>
      <c r="L26" s="39">
        <v>4.0</v>
      </c>
    </row>
    <row r="27">
      <c r="A27" s="39">
        <v>1.0</v>
      </c>
      <c r="B27" s="39">
        <v>7.0</v>
      </c>
      <c r="C27" s="39">
        <v>2.0</v>
      </c>
      <c r="D27" s="39">
        <v>6.0</v>
      </c>
      <c r="E27" s="39">
        <v>750.0</v>
      </c>
      <c r="F27" s="39">
        <v>0.25</v>
      </c>
      <c r="G27" s="39">
        <v>12.0</v>
      </c>
      <c r="H27" s="39">
        <v>30.0</v>
      </c>
      <c r="I27" s="39">
        <v>10.0</v>
      </c>
      <c r="J27" s="39">
        <v>0.35</v>
      </c>
      <c r="K27" s="39">
        <v>10.0</v>
      </c>
      <c r="L27" s="39">
        <v>4.0</v>
      </c>
    </row>
    <row r="28">
      <c r="A28" s="39">
        <v>1.0</v>
      </c>
      <c r="B28" s="39">
        <v>7.0</v>
      </c>
      <c r="C28" s="39">
        <v>2.0</v>
      </c>
      <c r="D28" s="39">
        <v>7.0</v>
      </c>
      <c r="E28" s="39">
        <v>875.0</v>
      </c>
      <c r="F28" s="39">
        <v>0.25</v>
      </c>
      <c r="G28" s="39">
        <v>12.0</v>
      </c>
      <c r="H28" s="39">
        <v>30.0</v>
      </c>
      <c r="I28" s="39">
        <v>10.0</v>
      </c>
      <c r="J28" s="39">
        <v>0.35</v>
      </c>
      <c r="K28" s="39">
        <v>10.0</v>
      </c>
      <c r="L28" s="39">
        <v>4.0</v>
      </c>
    </row>
    <row r="29">
      <c r="A29" s="39">
        <v>1.0</v>
      </c>
      <c r="B29" s="39">
        <v>8.0</v>
      </c>
      <c r="C29" s="39">
        <v>1.0</v>
      </c>
      <c r="D29" s="39">
        <v>1.0</v>
      </c>
      <c r="E29" s="39">
        <v>142.0</v>
      </c>
      <c r="F29" s="39">
        <v>0.25</v>
      </c>
      <c r="G29" s="39">
        <v>12.0</v>
      </c>
      <c r="H29" s="39">
        <v>30.0</v>
      </c>
      <c r="I29" s="39">
        <v>10.0</v>
      </c>
      <c r="J29" s="39">
        <v>0.35</v>
      </c>
      <c r="K29" s="39">
        <v>10.0</v>
      </c>
      <c r="L29" s="39">
        <v>4.5</v>
      </c>
    </row>
    <row r="30">
      <c r="A30" s="39">
        <v>1.0</v>
      </c>
      <c r="B30" s="39">
        <v>8.0</v>
      </c>
      <c r="C30" s="39">
        <v>1.0</v>
      </c>
      <c r="D30" s="39">
        <v>2.0</v>
      </c>
      <c r="E30" s="39">
        <v>285.0</v>
      </c>
      <c r="F30" s="39">
        <v>0.25</v>
      </c>
      <c r="G30" s="39">
        <v>12.0</v>
      </c>
      <c r="H30" s="39">
        <v>30.0</v>
      </c>
      <c r="I30" s="39">
        <v>10.0</v>
      </c>
      <c r="J30" s="39">
        <v>0.35</v>
      </c>
      <c r="K30" s="39">
        <v>10.0</v>
      </c>
      <c r="L30" s="39">
        <v>4.5</v>
      </c>
    </row>
    <row r="31">
      <c r="A31" s="39">
        <v>1.0</v>
      </c>
      <c r="B31" s="39">
        <v>8.0</v>
      </c>
      <c r="C31" s="39">
        <v>1.0</v>
      </c>
      <c r="D31" s="39">
        <v>3.0</v>
      </c>
      <c r="E31" s="39">
        <v>427.0</v>
      </c>
      <c r="F31" s="39">
        <v>0.25</v>
      </c>
      <c r="G31" s="39">
        <v>12.0</v>
      </c>
      <c r="H31" s="39">
        <v>30.0</v>
      </c>
      <c r="I31" s="39">
        <v>10.0</v>
      </c>
      <c r="J31" s="39">
        <v>0.35</v>
      </c>
      <c r="K31" s="39">
        <v>10.0</v>
      </c>
      <c r="L31" s="39">
        <v>4.5</v>
      </c>
    </row>
    <row r="32">
      <c r="A32" s="39">
        <v>1.0</v>
      </c>
      <c r="B32" s="39">
        <v>8.0</v>
      </c>
      <c r="C32" s="39">
        <v>1.0</v>
      </c>
      <c r="D32" s="39">
        <v>4.0</v>
      </c>
      <c r="E32" s="39">
        <v>570.0</v>
      </c>
      <c r="F32" s="39">
        <v>0.25</v>
      </c>
      <c r="G32" s="39">
        <v>12.0</v>
      </c>
      <c r="H32" s="39">
        <v>30.0</v>
      </c>
      <c r="I32" s="39">
        <v>10.0</v>
      </c>
      <c r="J32" s="39">
        <v>0.35</v>
      </c>
      <c r="K32" s="39">
        <v>10.0</v>
      </c>
      <c r="L32" s="39">
        <v>4.5</v>
      </c>
    </row>
    <row r="33">
      <c r="A33" s="39">
        <v>1.0</v>
      </c>
      <c r="B33" s="39">
        <v>8.0</v>
      </c>
      <c r="C33" s="39">
        <v>1.0</v>
      </c>
      <c r="D33" s="39">
        <v>5.0</v>
      </c>
      <c r="E33" s="39">
        <v>713.0</v>
      </c>
      <c r="F33" s="39">
        <v>0.25</v>
      </c>
      <c r="G33" s="39">
        <v>12.0</v>
      </c>
      <c r="H33" s="39">
        <v>30.0</v>
      </c>
      <c r="I33" s="39">
        <v>10.0</v>
      </c>
      <c r="J33" s="39">
        <v>0.35</v>
      </c>
      <c r="K33" s="39">
        <v>10.0</v>
      </c>
      <c r="L33" s="39">
        <v>4.5</v>
      </c>
    </row>
    <row r="34">
      <c r="A34" s="39">
        <v>1.0</v>
      </c>
      <c r="B34" s="39">
        <v>8.0</v>
      </c>
      <c r="C34" s="39">
        <v>1.0</v>
      </c>
      <c r="D34" s="39">
        <v>6.0</v>
      </c>
      <c r="E34" s="39">
        <v>855.0</v>
      </c>
      <c r="F34" s="39">
        <v>0.25</v>
      </c>
      <c r="G34" s="39">
        <v>12.0</v>
      </c>
      <c r="H34" s="39">
        <v>30.0</v>
      </c>
      <c r="I34" s="39">
        <v>10.0</v>
      </c>
      <c r="J34" s="39">
        <v>0.35</v>
      </c>
      <c r="K34" s="39">
        <v>10.0</v>
      </c>
      <c r="L34" s="39">
        <v>4.5</v>
      </c>
    </row>
    <row r="35">
      <c r="A35" s="39">
        <v>1.0</v>
      </c>
      <c r="B35" s="39">
        <v>8.0</v>
      </c>
      <c r="C35" s="39">
        <v>1.0</v>
      </c>
      <c r="D35" s="39">
        <v>7.0</v>
      </c>
      <c r="E35" s="39">
        <v>998.0</v>
      </c>
      <c r="F35" s="39">
        <v>0.25</v>
      </c>
      <c r="G35" s="39">
        <v>12.0</v>
      </c>
      <c r="H35" s="39">
        <v>30.0</v>
      </c>
      <c r="I35" s="39">
        <v>10.0</v>
      </c>
      <c r="J35" s="39">
        <v>0.35</v>
      </c>
      <c r="K35" s="39">
        <v>10.0</v>
      </c>
      <c r="L35" s="39">
        <v>4.5</v>
      </c>
    </row>
    <row r="36">
      <c r="A36" s="39">
        <v>1.0</v>
      </c>
      <c r="B36" s="39">
        <v>8.0</v>
      </c>
      <c r="C36" s="39">
        <v>2.0</v>
      </c>
      <c r="D36" s="39">
        <v>1.0</v>
      </c>
      <c r="E36" s="39">
        <v>142.0</v>
      </c>
      <c r="F36" s="39">
        <v>0.25</v>
      </c>
      <c r="G36" s="39">
        <v>12.0</v>
      </c>
      <c r="H36" s="39">
        <v>30.0</v>
      </c>
      <c r="I36" s="39">
        <v>10.0</v>
      </c>
      <c r="J36" s="39">
        <v>0.35</v>
      </c>
      <c r="K36" s="39">
        <v>10.0</v>
      </c>
      <c r="L36" s="39">
        <v>4.5</v>
      </c>
    </row>
    <row r="37">
      <c r="A37" s="39">
        <v>1.0</v>
      </c>
      <c r="B37" s="39">
        <v>8.0</v>
      </c>
      <c r="C37" s="39">
        <v>2.0</v>
      </c>
      <c r="D37" s="39">
        <v>2.0</v>
      </c>
      <c r="E37" s="39">
        <v>285.0</v>
      </c>
      <c r="F37" s="39">
        <v>0.25</v>
      </c>
      <c r="G37" s="39">
        <v>12.0</v>
      </c>
      <c r="H37" s="39">
        <v>30.0</v>
      </c>
      <c r="I37" s="39">
        <v>10.0</v>
      </c>
      <c r="J37" s="39">
        <v>0.35</v>
      </c>
      <c r="K37" s="39">
        <v>10.0</v>
      </c>
      <c r="L37" s="39">
        <v>4.5</v>
      </c>
    </row>
    <row r="38">
      <c r="A38" s="39">
        <v>1.0</v>
      </c>
      <c r="B38" s="39">
        <v>8.0</v>
      </c>
      <c r="C38" s="39">
        <v>2.0</v>
      </c>
      <c r="D38" s="39">
        <v>3.0</v>
      </c>
      <c r="E38" s="39">
        <v>427.0</v>
      </c>
      <c r="F38" s="39">
        <v>0.25</v>
      </c>
      <c r="G38" s="39">
        <v>12.0</v>
      </c>
      <c r="H38" s="39">
        <v>30.0</v>
      </c>
      <c r="I38" s="39">
        <v>10.0</v>
      </c>
      <c r="J38" s="39">
        <v>0.35</v>
      </c>
      <c r="K38" s="39">
        <v>10.0</v>
      </c>
      <c r="L38" s="39">
        <v>4.5</v>
      </c>
    </row>
    <row r="39">
      <c r="A39" s="39">
        <v>1.0</v>
      </c>
      <c r="B39" s="39">
        <v>8.0</v>
      </c>
      <c r="C39" s="39">
        <v>2.0</v>
      </c>
      <c r="D39" s="39">
        <v>4.0</v>
      </c>
      <c r="E39" s="39">
        <v>570.0</v>
      </c>
      <c r="F39" s="39">
        <v>0.25</v>
      </c>
      <c r="G39" s="39">
        <v>12.0</v>
      </c>
      <c r="H39" s="39">
        <v>30.0</v>
      </c>
      <c r="I39" s="39">
        <v>10.0</v>
      </c>
      <c r="J39" s="39">
        <v>0.35</v>
      </c>
      <c r="K39" s="39">
        <v>10.0</v>
      </c>
      <c r="L39" s="39">
        <v>4.5</v>
      </c>
    </row>
    <row r="40">
      <c r="A40" s="39">
        <v>1.0</v>
      </c>
      <c r="B40" s="39">
        <v>8.0</v>
      </c>
      <c r="C40" s="39">
        <v>2.0</v>
      </c>
      <c r="D40" s="39">
        <v>5.0</v>
      </c>
      <c r="E40" s="39">
        <v>713.0</v>
      </c>
      <c r="F40" s="39">
        <v>0.25</v>
      </c>
      <c r="G40" s="39">
        <v>12.0</v>
      </c>
      <c r="H40" s="39">
        <v>30.0</v>
      </c>
      <c r="I40" s="39">
        <v>10.0</v>
      </c>
      <c r="J40" s="39">
        <v>0.35</v>
      </c>
      <c r="K40" s="39">
        <v>10.0</v>
      </c>
      <c r="L40" s="39">
        <v>4.5</v>
      </c>
    </row>
    <row r="41">
      <c r="A41" s="39">
        <v>1.0</v>
      </c>
      <c r="B41" s="39">
        <v>8.0</v>
      </c>
      <c r="C41" s="39">
        <v>2.0</v>
      </c>
      <c r="D41" s="39">
        <v>6.0</v>
      </c>
      <c r="E41" s="39">
        <v>855.0</v>
      </c>
      <c r="F41" s="39">
        <v>0.25</v>
      </c>
      <c r="G41" s="39">
        <v>12.0</v>
      </c>
      <c r="H41" s="39">
        <v>30.0</v>
      </c>
      <c r="I41" s="39">
        <v>10.0</v>
      </c>
      <c r="J41" s="39">
        <v>0.35</v>
      </c>
      <c r="K41" s="39">
        <v>10.0</v>
      </c>
      <c r="L41" s="39">
        <v>4.5</v>
      </c>
    </row>
    <row r="42">
      <c r="A42" s="39">
        <v>1.0</v>
      </c>
      <c r="B42" s="39">
        <v>8.0</v>
      </c>
      <c r="C42" s="39">
        <v>2.0</v>
      </c>
      <c r="D42" s="39">
        <v>7.0</v>
      </c>
      <c r="E42" s="39">
        <v>998.0</v>
      </c>
      <c r="F42" s="39">
        <v>0.25</v>
      </c>
      <c r="G42" s="39">
        <v>12.0</v>
      </c>
      <c r="H42" s="39">
        <v>30.0</v>
      </c>
      <c r="I42" s="39">
        <v>10.0</v>
      </c>
      <c r="J42" s="39">
        <v>0.35</v>
      </c>
      <c r="K42" s="39">
        <v>10.0</v>
      </c>
      <c r="L42" s="39">
        <v>4.5</v>
      </c>
    </row>
    <row r="43">
      <c r="A43" s="39">
        <v>1.0</v>
      </c>
      <c r="B43" s="39">
        <v>9.0</v>
      </c>
      <c r="C43" s="39">
        <v>1.0</v>
      </c>
      <c r="D43" s="39">
        <v>1.0</v>
      </c>
      <c r="E43" s="39">
        <v>162.0</v>
      </c>
      <c r="F43" s="39">
        <v>0.25</v>
      </c>
      <c r="G43" s="39">
        <v>12.0</v>
      </c>
      <c r="H43" s="39">
        <v>30.0</v>
      </c>
      <c r="I43" s="39">
        <v>10.0</v>
      </c>
      <c r="J43" s="39">
        <v>0.35</v>
      </c>
      <c r="K43" s="39">
        <v>10.0</v>
      </c>
      <c r="L43" s="39">
        <v>5.0</v>
      </c>
    </row>
    <row r="44">
      <c r="A44" s="39">
        <v>1.0</v>
      </c>
      <c r="B44" s="39">
        <v>9.0</v>
      </c>
      <c r="C44" s="39">
        <v>1.0</v>
      </c>
      <c r="D44" s="39">
        <v>2.0</v>
      </c>
      <c r="E44" s="39">
        <v>325.0</v>
      </c>
      <c r="F44" s="39">
        <v>0.25</v>
      </c>
      <c r="G44" s="39">
        <v>12.0</v>
      </c>
      <c r="H44" s="39">
        <v>30.0</v>
      </c>
      <c r="I44" s="39">
        <v>10.0</v>
      </c>
      <c r="J44" s="39">
        <v>0.35</v>
      </c>
      <c r="K44" s="39">
        <v>10.0</v>
      </c>
      <c r="L44" s="39">
        <v>5.0</v>
      </c>
    </row>
    <row r="45">
      <c r="A45" s="39">
        <v>1.0</v>
      </c>
      <c r="B45" s="39">
        <v>9.0</v>
      </c>
      <c r="C45" s="39">
        <v>1.0</v>
      </c>
      <c r="D45" s="39">
        <v>3.0</v>
      </c>
      <c r="E45" s="39">
        <v>487.0</v>
      </c>
      <c r="F45" s="39">
        <v>0.25</v>
      </c>
      <c r="G45" s="39">
        <v>12.0</v>
      </c>
      <c r="H45" s="39">
        <v>30.0</v>
      </c>
      <c r="I45" s="39">
        <v>10.0</v>
      </c>
      <c r="J45" s="39">
        <v>0.35</v>
      </c>
      <c r="K45" s="39">
        <v>10.0</v>
      </c>
      <c r="L45" s="39">
        <v>5.0</v>
      </c>
    </row>
    <row r="46">
      <c r="A46" s="39">
        <v>1.0</v>
      </c>
      <c r="B46" s="39">
        <v>9.0</v>
      </c>
      <c r="C46" s="39">
        <v>1.0</v>
      </c>
      <c r="D46" s="39">
        <v>4.0</v>
      </c>
      <c r="E46" s="39">
        <v>650.0</v>
      </c>
      <c r="F46" s="39">
        <v>0.25</v>
      </c>
      <c r="G46" s="39">
        <v>12.0</v>
      </c>
      <c r="H46" s="39">
        <v>30.0</v>
      </c>
      <c r="I46" s="39">
        <v>10.0</v>
      </c>
      <c r="J46" s="39">
        <v>0.35</v>
      </c>
      <c r="K46" s="39">
        <v>10.0</v>
      </c>
      <c r="L46" s="39">
        <v>5.0</v>
      </c>
    </row>
    <row r="47">
      <c r="A47" s="39">
        <v>1.0</v>
      </c>
      <c r="B47" s="39">
        <v>9.0</v>
      </c>
      <c r="C47" s="39">
        <v>1.0</v>
      </c>
      <c r="D47" s="39">
        <v>5.0</v>
      </c>
      <c r="E47" s="39">
        <v>812.0</v>
      </c>
      <c r="F47" s="39">
        <v>0.25</v>
      </c>
      <c r="G47" s="39">
        <v>12.0</v>
      </c>
      <c r="H47" s="39">
        <v>30.0</v>
      </c>
      <c r="I47" s="39">
        <v>10.0</v>
      </c>
      <c r="J47" s="39">
        <v>0.35</v>
      </c>
      <c r="K47" s="39">
        <v>10.0</v>
      </c>
      <c r="L47" s="39">
        <v>5.0</v>
      </c>
    </row>
    <row r="48">
      <c r="A48" s="39">
        <v>1.0</v>
      </c>
      <c r="B48" s="39">
        <v>9.0</v>
      </c>
      <c r="C48" s="39">
        <v>1.0</v>
      </c>
      <c r="D48" s="39">
        <v>6.0</v>
      </c>
      <c r="E48" s="39">
        <v>975.0</v>
      </c>
      <c r="F48" s="39">
        <v>0.25</v>
      </c>
      <c r="G48" s="39">
        <v>12.0</v>
      </c>
      <c r="H48" s="39">
        <v>30.0</v>
      </c>
      <c r="I48" s="39">
        <v>10.0</v>
      </c>
      <c r="J48" s="39">
        <v>0.35</v>
      </c>
      <c r="K48" s="39">
        <v>10.0</v>
      </c>
      <c r="L48" s="39">
        <v>5.0</v>
      </c>
    </row>
    <row r="49">
      <c r="A49" s="39">
        <v>1.0</v>
      </c>
      <c r="B49" s="39">
        <v>9.0</v>
      </c>
      <c r="C49" s="39">
        <v>1.0</v>
      </c>
      <c r="D49" s="39">
        <v>7.0</v>
      </c>
      <c r="E49" s="39">
        <v>1138.0</v>
      </c>
      <c r="F49" s="39">
        <v>0.25</v>
      </c>
      <c r="G49" s="39">
        <v>12.0</v>
      </c>
      <c r="H49" s="39">
        <v>30.0</v>
      </c>
      <c r="I49" s="39">
        <v>10.0</v>
      </c>
      <c r="J49" s="39">
        <v>0.35</v>
      </c>
      <c r="K49" s="39">
        <v>10.0</v>
      </c>
      <c r="L49" s="39">
        <v>5.0</v>
      </c>
    </row>
    <row r="50">
      <c r="A50" s="39">
        <v>1.0</v>
      </c>
      <c r="B50" s="39">
        <v>9.0</v>
      </c>
      <c r="C50" s="39">
        <v>2.0</v>
      </c>
      <c r="D50" s="39">
        <v>1.0</v>
      </c>
      <c r="E50" s="39">
        <v>162.0</v>
      </c>
      <c r="F50" s="39">
        <v>0.25</v>
      </c>
      <c r="G50" s="39">
        <v>12.0</v>
      </c>
      <c r="H50" s="39">
        <v>30.0</v>
      </c>
      <c r="I50" s="39">
        <v>10.0</v>
      </c>
      <c r="J50" s="39">
        <v>0.35</v>
      </c>
      <c r="K50" s="39">
        <v>10.0</v>
      </c>
      <c r="L50" s="39">
        <v>5.0</v>
      </c>
    </row>
    <row r="51">
      <c r="A51" s="39">
        <v>1.0</v>
      </c>
      <c r="B51" s="39">
        <v>9.0</v>
      </c>
      <c r="C51" s="39">
        <v>2.0</v>
      </c>
      <c r="D51" s="39">
        <v>2.0</v>
      </c>
      <c r="E51" s="39">
        <v>325.0</v>
      </c>
      <c r="F51" s="39">
        <v>0.25</v>
      </c>
      <c r="G51" s="39">
        <v>12.0</v>
      </c>
      <c r="H51" s="39">
        <v>30.0</v>
      </c>
      <c r="I51" s="39">
        <v>10.0</v>
      </c>
      <c r="J51" s="39">
        <v>0.35</v>
      </c>
      <c r="K51" s="39">
        <v>10.0</v>
      </c>
      <c r="L51" s="39">
        <v>5.0</v>
      </c>
    </row>
    <row r="52">
      <c r="A52" s="39">
        <v>1.0</v>
      </c>
      <c r="B52" s="39">
        <v>9.0</v>
      </c>
      <c r="C52" s="39">
        <v>2.0</v>
      </c>
      <c r="D52" s="39">
        <v>3.0</v>
      </c>
      <c r="E52" s="39">
        <v>487.0</v>
      </c>
      <c r="F52" s="39">
        <v>0.25</v>
      </c>
      <c r="G52" s="39">
        <v>12.0</v>
      </c>
      <c r="H52" s="39">
        <v>30.0</v>
      </c>
      <c r="I52" s="39">
        <v>10.0</v>
      </c>
      <c r="J52" s="39">
        <v>0.35</v>
      </c>
      <c r="K52" s="39">
        <v>10.0</v>
      </c>
      <c r="L52" s="39">
        <v>5.0</v>
      </c>
    </row>
    <row r="53">
      <c r="A53" s="39">
        <v>1.0</v>
      </c>
      <c r="B53" s="39">
        <v>9.0</v>
      </c>
      <c r="C53" s="39">
        <v>2.0</v>
      </c>
      <c r="D53" s="39">
        <v>4.0</v>
      </c>
      <c r="E53" s="39">
        <v>650.0</v>
      </c>
      <c r="F53" s="39">
        <v>0.25</v>
      </c>
      <c r="G53" s="39">
        <v>12.0</v>
      </c>
      <c r="H53" s="39">
        <v>30.0</v>
      </c>
      <c r="I53" s="39">
        <v>10.0</v>
      </c>
      <c r="J53" s="39">
        <v>0.35</v>
      </c>
      <c r="K53" s="39">
        <v>10.0</v>
      </c>
      <c r="L53" s="39">
        <v>5.0</v>
      </c>
    </row>
    <row r="54">
      <c r="A54" s="39">
        <v>1.0</v>
      </c>
      <c r="B54" s="39">
        <v>9.0</v>
      </c>
      <c r="C54" s="39">
        <v>2.0</v>
      </c>
      <c r="D54" s="39">
        <v>5.0</v>
      </c>
      <c r="E54" s="39">
        <v>812.0</v>
      </c>
      <c r="F54" s="39">
        <v>0.25</v>
      </c>
      <c r="G54" s="39">
        <v>12.0</v>
      </c>
      <c r="H54" s="39">
        <v>30.0</v>
      </c>
      <c r="I54" s="39">
        <v>10.0</v>
      </c>
      <c r="J54" s="39">
        <v>0.35</v>
      </c>
      <c r="K54" s="39">
        <v>10.0</v>
      </c>
      <c r="L54" s="39">
        <v>5.0</v>
      </c>
    </row>
    <row r="55">
      <c r="A55" s="39">
        <v>1.0</v>
      </c>
      <c r="B55" s="39">
        <v>9.0</v>
      </c>
      <c r="C55" s="39">
        <v>2.0</v>
      </c>
      <c r="D55" s="39">
        <v>6.0</v>
      </c>
      <c r="E55" s="39">
        <v>975.0</v>
      </c>
      <c r="F55" s="39">
        <v>0.25</v>
      </c>
      <c r="G55" s="39">
        <v>12.0</v>
      </c>
      <c r="H55" s="39">
        <v>30.0</v>
      </c>
      <c r="I55" s="39">
        <v>10.0</v>
      </c>
      <c r="J55" s="39">
        <v>0.35</v>
      </c>
      <c r="K55" s="39">
        <v>10.0</v>
      </c>
      <c r="L55" s="39">
        <v>5.0</v>
      </c>
    </row>
    <row r="56">
      <c r="A56" s="39">
        <v>1.0</v>
      </c>
      <c r="B56" s="39">
        <v>9.0</v>
      </c>
      <c r="C56" s="39">
        <v>2.0</v>
      </c>
      <c r="D56" s="39">
        <v>7.0</v>
      </c>
      <c r="E56" s="39">
        <v>1138.0</v>
      </c>
      <c r="F56" s="39">
        <v>0.25</v>
      </c>
      <c r="G56" s="39">
        <v>12.0</v>
      </c>
      <c r="H56" s="39">
        <v>30.0</v>
      </c>
      <c r="I56" s="39">
        <v>10.0</v>
      </c>
      <c r="J56" s="39">
        <v>0.35</v>
      </c>
      <c r="K56" s="39">
        <v>10.0</v>
      </c>
      <c r="L56" s="39">
        <v>5.0</v>
      </c>
    </row>
    <row r="57">
      <c r="A57" s="39">
        <v>1.0</v>
      </c>
      <c r="B57" s="39">
        <v>10.0</v>
      </c>
      <c r="C57" s="39">
        <v>1.0</v>
      </c>
      <c r="D57" s="39">
        <v>1.0</v>
      </c>
      <c r="E57" s="39">
        <v>185.0</v>
      </c>
      <c r="F57" s="39">
        <v>0.25</v>
      </c>
      <c r="G57" s="39">
        <v>12.0</v>
      </c>
      <c r="H57" s="39">
        <v>30.0</v>
      </c>
      <c r="I57" s="39">
        <v>10.0</v>
      </c>
      <c r="J57" s="39">
        <v>0.35</v>
      </c>
      <c r="K57" s="39">
        <v>10.0</v>
      </c>
      <c r="L57" s="39">
        <v>5.5</v>
      </c>
    </row>
    <row r="58">
      <c r="A58" s="39">
        <v>1.0</v>
      </c>
      <c r="B58" s="39">
        <v>10.0</v>
      </c>
      <c r="C58" s="39">
        <v>1.0</v>
      </c>
      <c r="D58" s="39">
        <v>2.0</v>
      </c>
      <c r="E58" s="39">
        <v>370.0</v>
      </c>
      <c r="F58" s="39">
        <v>0.25</v>
      </c>
      <c r="G58" s="39">
        <v>12.0</v>
      </c>
      <c r="H58" s="39">
        <v>30.0</v>
      </c>
      <c r="I58" s="39">
        <v>10.0</v>
      </c>
      <c r="J58" s="39">
        <v>0.35</v>
      </c>
      <c r="K58" s="39">
        <v>10.0</v>
      </c>
      <c r="L58" s="39">
        <v>5.5</v>
      </c>
    </row>
    <row r="59">
      <c r="A59" s="39">
        <v>1.0</v>
      </c>
      <c r="B59" s="39">
        <v>10.0</v>
      </c>
      <c r="C59" s="39">
        <v>1.0</v>
      </c>
      <c r="D59" s="39">
        <v>3.0</v>
      </c>
      <c r="E59" s="39">
        <v>556.0</v>
      </c>
      <c r="F59" s="39">
        <v>0.25</v>
      </c>
      <c r="G59" s="39">
        <v>12.0</v>
      </c>
      <c r="H59" s="39">
        <v>30.0</v>
      </c>
      <c r="I59" s="39">
        <v>10.0</v>
      </c>
      <c r="J59" s="39">
        <v>0.35</v>
      </c>
      <c r="K59" s="39">
        <v>10.0</v>
      </c>
      <c r="L59" s="39">
        <v>5.5</v>
      </c>
    </row>
    <row r="60">
      <c r="A60" s="39">
        <v>1.0</v>
      </c>
      <c r="B60" s="39">
        <v>10.0</v>
      </c>
      <c r="C60" s="39">
        <v>1.0</v>
      </c>
      <c r="D60" s="39">
        <v>4.0</v>
      </c>
      <c r="E60" s="39">
        <v>741.0</v>
      </c>
      <c r="F60" s="39">
        <v>0.25</v>
      </c>
      <c r="G60" s="39">
        <v>12.0</v>
      </c>
      <c r="H60" s="39">
        <v>30.0</v>
      </c>
      <c r="I60" s="39">
        <v>10.0</v>
      </c>
      <c r="J60" s="39">
        <v>0.35</v>
      </c>
      <c r="K60" s="39">
        <v>10.0</v>
      </c>
      <c r="L60" s="39">
        <v>5.5</v>
      </c>
    </row>
    <row r="61">
      <c r="A61" s="39">
        <v>1.0</v>
      </c>
      <c r="B61" s="39">
        <v>10.0</v>
      </c>
      <c r="C61" s="39">
        <v>1.0</v>
      </c>
      <c r="D61" s="39">
        <v>5.0</v>
      </c>
      <c r="E61" s="39">
        <v>926.0</v>
      </c>
      <c r="F61" s="39">
        <v>0.25</v>
      </c>
      <c r="G61" s="39">
        <v>12.0</v>
      </c>
      <c r="H61" s="39">
        <v>30.0</v>
      </c>
      <c r="I61" s="39">
        <v>10.0</v>
      </c>
      <c r="J61" s="39">
        <v>0.35</v>
      </c>
      <c r="K61" s="39">
        <v>10.0</v>
      </c>
      <c r="L61" s="39">
        <v>5.5</v>
      </c>
    </row>
    <row r="62">
      <c r="A62" s="39">
        <v>1.0</v>
      </c>
      <c r="B62" s="39">
        <v>10.0</v>
      </c>
      <c r="C62" s="39">
        <v>1.0</v>
      </c>
      <c r="D62" s="39">
        <v>6.0</v>
      </c>
      <c r="E62" s="39">
        <v>1112.0</v>
      </c>
      <c r="F62" s="39">
        <v>0.25</v>
      </c>
      <c r="G62" s="39">
        <v>12.0</v>
      </c>
      <c r="H62" s="39">
        <v>30.0</v>
      </c>
      <c r="I62" s="39">
        <v>10.0</v>
      </c>
      <c r="J62" s="39">
        <v>0.35</v>
      </c>
      <c r="K62" s="39">
        <v>10.0</v>
      </c>
      <c r="L62" s="39">
        <v>5.5</v>
      </c>
    </row>
    <row r="63">
      <c r="A63" s="39">
        <v>1.0</v>
      </c>
      <c r="B63" s="39">
        <v>10.0</v>
      </c>
      <c r="C63" s="39">
        <v>1.0</v>
      </c>
      <c r="D63" s="39">
        <v>7.0</v>
      </c>
      <c r="E63" s="39">
        <v>1297.0</v>
      </c>
      <c r="F63" s="39">
        <v>0.25</v>
      </c>
      <c r="G63" s="39">
        <v>12.0</v>
      </c>
      <c r="H63" s="39">
        <v>30.0</v>
      </c>
      <c r="I63" s="39">
        <v>10.0</v>
      </c>
      <c r="J63" s="39">
        <v>0.35</v>
      </c>
      <c r="K63" s="39">
        <v>10.0</v>
      </c>
      <c r="L63" s="39">
        <v>5.5</v>
      </c>
    </row>
    <row r="64">
      <c r="A64" s="39">
        <v>1.0</v>
      </c>
      <c r="B64" s="39">
        <v>10.0</v>
      </c>
      <c r="C64" s="39">
        <v>2.0</v>
      </c>
      <c r="D64" s="39">
        <v>1.0</v>
      </c>
      <c r="E64" s="39">
        <v>185.0</v>
      </c>
      <c r="F64" s="39">
        <v>0.25</v>
      </c>
      <c r="G64" s="39">
        <v>12.0</v>
      </c>
      <c r="H64" s="39">
        <v>30.0</v>
      </c>
      <c r="I64" s="39">
        <v>10.0</v>
      </c>
      <c r="J64" s="39">
        <v>0.35</v>
      </c>
      <c r="K64" s="39">
        <v>10.0</v>
      </c>
      <c r="L64" s="39">
        <v>5.5</v>
      </c>
    </row>
    <row r="65">
      <c r="A65" s="39">
        <v>1.0</v>
      </c>
      <c r="B65" s="39">
        <v>10.0</v>
      </c>
      <c r="C65" s="39">
        <v>2.0</v>
      </c>
      <c r="D65" s="39">
        <v>2.0</v>
      </c>
      <c r="E65" s="39">
        <v>370.0</v>
      </c>
      <c r="F65" s="39">
        <v>0.25</v>
      </c>
      <c r="G65" s="39">
        <v>12.0</v>
      </c>
      <c r="H65" s="39">
        <v>30.0</v>
      </c>
      <c r="I65" s="39">
        <v>10.0</v>
      </c>
      <c r="J65" s="39">
        <v>0.35</v>
      </c>
      <c r="K65" s="39">
        <v>10.0</v>
      </c>
      <c r="L65" s="39">
        <v>5.5</v>
      </c>
    </row>
    <row r="66">
      <c r="A66" s="39">
        <v>1.0</v>
      </c>
      <c r="B66" s="39">
        <v>10.0</v>
      </c>
      <c r="C66" s="39">
        <v>2.0</v>
      </c>
      <c r="D66" s="39">
        <v>3.0</v>
      </c>
      <c r="E66" s="39">
        <v>556.0</v>
      </c>
      <c r="F66" s="39">
        <v>0.25</v>
      </c>
      <c r="G66" s="39">
        <v>12.0</v>
      </c>
      <c r="H66" s="39">
        <v>30.0</v>
      </c>
      <c r="I66" s="39">
        <v>10.0</v>
      </c>
      <c r="J66" s="39">
        <v>0.35</v>
      </c>
      <c r="K66" s="39">
        <v>10.0</v>
      </c>
      <c r="L66" s="39">
        <v>5.5</v>
      </c>
    </row>
    <row r="67">
      <c r="A67" s="39">
        <v>1.0</v>
      </c>
      <c r="B67" s="39">
        <v>10.0</v>
      </c>
      <c r="C67" s="39">
        <v>2.0</v>
      </c>
      <c r="D67" s="39">
        <v>4.0</v>
      </c>
      <c r="E67" s="39">
        <v>741.0</v>
      </c>
      <c r="F67" s="39">
        <v>0.25</v>
      </c>
      <c r="G67" s="39">
        <v>12.0</v>
      </c>
      <c r="H67" s="39">
        <v>30.0</v>
      </c>
      <c r="I67" s="39">
        <v>10.0</v>
      </c>
      <c r="J67" s="39">
        <v>0.35</v>
      </c>
      <c r="K67" s="39">
        <v>10.0</v>
      </c>
      <c r="L67" s="39">
        <v>5.5</v>
      </c>
    </row>
    <row r="68">
      <c r="A68" s="39">
        <v>1.0</v>
      </c>
      <c r="B68" s="39">
        <v>10.0</v>
      </c>
      <c r="C68" s="39">
        <v>2.0</v>
      </c>
      <c r="D68" s="39">
        <v>5.0</v>
      </c>
      <c r="E68" s="39">
        <v>926.0</v>
      </c>
      <c r="F68" s="39">
        <v>0.25</v>
      </c>
      <c r="G68" s="39">
        <v>12.0</v>
      </c>
      <c r="H68" s="39">
        <v>30.0</v>
      </c>
      <c r="I68" s="39">
        <v>10.0</v>
      </c>
      <c r="J68" s="39">
        <v>0.35</v>
      </c>
      <c r="K68" s="39">
        <v>10.0</v>
      </c>
      <c r="L68" s="39">
        <v>5.5</v>
      </c>
    </row>
    <row r="69">
      <c r="A69" s="39">
        <v>1.0</v>
      </c>
      <c r="B69" s="39">
        <v>10.0</v>
      </c>
      <c r="C69" s="39">
        <v>2.0</v>
      </c>
      <c r="D69" s="39">
        <v>6.0</v>
      </c>
      <c r="E69" s="39">
        <v>1112.0</v>
      </c>
      <c r="F69" s="39">
        <v>0.25</v>
      </c>
      <c r="G69" s="39">
        <v>12.0</v>
      </c>
      <c r="H69" s="39">
        <v>30.0</v>
      </c>
      <c r="I69" s="39">
        <v>10.0</v>
      </c>
      <c r="J69" s="39">
        <v>0.35</v>
      </c>
      <c r="K69" s="39">
        <v>10.0</v>
      </c>
      <c r="L69" s="39">
        <v>5.5</v>
      </c>
    </row>
    <row r="70">
      <c r="A70" s="39">
        <v>1.0</v>
      </c>
      <c r="B70" s="39">
        <v>10.0</v>
      </c>
      <c r="C70" s="39">
        <v>2.0</v>
      </c>
      <c r="D70" s="39">
        <v>7.0</v>
      </c>
      <c r="E70" s="39">
        <v>1297.0</v>
      </c>
      <c r="F70" s="39">
        <v>0.25</v>
      </c>
      <c r="G70" s="39">
        <v>12.0</v>
      </c>
      <c r="H70" s="39">
        <v>30.0</v>
      </c>
      <c r="I70" s="39">
        <v>10.0</v>
      </c>
      <c r="J70" s="39">
        <v>0.35</v>
      </c>
      <c r="K70" s="39">
        <v>10.0</v>
      </c>
      <c r="L70" s="39">
        <v>5.5</v>
      </c>
    </row>
    <row r="71">
      <c r="A71" s="39">
        <v>1.0</v>
      </c>
      <c r="B71" s="39">
        <v>11.0</v>
      </c>
      <c r="C71" s="39">
        <v>1.0</v>
      </c>
      <c r="D71" s="39">
        <v>1.0</v>
      </c>
      <c r="E71" s="39">
        <v>211.0</v>
      </c>
      <c r="F71" s="39">
        <v>0.25</v>
      </c>
      <c r="G71" s="39">
        <v>12.0</v>
      </c>
      <c r="H71" s="39">
        <v>30.0</v>
      </c>
      <c r="I71" s="39">
        <v>10.0</v>
      </c>
      <c r="J71" s="39">
        <v>0.35</v>
      </c>
      <c r="K71" s="39">
        <v>10.0</v>
      </c>
      <c r="L71" s="39">
        <v>6.0</v>
      </c>
    </row>
    <row r="72">
      <c r="A72" s="39">
        <v>1.0</v>
      </c>
      <c r="B72" s="39">
        <v>11.0</v>
      </c>
      <c r="C72" s="39">
        <v>1.0</v>
      </c>
      <c r="D72" s="39">
        <v>2.0</v>
      </c>
      <c r="E72" s="39">
        <v>422.0</v>
      </c>
      <c r="F72" s="39">
        <v>0.25</v>
      </c>
      <c r="G72" s="39">
        <v>12.0</v>
      </c>
      <c r="H72" s="39">
        <v>30.0</v>
      </c>
      <c r="I72" s="39">
        <v>10.0</v>
      </c>
      <c r="J72" s="39">
        <v>0.35</v>
      </c>
      <c r="K72" s="39">
        <v>10.0</v>
      </c>
      <c r="L72" s="39">
        <v>6.0</v>
      </c>
    </row>
    <row r="73">
      <c r="A73" s="39">
        <v>1.0</v>
      </c>
      <c r="B73" s="39">
        <v>11.0</v>
      </c>
      <c r="C73" s="39">
        <v>1.0</v>
      </c>
      <c r="D73" s="39">
        <v>3.0</v>
      </c>
      <c r="E73" s="39">
        <v>633.0</v>
      </c>
      <c r="F73" s="39">
        <v>0.25</v>
      </c>
      <c r="G73" s="39">
        <v>12.0</v>
      </c>
      <c r="H73" s="39">
        <v>30.0</v>
      </c>
      <c r="I73" s="39">
        <v>10.0</v>
      </c>
      <c r="J73" s="39">
        <v>0.35</v>
      </c>
      <c r="K73" s="39">
        <v>10.0</v>
      </c>
      <c r="L73" s="39">
        <v>6.0</v>
      </c>
    </row>
    <row r="74">
      <c r="A74" s="39">
        <v>1.0</v>
      </c>
      <c r="B74" s="39">
        <v>11.0</v>
      </c>
      <c r="C74" s="39">
        <v>1.0</v>
      </c>
      <c r="D74" s="39">
        <v>4.0</v>
      </c>
      <c r="E74" s="39">
        <v>845.0</v>
      </c>
      <c r="F74" s="39">
        <v>0.25</v>
      </c>
      <c r="G74" s="39">
        <v>12.0</v>
      </c>
      <c r="H74" s="39">
        <v>30.0</v>
      </c>
      <c r="I74" s="39">
        <v>10.0</v>
      </c>
      <c r="J74" s="39">
        <v>0.35</v>
      </c>
      <c r="K74" s="39">
        <v>10.0</v>
      </c>
      <c r="L74" s="39">
        <v>6.0</v>
      </c>
    </row>
    <row r="75">
      <c r="A75" s="39">
        <v>1.0</v>
      </c>
      <c r="B75" s="39">
        <v>11.0</v>
      </c>
      <c r="C75" s="39">
        <v>1.0</v>
      </c>
      <c r="D75" s="39">
        <v>5.0</v>
      </c>
      <c r="E75" s="39">
        <v>1056.0</v>
      </c>
      <c r="F75" s="39">
        <v>0.25</v>
      </c>
      <c r="G75" s="39">
        <v>12.0</v>
      </c>
      <c r="H75" s="39">
        <v>30.0</v>
      </c>
      <c r="I75" s="39">
        <v>10.0</v>
      </c>
      <c r="J75" s="39">
        <v>0.35</v>
      </c>
      <c r="K75" s="39">
        <v>10.0</v>
      </c>
      <c r="L75" s="39">
        <v>6.0</v>
      </c>
    </row>
    <row r="76">
      <c r="A76" s="39">
        <v>1.0</v>
      </c>
      <c r="B76" s="39">
        <v>11.0</v>
      </c>
      <c r="C76" s="39">
        <v>1.0</v>
      </c>
      <c r="D76" s="39">
        <v>6.0</v>
      </c>
      <c r="E76" s="39">
        <v>1267.0</v>
      </c>
      <c r="F76" s="39">
        <v>0.25</v>
      </c>
      <c r="G76" s="39">
        <v>12.0</v>
      </c>
      <c r="H76" s="39">
        <v>30.0</v>
      </c>
      <c r="I76" s="39">
        <v>10.0</v>
      </c>
      <c r="J76" s="39">
        <v>0.35</v>
      </c>
      <c r="K76" s="39">
        <v>10.0</v>
      </c>
      <c r="L76" s="39">
        <v>6.0</v>
      </c>
    </row>
    <row r="77">
      <c r="A77" s="39">
        <v>1.0</v>
      </c>
      <c r="B77" s="39">
        <v>11.0</v>
      </c>
      <c r="C77" s="39">
        <v>1.0</v>
      </c>
      <c r="D77" s="39">
        <v>7.0</v>
      </c>
      <c r="E77" s="39">
        <v>1479.0</v>
      </c>
      <c r="F77" s="39">
        <v>0.25</v>
      </c>
      <c r="G77" s="39">
        <v>12.0</v>
      </c>
      <c r="H77" s="39">
        <v>30.0</v>
      </c>
      <c r="I77" s="39">
        <v>10.0</v>
      </c>
      <c r="J77" s="39">
        <v>0.35</v>
      </c>
      <c r="K77" s="39">
        <v>10.0</v>
      </c>
      <c r="L77" s="39">
        <v>6.0</v>
      </c>
    </row>
    <row r="78">
      <c r="A78" s="39">
        <v>1.0</v>
      </c>
      <c r="B78" s="39">
        <v>11.0</v>
      </c>
      <c r="C78" s="39">
        <v>2.0</v>
      </c>
      <c r="D78" s="39">
        <v>1.0</v>
      </c>
      <c r="E78" s="39">
        <v>211.0</v>
      </c>
      <c r="F78" s="39">
        <v>0.25</v>
      </c>
      <c r="G78" s="39">
        <v>12.0</v>
      </c>
      <c r="H78" s="39">
        <v>30.0</v>
      </c>
      <c r="I78" s="39">
        <v>10.0</v>
      </c>
      <c r="J78" s="39">
        <v>0.35</v>
      </c>
      <c r="K78" s="39">
        <v>10.0</v>
      </c>
      <c r="L78" s="39">
        <v>6.0</v>
      </c>
    </row>
    <row r="79">
      <c r="A79" s="39">
        <v>1.0</v>
      </c>
      <c r="B79" s="39">
        <v>11.0</v>
      </c>
      <c r="C79" s="39">
        <v>2.0</v>
      </c>
      <c r="D79" s="39">
        <v>2.0</v>
      </c>
      <c r="E79" s="39">
        <v>422.0</v>
      </c>
      <c r="F79" s="39">
        <v>0.25</v>
      </c>
      <c r="G79" s="39">
        <v>12.0</v>
      </c>
      <c r="H79" s="39">
        <v>30.0</v>
      </c>
      <c r="I79" s="39">
        <v>10.0</v>
      </c>
      <c r="J79" s="39">
        <v>0.35</v>
      </c>
      <c r="K79" s="39">
        <v>10.0</v>
      </c>
      <c r="L79" s="39">
        <v>6.0</v>
      </c>
    </row>
    <row r="80">
      <c r="A80" s="39">
        <v>1.0</v>
      </c>
      <c r="B80" s="39">
        <v>11.0</v>
      </c>
      <c r="C80" s="39">
        <v>2.0</v>
      </c>
      <c r="D80" s="39">
        <v>3.0</v>
      </c>
      <c r="E80" s="39">
        <v>633.0</v>
      </c>
      <c r="F80" s="39">
        <v>0.25</v>
      </c>
      <c r="G80" s="39">
        <v>12.0</v>
      </c>
      <c r="H80" s="39">
        <v>30.0</v>
      </c>
      <c r="I80" s="39">
        <v>10.0</v>
      </c>
      <c r="J80" s="39">
        <v>0.35</v>
      </c>
      <c r="K80" s="39">
        <v>10.0</v>
      </c>
      <c r="L80" s="39">
        <v>6.0</v>
      </c>
    </row>
    <row r="81">
      <c r="A81" s="39">
        <v>1.0</v>
      </c>
      <c r="B81" s="39">
        <v>11.0</v>
      </c>
      <c r="C81" s="39">
        <v>2.0</v>
      </c>
      <c r="D81" s="39">
        <v>4.0</v>
      </c>
      <c r="E81" s="39">
        <v>845.0</v>
      </c>
      <c r="F81" s="39">
        <v>0.25</v>
      </c>
      <c r="G81" s="39">
        <v>12.0</v>
      </c>
      <c r="H81" s="39">
        <v>30.0</v>
      </c>
      <c r="I81" s="39">
        <v>10.0</v>
      </c>
      <c r="J81" s="39">
        <v>0.35</v>
      </c>
      <c r="K81" s="39">
        <v>10.0</v>
      </c>
      <c r="L81" s="39">
        <v>6.0</v>
      </c>
    </row>
    <row r="82">
      <c r="A82" s="39">
        <v>1.0</v>
      </c>
      <c r="B82" s="39">
        <v>11.0</v>
      </c>
      <c r="C82" s="39">
        <v>2.0</v>
      </c>
      <c r="D82" s="39">
        <v>5.0</v>
      </c>
      <c r="E82" s="39">
        <v>1056.0</v>
      </c>
      <c r="F82" s="39">
        <v>0.25</v>
      </c>
      <c r="G82" s="39">
        <v>12.0</v>
      </c>
      <c r="H82" s="39">
        <v>30.0</v>
      </c>
      <c r="I82" s="39">
        <v>10.0</v>
      </c>
      <c r="J82" s="39">
        <v>0.35</v>
      </c>
      <c r="K82" s="39">
        <v>10.0</v>
      </c>
      <c r="L82" s="39">
        <v>6.0</v>
      </c>
    </row>
    <row r="83">
      <c r="A83" s="39">
        <v>1.0</v>
      </c>
      <c r="B83" s="39">
        <v>11.0</v>
      </c>
      <c r="C83" s="39">
        <v>2.0</v>
      </c>
      <c r="D83" s="39">
        <v>6.0</v>
      </c>
      <c r="E83" s="39">
        <v>1267.0</v>
      </c>
      <c r="F83" s="39">
        <v>0.25</v>
      </c>
      <c r="G83" s="39">
        <v>12.0</v>
      </c>
      <c r="H83" s="39">
        <v>30.0</v>
      </c>
      <c r="I83" s="39">
        <v>10.0</v>
      </c>
      <c r="J83" s="39">
        <v>0.35</v>
      </c>
      <c r="K83" s="39">
        <v>10.0</v>
      </c>
      <c r="L83" s="39">
        <v>6.0</v>
      </c>
    </row>
    <row r="84">
      <c r="A84" s="39">
        <v>1.0</v>
      </c>
      <c r="B84" s="39">
        <v>11.0</v>
      </c>
      <c r="C84" s="39">
        <v>2.0</v>
      </c>
      <c r="D84" s="39">
        <v>7.0</v>
      </c>
      <c r="E84" s="39">
        <v>1479.0</v>
      </c>
      <c r="F84" s="39">
        <v>0.25</v>
      </c>
      <c r="G84" s="39">
        <v>12.0</v>
      </c>
      <c r="H84" s="39">
        <v>30.0</v>
      </c>
      <c r="I84" s="39">
        <v>10.0</v>
      </c>
      <c r="J84" s="39">
        <v>0.35</v>
      </c>
      <c r="K84" s="39">
        <v>10.0</v>
      </c>
      <c r="L84" s="39">
        <v>6.0</v>
      </c>
    </row>
    <row r="85">
      <c r="A85" s="39">
        <v>1.0</v>
      </c>
      <c r="B85" s="39">
        <v>12.0</v>
      </c>
      <c r="C85" s="39">
        <v>1.0</v>
      </c>
      <c r="D85" s="39">
        <v>1.0</v>
      </c>
      <c r="E85" s="39">
        <v>240.0</v>
      </c>
      <c r="F85" s="39">
        <v>0.25</v>
      </c>
      <c r="G85" s="39">
        <v>12.0</v>
      </c>
      <c r="H85" s="39">
        <v>30.0</v>
      </c>
      <c r="I85" s="39">
        <v>10.0</v>
      </c>
      <c r="J85" s="39">
        <v>0.35</v>
      </c>
      <c r="K85" s="39">
        <v>10.0</v>
      </c>
      <c r="L85" s="39">
        <v>6.5</v>
      </c>
    </row>
    <row r="86">
      <c r="A86" s="39">
        <v>1.0</v>
      </c>
      <c r="B86" s="39">
        <v>12.0</v>
      </c>
      <c r="C86" s="39">
        <v>1.0</v>
      </c>
      <c r="D86" s="39">
        <v>2.0</v>
      </c>
      <c r="E86" s="39">
        <v>481.0</v>
      </c>
      <c r="F86" s="39">
        <v>0.25</v>
      </c>
      <c r="G86" s="39">
        <v>12.0</v>
      </c>
      <c r="H86" s="39">
        <v>30.0</v>
      </c>
      <c r="I86" s="39">
        <v>10.0</v>
      </c>
      <c r="J86" s="39">
        <v>0.35</v>
      </c>
      <c r="K86" s="39">
        <v>10.0</v>
      </c>
      <c r="L86" s="39">
        <v>6.5</v>
      </c>
    </row>
    <row r="87">
      <c r="A87" s="39">
        <v>1.0</v>
      </c>
      <c r="B87" s="39">
        <v>12.0</v>
      </c>
      <c r="C87" s="39">
        <v>1.0</v>
      </c>
      <c r="D87" s="39">
        <v>3.0</v>
      </c>
      <c r="E87" s="39">
        <v>722.0</v>
      </c>
      <c r="F87" s="39">
        <v>0.25</v>
      </c>
      <c r="G87" s="39">
        <v>12.0</v>
      </c>
      <c r="H87" s="39">
        <v>30.0</v>
      </c>
      <c r="I87" s="39">
        <v>10.0</v>
      </c>
      <c r="J87" s="39">
        <v>0.35</v>
      </c>
      <c r="K87" s="39">
        <v>10.0</v>
      </c>
      <c r="L87" s="39">
        <v>6.5</v>
      </c>
    </row>
    <row r="88">
      <c r="A88" s="39">
        <v>1.0</v>
      </c>
      <c r="B88" s="39">
        <v>12.0</v>
      </c>
      <c r="C88" s="39">
        <v>1.0</v>
      </c>
      <c r="D88" s="39">
        <v>4.0</v>
      </c>
      <c r="E88" s="39">
        <v>963.0</v>
      </c>
      <c r="F88" s="39">
        <v>0.25</v>
      </c>
      <c r="G88" s="39">
        <v>12.0</v>
      </c>
      <c r="H88" s="39">
        <v>30.0</v>
      </c>
      <c r="I88" s="39">
        <v>10.0</v>
      </c>
      <c r="J88" s="39">
        <v>0.35</v>
      </c>
      <c r="K88" s="39">
        <v>10.0</v>
      </c>
      <c r="L88" s="39">
        <v>6.5</v>
      </c>
    </row>
    <row r="89">
      <c r="A89" s="39">
        <v>1.0</v>
      </c>
      <c r="B89" s="39">
        <v>12.0</v>
      </c>
      <c r="C89" s="39">
        <v>1.0</v>
      </c>
      <c r="D89" s="39">
        <v>5.0</v>
      </c>
      <c r="E89" s="39">
        <v>1204.0</v>
      </c>
      <c r="F89" s="39">
        <v>0.25</v>
      </c>
      <c r="G89" s="39">
        <v>12.0</v>
      </c>
      <c r="H89" s="39">
        <v>30.0</v>
      </c>
      <c r="I89" s="39">
        <v>10.0</v>
      </c>
      <c r="J89" s="39">
        <v>0.35</v>
      </c>
      <c r="K89" s="39">
        <v>10.0</v>
      </c>
      <c r="L89" s="39">
        <v>6.5</v>
      </c>
    </row>
    <row r="90">
      <c r="A90" s="39">
        <v>1.0</v>
      </c>
      <c r="B90" s="39">
        <v>12.0</v>
      </c>
      <c r="C90" s="39">
        <v>1.0</v>
      </c>
      <c r="D90" s="39">
        <v>6.0</v>
      </c>
      <c r="E90" s="39">
        <v>1445.0</v>
      </c>
      <c r="F90" s="39">
        <v>0.25</v>
      </c>
      <c r="G90" s="39">
        <v>12.0</v>
      </c>
      <c r="H90" s="39">
        <v>30.0</v>
      </c>
      <c r="I90" s="39">
        <v>10.0</v>
      </c>
      <c r="J90" s="39">
        <v>0.35</v>
      </c>
      <c r="K90" s="39">
        <v>10.0</v>
      </c>
      <c r="L90" s="39">
        <v>6.5</v>
      </c>
    </row>
    <row r="91">
      <c r="A91" s="39">
        <v>1.0</v>
      </c>
      <c r="B91" s="39">
        <v>12.0</v>
      </c>
      <c r="C91" s="39">
        <v>1.0</v>
      </c>
      <c r="D91" s="39">
        <v>7.0</v>
      </c>
      <c r="E91" s="39">
        <v>1686.0</v>
      </c>
      <c r="F91" s="39">
        <v>0.25</v>
      </c>
      <c r="G91" s="39">
        <v>12.0</v>
      </c>
      <c r="H91" s="39">
        <v>30.0</v>
      </c>
      <c r="I91" s="39">
        <v>10.0</v>
      </c>
      <c r="J91" s="39">
        <v>0.35</v>
      </c>
      <c r="K91" s="39">
        <v>10.0</v>
      </c>
      <c r="L91" s="39">
        <v>6.5</v>
      </c>
    </row>
    <row r="92">
      <c r="A92" s="39">
        <v>1.0</v>
      </c>
      <c r="B92" s="39">
        <v>12.0</v>
      </c>
      <c r="C92" s="39">
        <v>2.0</v>
      </c>
      <c r="D92" s="39">
        <v>1.0</v>
      </c>
      <c r="E92" s="39">
        <v>240.0</v>
      </c>
      <c r="F92" s="39">
        <v>0.25</v>
      </c>
      <c r="G92" s="39">
        <v>12.0</v>
      </c>
      <c r="H92" s="39">
        <v>30.0</v>
      </c>
      <c r="I92" s="39">
        <v>10.0</v>
      </c>
      <c r="J92" s="39">
        <v>0.35</v>
      </c>
      <c r="K92" s="39">
        <v>10.0</v>
      </c>
      <c r="L92" s="39">
        <v>6.5</v>
      </c>
    </row>
    <row r="93">
      <c r="A93" s="39">
        <v>1.0</v>
      </c>
      <c r="B93" s="39">
        <v>12.0</v>
      </c>
      <c r="C93" s="39">
        <v>2.0</v>
      </c>
      <c r="D93" s="39">
        <v>2.0</v>
      </c>
      <c r="E93" s="39">
        <v>481.0</v>
      </c>
      <c r="F93" s="39">
        <v>0.25</v>
      </c>
      <c r="G93" s="39">
        <v>12.0</v>
      </c>
      <c r="H93" s="39">
        <v>30.0</v>
      </c>
      <c r="I93" s="39">
        <v>10.0</v>
      </c>
      <c r="J93" s="39">
        <v>0.35</v>
      </c>
      <c r="K93" s="39">
        <v>10.0</v>
      </c>
      <c r="L93" s="39">
        <v>6.5</v>
      </c>
    </row>
    <row r="94">
      <c r="A94" s="39">
        <v>1.0</v>
      </c>
      <c r="B94" s="39">
        <v>12.0</v>
      </c>
      <c r="C94" s="39">
        <v>2.0</v>
      </c>
      <c r="D94" s="39">
        <v>3.0</v>
      </c>
      <c r="E94" s="39">
        <v>722.0</v>
      </c>
      <c r="F94" s="39">
        <v>0.25</v>
      </c>
      <c r="G94" s="39">
        <v>12.0</v>
      </c>
      <c r="H94" s="39">
        <v>30.0</v>
      </c>
      <c r="I94" s="39">
        <v>10.0</v>
      </c>
      <c r="J94" s="39">
        <v>0.35</v>
      </c>
      <c r="K94" s="39">
        <v>10.0</v>
      </c>
      <c r="L94" s="39">
        <v>6.5</v>
      </c>
    </row>
    <row r="95">
      <c r="A95" s="39">
        <v>1.0</v>
      </c>
      <c r="B95" s="39">
        <v>12.0</v>
      </c>
      <c r="C95" s="39">
        <v>2.0</v>
      </c>
      <c r="D95" s="39">
        <v>4.0</v>
      </c>
      <c r="E95" s="39">
        <v>963.0</v>
      </c>
      <c r="F95" s="39">
        <v>0.25</v>
      </c>
      <c r="G95" s="39">
        <v>12.0</v>
      </c>
      <c r="H95" s="39">
        <v>30.0</v>
      </c>
      <c r="I95" s="39">
        <v>10.0</v>
      </c>
      <c r="J95" s="39">
        <v>0.35</v>
      </c>
      <c r="K95" s="39">
        <v>10.0</v>
      </c>
      <c r="L95" s="39">
        <v>6.5</v>
      </c>
    </row>
    <row r="96">
      <c r="A96" s="39">
        <v>1.0</v>
      </c>
      <c r="B96" s="39">
        <v>12.0</v>
      </c>
      <c r="C96" s="39">
        <v>2.0</v>
      </c>
      <c r="D96" s="39">
        <v>5.0</v>
      </c>
      <c r="E96" s="39">
        <v>1204.0</v>
      </c>
      <c r="F96" s="39">
        <v>0.25</v>
      </c>
      <c r="G96" s="39">
        <v>12.0</v>
      </c>
      <c r="H96" s="39">
        <v>30.0</v>
      </c>
      <c r="I96" s="39">
        <v>10.0</v>
      </c>
      <c r="J96" s="39">
        <v>0.35</v>
      </c>
      <c r="K96" s="39">
        <v>10.0</v>
      </c>
      <c r="L96" s="39">
        <v>6.5</v>
      </c>
    </row>
    <row r="97">
      <c r="A97" s="39">
        <v>1.0</v>
      </c>
      <c r="B97" s="39">
        <v>12.0</v>
      </c>
      <c r="C97" s="39">
        <v>2.0</v>
      </c>
      <c r="D97" s="39">
        <v>6.0</v>
      </c>
      <c r="E97" s="39">
        <v>1445.0</v>
      </c>
      <c r="F97" s="39">
        <v>0.25</v>
      </c>
      <c r="G97" s="39">
        <v>12.0</v>
      </c>
      <c r="H97" s="39">
        <v>30.0</v>
      </c>
      <c r="I97" s="39">
        <v>10.0</v>
      </c>
      <c r="J97" s="39">
        <v>0.35</v>
      </c>
      <c r="K97" s="39">
        <v>10.0</v>
      </c>
      <c r="L97" s="39">
        <v>6.5</v>
      </c>
    </row>
    <row r="98">
      <c r="A98" s="39">
        <v>1.0</v>
      </c>
      <c r="B98" s="39">
        <v>12.0</v>
      </c>
      <c r="C98" s="39">
        <v>2.0</v>
      </c>
      <c r="D98" s="39">
        <v>7.0</v>
      </c>
      <c r="E98" s="39">
        <v>1686.0</v>
      </c>
      <c r="F98" s="39">
        <v>0.25</v>
      </c>
      <c r="G98" s="39">
        <v>12.0</v>
      </c>
      <c r="H98" s="39">
        <v>30.0</v>
      </c>
      <c r="I98" s="39">
        <v>10.0</v>
      </c>
      <c r="J98" s="39">
        <v>0.35</v>
      </c>
      <c r="K98" s="39">
        <v>10.0</v>
      </c>
      <c r="L98" s="39">
        <v>6.5</v>
      </c>
    </row>
    <row r="99">
      <c r="A99" s="39">
        <v>1.0</v>
      </c>
      <c r="B99" s="39">
        <v>13.0</v>
      </c>
      <c r="C99" s="39">
        <v>1.0</v>
      </c>
      <c r="D99" s="39">
        <v>1.0</v>
      </c>
      <c r="E99" s="39">
        <v>274.0</v>
      </c>
      <c r="F99" s="39">
        <v>0.25</v>
      </c>
      <c r="G99" s="39">
        <v>12.0</v>
      </c>
      <c r="H99" s="39">
        <v>30.0</v>
      </c>
      <c r="I99" s="39">
        <v>10.0</v>
      </c>
      <c r="J99" s="39">
        <v>0.35</v>
      </c>
      <c r="K99" s="39">
        <v>10.0</v>
      </c>
      <c r="L99" s="39">
        <v>7.0</v>
      </c>
    </row>
    <row r="100">
      <c r="A100" s="39">
        <v>1.0</v>
      </c>
      <c r="B100" s="39">
        <v>13.0</v>
      </c>
      <c r="C100" s="39">
        <v>1.0</v>
      </c>
      <c r="D100" s="39">
        <v>2.0</v>
      </c>
      <c r="E100" s="39">
        <v>549.0</v>
      </c>
      <c r="F100" s="39">
        <v>0.25</v>
      </c>
      <c r="G100" s="39">
        <v>12.0</v>
      </c>
      <c r="H100" s="39">
        <v>30.0</v>
      </c>
      <c r="I100" s="39">
        <v>10.0</v>
      </c>
      <c r="J100" s="39">
        <v>0.35</v>
      </c>
      <c r="K100" s="39">
        <v>10.0</v>
      </c>
      <c r="L100" s="39">
        <v>7.0</v>
      </c>
    </row>
    <row r="101">
      <c r="A101" s="39">
        <v>1.0</v>
      </c>
      <c r="B101" s="39">
        <v>13.0</v>
      </c>
      <c r="C101" s="39">
        <v>1.0</v>
      </c>
      <c r="D101" s="39">
        <v>3.0</v>
      </c>
      <c r="E101" s="39">
        <v>823.0</v>
      </c>
      <c r="F101" s="39">
        <v>0.25</v>
      </c>
      <c r="G101" s="39">
        <v>12.0</v>
      </c>
      <c r="H101" s="39">
        <v>30.0</v>
      </c>
      <c r="I101" s="39">
        <v>10.0</v>
      </c>
      <c r="J101" s="39">
        <v>0.35</v>
      </c>
      <c r="K101" s="39">
        <v>10.0</v>
      </c>
      <c r="L101" s="39">
        <v>7.0</v>
      </c>
    </row>
    <row r="102">
      <c r="A102" s="39">
        <v>1.0</v>
      </c>
      <c r="B102" s="39">
        <v>13.0</v>
      </c>
      <c r="C102" s="39">
        <v>1.0</v>
      </c>
      <c r="D102" s="39">
        <v>4.0</v>
      </c>
      <c r="E102" s="39">
        <v>1098.0</v>
      </c>
      <c r="F102" s="39">
        <v>0.25</v>
      </c>
      <c r="G102" s="39">
        <v>12.0</v>
      </c>
      <c r="H102" s="39">
        <v>30.0</v>
      </c>
      <c r="I102" s="39">
        <v>10.0</v>
      </c>
      <c r="J102" s="39">
        <v>0.35</v>
      </c>
      <c r="K102" s="39">
        <v>10.0</v>
      </c>
      <c r="L102" s="39">
        <v>7.0</v>
      </c>
    </row>
    <row r="103">
      <c r="A103" s="39">
        <v>1.0</v>
      </c>
      <c r="B103" s="39">
        <v>13.0</v>
      </c>
      <c r="C103" s="39">
        <v>1.0</v>
      </c>
      <c r="D103" s="39">
        <v>5.0</v>
      </c>
      <c r="E103" s="39">
        <v>1373.0</v>
      </c>
      <c r="F103" s="39">
        <v>0.25</v>
      </c>
      <c r="G103" s="39">
        <v>12.0</v>
      </c>
      <c r="H103" s="39">
        <v>30.0</v>
      </c>
      <c r="I103" s="39">
        <v>10.0</v>
      </c>
      <c r="J103" s="39">
        <v>0.35</v>
      </c>
      <c r="K103" s="39">
        <v>10.0</v>
      </c>
      <c r="L103" s="39">
        <v>7.0</v>
      </c>
    </row>
    <row r="104">
      <c r="A104" s="39">
        <v>1.0</v>
      </c>
      <c r="B104" s="39">
        <v>13.0</v>
      </c>
      <c r="C104" s="39">
        <v>1.0</v>
      </c>
      <c r="D104" s="39">
        <v>6.0</v>
      </c>
      <c r="E104" s="39">
        <v>1647.0</v>
      </c>
      <c r="F104" s="39">
        <v>0.25</v>
      </c>
      <c r="G104" s="39">
        <v>12.0</v>
      </c>
      <c r="H104" s="39">
        <v>30.0</v>
      </c>
      <c r="I104" s="39">
        <v>10.0</v>
      </c>
      <c r="J104" s="39">
        <v>0.35</v>
      </c>
      <c r="K104" s="39">
        <v>10.0</v>
      </c>
      <c r="L104" s="39">
        <v>7.0</v>
      </c>
    </row>
    <row r="105">
      <c r="A105" s="39">
        <v>1.0</v>
      </c>
      <c r="B105" s="39">
        <v>13.0</v>
      </c>
      <c r="C105" s="39">
        <v>1.0</v>
      </c>
      <c r="D105" s="39">
        <v>7.0</v>
      </c>
      <c r="E105" s="39">
        <v>1922.0</v>
      </c>
      <c r="F105" s="39">
        <v>0.25</v>
      </c>
      <c r="G105" s="39">
        <v>12.0</v>
      </c>
      <c r="H105" s="39">
        <v>30.0</v>
      </c>
      <c r="I105" s="39">
        <v>10.0</v>
      </c>
      <c r="J105" s="39">
        <v>0.35</v>
      </c>
      <c r="K105" s="39">
        <v>10.0</v>
      </c>
      <c r="L105" s="39">
        <v>7.0</v>
      </c>
    </row>
    <row r="106">
      <c r="A106" s="39">
        <v>1.0</v>
      </c>
      <c r="B106" s="39">
        <v>13.0</v>
      </c>
      <c r="C106" s="39">
        <v>2.0</v>
      </c>
      <c r="D106" s="39">
        <v>1.0</v>
      </c>
      <c r="E106" s="39">
        <v>274.0</v>
      </c>
      <c r="F106" s="39">
        <v>0.25</v>
      </c>
      <c r="G106" s="39">
        <v>12.0</v>
      </c>
      <c r="H106" s="39">
        <v>30.0</v>
      </c>
      <c r="I106" s="39">
        <v>10.0</v>
      </c>
      <c r="J106" s="39">
        <v>0.35</v>
      </c>
      <c r="K106" s="39">
        <v>10.0</v>
      </c>
      <c r="L106" s="39">
        <v>7.0</v>
      </c>
    </row>
    <row r="107">
      <c r="A107" s="39">
        <v>1.0</v>
      </c>
      <c r="B107" s="39">
        <v>13.0</v>
      </c>
      <c r="C107" s="39">
        <v>2.0</v>
      </c>
      <c r="D107" s="39">
        <v>2.0</v>
      </c>
      <c r="E107" s="39">
        <v>549.0</v>
      </c>
      <c r="F107" s="39">
        <v>0.25</v>
      </c>
      <c r="G107" s="39">
        <v>12.0</v>
      </c>
      <c r="H107" s="39">
        <v>30.0</v>
      </c>
      <c r="I107" s="39">
        <v>10.0</v>
      </c>
      <c r="J107" s="39">
        <v>0.35</v>
      </c>
      <c r="K107" s="39">
        <v>10.0</v>
      </c>
      <c r="L107" s="39">
        <v>7.0</v>
      </c>
    </row>
    <row r="108">
      <c r="A108" s="39">
        <v>1.0</v>
      </c>
      <c r="B108" s="39">
        <v>13.0</v>
      </c>
      <c r="C108" s="39">
        <v>2.0</v>
      </c>
      <c r="D108" s="39">
        <v>3.0</v>
      </c>
      <c r="E108" s="39">
        <v>823.0</v>
      </c>
      <c r="F108" s="39">
        <v>0.25</v>
      </c>
      <c r="G108" s="39">
        <v>12.0</v>
      </c>
      <c r="H108" s="39">
        <v>30.0</v>
      </c>
      <c r="I108" s="39">
        <v>10.0</v>
      </c>
      <c r="J108" s="39">
        <v>0.35</v>
      </c>
      <c r="K108" s="39">
        <v>10.0</v>
      </c>
      <c r="L108" s="39">
        <v>7.0</v>
      </c>
    </row>
    <row r="109">
      <c r="A109" s="39">
        <v>1.0</v>
      </c>
      <c r="B109" s="39">
        <v>13.0</v>
      </c>
      <c r="C109" s="39">
        <v>2.0</v>
      </c>
      <c r="D109" s="39">
        <v>4.0</v>
      </c>
      <c r="E109" s="39">
        <v>1098.0</v>
      </c>
      <c r="F109" s="39">
        <v>0.25</v>
      </c>
      <c r="G109" s="39">
        <v>12.0</v>
      </c>
      <c r="H109" s="39">
        <v>30.0</v>
      </c>
      <c r="I109" s="39">
        <v>10.0</v>
      </c>
      <c r="J109" s="39">
        <v>0.35</v>
      </c>
      <c r="K109" s="39">
        <v>10.0</v>
      </c>
      <c r="L109" s="39">
        <v>7.0</v>
      </c>
    </row>
    <row r="110">
      <c r="A110" s="39">
        <v>1.0</v>
      </c>
      <c r="B110" s="39">
        <v>13.0</v>
      </c>
      <c r="C110" s="39">
        <v>2.0</v>
      </c>
      <c r="D110" s="39">
        <v>5.0</v>
      </c>
      <c r="E110" s="39">
        <v>1373.0</v>
      </c>
      <c r="F110" s="39">
        <v>0.25</v>
      </c>
      <c r="G110" s="39">
        <v>12.0</v>
      </c>
      <c r="H110" s="39">
        <v>30.0</v>
      </c>
      <c r="I110" s="39">
        <v>10.0</v>
      </c>
      <c r="J110" s="39">
        <v>0.35</v>
      </c>
      <c r="K110" s="39">
        <v>10.0</v>
      </c>
      <c r="L110" s="39">
        <v>7.0</v>
      </c>
    </row>
    <row r="111">
      <c r="A111" s="39">
        <v>1.0</v>
      </c>
      <c r="B111" s="39">
        <v>13.0</v>
      </c>
      <c r="C111" s="39">
        <v>2.0</v>
      </c>
      <c r="D111" s="39">
        <v>6.0</v>
      </c>
      <c r="E111" s="39">
        <v>1647.0</v>
      </c>
      <c r="F111" s="39">
        <v>0.25</v>
      </c>
      <c r="G111" s="39">
        <v>12.0</v>
      </c>
      <c r="H111" s="39">
        <v>30.0</v>
      </c>
      <c r="I111" s="39">
        <v>10.0</v>
      </c>
      <c r="J111" s="39">
        <v>0.35</v>
      </c>
      <c r="K111" s="39">
        <v>10.0</v>
      </c>
      <c r="L111" s="39">
        <v>7.0</v>
      </c>
    </row>
    <row r="112">
      <c r="A112" s="39">
        <v>1.0</v>
      </c>
      <c r="B112" s="39">
        <v>13.0</v>
      </c>
      <c r="C112" s="39">
        <v>2.0</v>
      </c>
      <c r="D112" s="39">
        <v>7.0</v>
      </c>
      <c r="E112" s="39">
        <v>1922.0</v>
      </c>
      <c r="F112" s="39">
        <v>0.25</v>
      </c>
      <c r="G112" s="39">
        <v>12.0</v>
      </c>
      <c r="H112" s="39">
        <v>30.0</v>
      </c>
      <c r="I112" s="39">
        <v>10.0</v>
      </c>
      <c r="J112" s="39">
        <v>0.35</v>
      </c>
      <c r="K112" s="39">
        <v>10.0</v>
      </c>
      <c r="L112" s="39">
        <v>7.0</v>
      </c>
    </row>
    <row r="113">
      <c r="A113" s="39">
        <v>1.0</v>
      </c>
      <c r="B113" s="39">
        <v>14.0</v>
      </c>
      <c r="C113" s="39">
        <v>1.0</v>
      </c>
      <c r="D113" s="39">
        <v>1.0</v>
      </c>
      <c r="E113" s="39">
        <v>313.0</v>
      </c>
      <c r="F113" s="39">
        <v>0.25</v>
      </c>
      <c r="G113" s="39">
        <v>12.0</v>
      </c>
      <c r="H113" s="39">
        <v>30.0</v>
      </c>
      <c r="I113" s="39">
        <v>10.0</v>
      </c>
      <c r="J113" s="39">
        <v>0.35</v>
      </c>
      <c r="K113" s="39">
        <v>10.0</v>
      </c>
      <c r="L113" s="39">
        <v>7.5</v>
      </c>
    </row>
    <row r="114">
      <c r="A114" s="39">
        <v>1.0</v>
      </c>
      <c r="B114" s="39">
        <v>14.0</v>
      </c>
      <c r="C114" s="39">
        <v>1.0</v>
      </c>
      <c r="D114" s="39">
        <v>2.0</v>
      </c>
      <c r="E114" s="39">
        <v>626.0</v>
      </c>
      <c r="F114" s="39">
        <v>0.25</v>
      </c>
      <c r="G114" s="39">
        <v>12.0</v>
      </c>
      <c r="H114" s="39">
        <v>30.0</v>
      </c>
      <c r="I114" s="39">
        <v>10.0</v>
      </c>
      <c r="J114" s="39">
        <v>0.35</v>
      </c>
      <c r="K114" s="39">
        <v>10.0</v>
      </c>
      <c r="L114" s="39">
        <v>7.5</v>
      </c>
    </row>
    <row r="115">
      <c r="A115" s="39">
        <v>1.0</v>
      </c>
      <c r="B115" s="39">
        <v>14.0</v>
      </c>
      <c r="C115" s="39">
        <v>1.0</v>
      </c>
      <c r="D115" s="39">
        <v>3.0</v>
      </c>
      <c r="E115" s="39">
        <v>939.0</v>
      </c>
      <c r="F115" s="39">
        <v>0.25</v>
      </c>
      <c r="G115" s="39">
        <v>12.0</v>
      </c>
      <c r="H115" s="39">
        <v>30.0</v>
      </c>
      <c r="I115" s="39">
        <v>10.0</v>
      </c>
      <c r="J115" s="39">
        <v>0.35</v>
      </c>
      <c r="K115" s="39">
        <v>10.0</v>
      </c>
      <c r="L115" s="39">
        <v>7.5</v>
      </c>
    </row>
    <row r="116">
      <c r="A116" s="39">
        <v>1.0</v>
      </c>
      <c r="B116" s="39">
        <v>14.0</v>
      </c>
      <c r="C116" s="39">
        <v>1.0</v>
      </c>
      <c r="D116" s="39">
        <v>4.0</v>
      </c>
      <c r="E116" s="39">
        <v>1252.0</v>
      </c>
      <c r="F116" s="39">
        <v>0.25</v>
      </c>
      <c r="G116" s="39">
        <v>12.0</v>
      </c>
      <c r="H116" s="39">
        <v>30.0</v>
      </c>
      <c r="I116" s="39">
        <v>10.0</v>
      </c>
      <c r="J116" s="39">
        <v>0.35</v>
      </c>
      <c r="K116" s="39">
        <v>10.0</v>
      </c>
      <c r="L116" s="39">
        <v>7.5</v>
      </c>
    </row>
    <row r="117">
      <c r="A117" s="39">
        <v>1.0</v>
      </c>
      <c r="B117" s="39">
        <v>14.0</v>
      </c>
      <c r="C117" s="39">
        <v>1.0</v>
      </c>
      <c r="D117" s="39">
        <v>5.0</v>
      </c>
      <c r="E117" s="39">
        <v>1565.0</v>
      </c>
      <c r="F117" s="39">
        <v>0.25</v>
      </c>
      <c r="G117" s="39">
        <v>12.0</v>
      </c>
      <c r="H117" s="39">
        <v>30.0</v>
      </c>
      <c r="I117" s="39">
        <v>10.0</v>
      </c>
      <c r="J117" s="39">
        <v>0.35</v>
      </c>
      <c r="K117" s="39">
        <v>10.0</v>
      </c>
      <c r="L117" s="39">
        <v>7.5</v>
      </c>
    </row>
    <row r="118">
      <c r="A118" s="39">
        <v>1.0</v>
      </c>
      <c r="B118" s="39">
        <v>14.0</v>
      </c>
      <c r="C118" s="39">
        <v>1.0</v>
      </c>
      <c r="D118" s="39">
        <v>6.0</v>
      </c>
      <c r="E118" s="39">
        <v>1878.0</v>
      </c>
      <c r="F118" s="39">
        <v>0.25</v>
      </c>
      <c r="G118" s="39">
        <v>12.0</v>
      </c>
      <c r="H118" s="39">
        <v>30.0</v>
      </c>
      <c r="I118" s="39">
        <v>10.0</v>
      </c>
      <c r="J118" s="39">
        <v>0.35</v>
      </c>
      <c r="K118" s="39">
        <v>10.0</v>
      </c>
      <c r="L118" s="39">
        <v>7.5</v>
      </c>
    </row>
    <row r="119">
      <c r="A119" s="39">
        <v>1.0</v>
      </c>
      <c r="B119" s="39">
        <v>14.0</v>
      </c>
      <c r="C119" s="39">
        <v>1.0</v>
      </c>
      <c r="D119" s="39">
        <v>7.0</v>
      </c>
      <c r="E119" s="39">
        <v>2191.0</v>
      </c>
      <c r="F119" s="39">
        <v>0.25</v>
      </c>
      <c r="G119" s="39">
        <v>12.0</v>
      </c>
      <c r="H119" s="39">
        <v>30.0</v>
      </c>
      <c r="I119" s="39">
        <v>10.0</v>
      </c>
      <c r="J119" s="39">
        <v>0.35</v>
      </c>
      <c r="K119" s="39">
        <v>10.0</v>
      </c>
      <c r="L119" s="39">
        <v>7.5</v>
      </c>
    </row>
    <row r="120">
      <c r="A120" s="39">
        <v>1.0</v>
      </c>
      <c r="B120" s="39">
        <v>14.0</v>
      </c>
      <c r="C120" s="39">
        <v>2.0</v>
      </c>
      <c r="D120" s="39">
        <v>1.0</v>
      </c>
      <c r="E120" s="39">
        <v>313.0</v>
      </c>
      <c r="F120" s="39">
        <v>0.25</v>
      </c>
      <c r="G120" s="39">
        <v>12.0</v>
      </c>
      <c r="H120" s="39">
        <v>30.0</v>
      </c>
      <c r="I120" s="39">
        <v>10.0</v>
      </c>
      <c r="J120" s="39">
        <v>0.35</v>
      </c>
      <c r="K120" s="39">
        <v>10.0</v>
      </c>
      <c r="L120" s="39">
        <v>7.5</v>
      </c>
    </row>
    <row r="121">
      <c r="A121" s="39">
        <v>1.0</v>
      </c>
      <c r="B121" s="39">
        <v>14.0</v>
      </c>
      <c r="C121" s="39">
        <v>2.0</v>
      </c>
      <c r="D121" s="39">
        <v>2.0</v>
      </c>
      <c r="E121" s="39">
        <v>626.0</v>
      </c>
      <c r="F121" s="39">
        <v>0.25</v>
      </c>
      <c r="G121" s="39">
        <v>12.0</v>
      </c>
      <c r="H121" s="39">
        <v>30.0</v>
      </c>
      <c r="I121" s="39">
        <v>10.0</v>
      </c>
      <c r="J121" s="39">
        <v>0.35</v>
      </c>
      <c r="K121" s="39">
        <v>10.0</v>
      </c>
      <c r="L121" s="39">
        <v>7.5</v>
      </c>
    </row>
    <row r="122">
      <c r="A122" s="39">
        <v>1.0</v>
      </c>
      <c r="B122" s="39">
        <v>14.0</v>
      </c>
      <c r="C122" s="39">
        <v>2.0</v>
      </c>
      <c r="D122" s="39">
        <v>3.0</v>
      </c>
      <c r="E122" s="39">
        <v>939.0</v>
      </c>
      <c r="F122" s="39">
        <v>0.25</v>
      </c>
      <c r="G122" s="39">
        <v>12.0</v>
      </c>
      <c r="H122" s="39">
        <v>30.0</v>
      </c>
      <c r="I122" s="39">
        <v>10.0</v>
      </c>
      <c r="J122" s="39">
        <v>0.35</v>
      </c>
      <c r="K122" s="39">
        <v>10.0</v>
      </c>
      <c r="L122" s="39">
        <v>7.5</v>
      </c>
    </row>
    <row r="123">
      <c r="A123" s="39">
        <v>1.0</v>
      </c>
      <c r="B123" s="39">
        <v>14.0</v>
      </c>
      <c r="C123" s="39">
        <v>2.0</v>
      </c>
      <c r="D123" s="39">
        <v>4.0</v>
      </c>
      <c r="E123" s="39">
        <v>1252.0</v>
      </c>
      <c r="F123" s="39">
        <v>0.25</v>
      </c>
      <c r="G123" s="39">
        <v>12.0</v>
      </c>
      <c r="H123" s="39">
        <v>30.0</v>
      </c>
      <c r="I123" s="39">
        <v>10.0</v>
      </c>
      <c r="J123" s="39">
        <v>0.35</v>
      </c>
      <c r="K123" s="39">
        <v>10.0</v>
      </c>
      <c r="L123" s="39">
        <v>7.5</v>
      </c>
    </row>
    <row r="124">
      <c r="A124" s="39">
        <v>1.0</v>
      </c>
      <c r="B124" s="39">
        <v>14.0</v>
      </c>
      <c r="C124" s="39">
        <v>2.0</v>
      </c>
      <c r="D124" s="39">
        <v>5.0</v>
      </c>
      <c r="E124" s="39">
        <v>1565.0</v>
      </c>
      <c r="F124" s="39">
        <v>0.25</v>
      </c>
      <c r="G124" s="39">
        <v>12.0</v>
      </c>
      <c r="H124" s="39">
        <v>30.0</v>
      </c>
      <c r="I124" s="39">
        <v>10.0</v>
      </c>
      <c r="J124" s="39">
        <v>0.35</v>
      </c>
      <c r="K124" s="39">
        <v>10.0</v>
      </c>
      <c r="L124" s="39">
        <v>7.5</v>
      </c>
    </row>
    <row r="125">
      <c r="A125" s="39">
        <v>1.0</v>
      </c>
      <c r="B125" s="39">
        <v>14.0</v>
      </c>
      <c r="C125" s="39">
        <v>2.0</v>
      </c>
      <c r="D125" s="39">
        <v>6.0</v>
      </c>
      <c r="E125" s="39">
        <v>1878.0</v>
      </c>
      <c r="F125" s="39">
        <v>0.25</v>
      </c>
      <c r="G125" s="39">
        <v>12.0</v>
      </c>
      <c r="H125" s="39">
        <v>30.0</v>
      </c>
      <c r="I125" s="39">
        <v>10.0</v>
      </c>
      <c r="J125" s="39">
        <v>0.35</v>
      </c>
      <c r="K125" s="39">
        <v>10.0</v>
      </c>
      <c r="L125" s="39">
        <v>7.5</v>
      </c>
    </row>
    <row r="126">
      <c r="A126" s="39">
        <v>1.0</v>
      </c>
      <c r="B126" s="39">
        <v>14.0</v>
      </c>
      <c r="C126" s="39">
        <v>2.0</v>
      </c>
      <c r="D126" s="39">
        <v>7.0</v>
      </c>
      <c r="E126" s="39">
        <v>2191.0</v>
      </c>
      <c r="F126" s="39">
        <v>0.25</v>
      </c>
      <c r="G126" s="39">
        <v>12.0</v>
      </c>
      <c r="H126" s="39">
        <v>30.0</v>
      </c>
      <c r="I126" s="39">
        <v>10.0</v>
      </c>
      <c r="J126" s="39">
        <v>0.35</v>
      </c>
      <c r="K126" s="39">
        <v>10.0</v>
      </c>
      <c r="L126" s="39">
        <v>7.5</v>
      </c>
    </row>
    <row r="127">
      <c r="A127" s="39">
        <v>1.0</v>
      </c>
      <c r="B127" s="39">
        <v>15.0</v>
      </c>
      <c r="C127" s="39">
        <v>1.0</v>
      </c>
      <c r="D127" s="39">
        <v>1.0</v>
      </c>
      <c r="E127" s="39">
        <v>356.0</v>
      </c>
      <c r="F127" s="39">
        <v>0.25</v>
      </c>
      <c r="G127" s="39">
        <v>12.0</v>
      </c>
      <c r="H127" s="39">
        <v>30.0</v>
      </c>
      <c r="I127" s="39">
        <v>10.0</v>
      </c>
      <c r="J127" s="39">
        <v>0.35</v>
      </c>
      <c r="K127" s="39">
        <v>10.0</v>
      </c>
      <c r="L127" s="39">
        <v>8.0</v>
      </c>
    </row>
    <row r="128">
      <c r="A128" s="39">
        <v>1.0</v>
      </c>
      <c r="B128" s="39">
        <v>15.0</v>
      </c>
      <c r="C128" s="39">
        <v>1.0</v>
      </c>
      <c r="D128" s="39">
        <v>2.0</v>
      </c>
      <c r="E128" s="39">
        <v>713.0</v>
      </c>
      <c r="F128" s="39">
        <v>0.25</v>
      </c>
      <c r="G128" s="39">
        <v>12.0</v>
      </c>
      <c r="H128" s="39">
        <v>30.0</v>
      </c>
      <c r="I128" s="39">
        <v>10.0</v>
      </c>
      <c r="J128" s="39">
        <v>0.35</v>
      </c>
      <c r="K128" s="39">
        <v>10.0</v>
      </c>
      <c r="L128" s="39">
        <v>8.0</v>
      </c>
    </row>
    <row r="129">
      <c r="A129" s="39">
        <v>1.0</v>
      </c>
      <c r="B129" s="39">
        <v>15.0</v>
      </c>
      <c r="C129" s="39">
        <v>1.0</v>
      </c>
      <c r="D129" s="39">
        <v>3.0</v>
      </c>
      <c r="E129" s="39">
        <v>1070.0</v>
      </c>
      <c r="F129" s="39">
        <v>0.25</v>
      </c>
      <c r="G129" s="39">
        <v>12.0</v>
      </c>
      <c r="H129" s="39">
        <v>30.0</v>
      </c>
      <c r="I129" s="39">
        <v>10.0</v>
      </c>
      <c r="J129" s="39">
        <v>0.35</v>
      </c>
      <c r="K129" s="39">
        <v>10.0</v>
      </c>
      <c r="L129" s="39">
        <v>8.0</v>
      </c>
    </row>
    <row r="130">
      <c r="A130" s="39">
        <v>1.0</v>
      </c>
      <c r="B130" s="39">
        <v>15.0</v>
      </c>
      <c r="C130" s="39">
        <v>1.0</v>
      </c>
      <c r="D130" s="39">
        <v>4.0</v>
      </c>
      <c r="E130" s="39">
        <v>1427.0</v>
      </c>
      <c r="F130" s="39">
        <v>0.25</v>
      </c>
      <c r="G130" s="39">
        <v>12.0</v>
      </c>
      <c r="H130" s="39">
        <v>30.0</v>
      </c>
      <c r="I130" s="39">
        <v>10.0</v>
      </c>
      <c r="J130" s="39">
        <v>0.35</v>
      </c>
      <c r="K130" s="39">
        <v>10.0</v>
      </c>
      <c r="L130" s="39">
        <v>8.0</v>
      </c>
    </row>
    <row r="131">
      <c r="A131" s="39">
        <v>1.0</v>
      </c>
      <c r="B131" s="39">
        <v>15.0</v>
      </c>
      <c r="C131" s="39">
        <v>1.0</v>
      </c>
      <c r="D131" s="39">
        <v>5.0</v>
      </c>
      <c r="E131" s="39">
        <v>1784.0</v>
      </c>
      <c r="F131" s="39">
        <v>0.25</v>
      </c>
      <c r="G131" s="39">
        <v>12.0</v>
      </c>
      <c r="H131" s="39">
        <v>30.0</v>
      </c>
      <c r="I131" s="39">
        <v>10.0</v>
      </c>
      <c r="J131" s="39">
        <v>0.35</v>
      </c>
      <c r="K131" s="39">
        <v>10.0</v>
      </c>
      <c r="L131" s="39">
        <v>8.0</v>
      </c>
    </row>
    <row r="132">
      <c r="A132" s="39">
        <v>1.0</v>
      </c>
      <c r="B132" s="39">
        <v>15.0</v>
      </c>
      <c r="C132" s="39">
        <v>1.0</v>
      </c>
      <c r="D132" s="39">
        <v>6.0</v>
      </c>
      <c r="E132" s="39">
        <v>2141.0</v>
      </c>
      <c r="F132" s="39">
        <v>0.25</v>
      </c>
      <c r="G132" s="39">
        <v>12.0</v>
      </c>
      <c r="H132" s="39">
        <v>30.0</v>
      </c>
      <c r="I132" s="39">
        <v>10.0</v>
      </c>
      <c r="J132" s="39">
        <v>0.35</v>
      </c>
      <c r="K132" s="39">
        <v>10.0</v>
      </c>
      <c r="L132" s="39">
        <v>8.0</v>
      </c>
    </row>
    <row r="133">
      <c r="A133" s="39">
        <v>1.0</v>
      </c>
      <c r="B133" s="39">
        <v>15.0</v>
      </c>
      <c r="C133" s="39">
        <v>1.0</v>
      </c>
      <c r="D133" s="39">
        <v>7.0</v>
      </c>
      <c r="E133" s="39">
        <v>2498.0</v>
      </c>
      <c r="F133" s="39">
        <v>0.25</v>
      </c>
      <c r="G133" s="39">
        <v>12.0</v>
      </c>
      <c r="H133" s="39">
        <v>30.0</v>
      </c>
      <c r="I133" s="39">
        <v>10.0</v>
      </c>
      <c r="J133" s="39">
        <v>0.35</v>
      </c>
      <c r="K133" s="39">
        <v>10.0</v>
      </c>
      <c r="L133" s="39">
        <v>8.0</v>
      </c>
    </row>
    <row r="134">
      <c r="A134" s="39">
        <v>1.0</v>
      </c>
      <c r="B134" s="39">
        <v>15.0</v>
      </c>
      <c r="C134" s="39">
        <v>2.0</v>
      </c>
      <c r="D134" s="39">
        <v>1.0</v>
      </c>
      <c r="E134" s="39">
        <v>356.0</v>
      </c>
      <c r="F134" s="39">
        <v>0.25</v>
      </c>
      <c r="G134" s="39">
        <v>12.0</v>
      </c>
      <c r="H134" s="39">
        <v>30.0</v>
      </c>
      <c r="I134" s="39">
        <v>10.0</v>
      </c>
      <c r="J134" s="39">
        <v>0.35</v>
      </c>
      <c r="K134" s="39">
        <v>10.0</v>
      </c>
      <c r="L134" s="39">
        <v>8.0</v>
      </c>
    </row>
    <row r="135">
      <c r="A135" s="39">
        <v>1.0</v>
      </c>
      <c r="B135" s="39">
        <v>15.0</v>
      </c>
      <c r="C135" s="39">
        <v>2.0</v>
      </c>
      <c r="D135" s="39">
        <v>2.0</v>
      </c>
      <c r="E135" s="39">
        <v>713.0</v>
      </c>
      <c r="F135" s="39">
        <v>0.25</v>
      </c>
      <c r="G135" s="39">
        <v>12.0</v>
      </c>
      <c r="H135" s="39">
        <v>30.0</v>
      </c>
      <c r="I135" s="39">
        <v>10.0</v>
      </c>
      <c r="J135" s="39">
        <v>0.35</v>
      </c>
      <c r="K135" s="39">
        <v>10.0</v>
      </c>
      <c r="L135" s="39">
        <v>8.0</v>
      </c>
    </row>
    <row r="136">
      <c r="A136" s="39">
        <v>1.0</v>
      </c>
      <c r="B136" s="39">
        <v>15.0</v>
      </c>
      <c r="C136" s="39">
        <v>2.0</v>
      </c>
      <c r="D136" s="39">
        <v>3.0</v>
      </c>
      <c r="E136" s="39">
        <v>1070.0</v>
      </c>
      <c r="F136" s="39">
        <v>0.25</v>
      </c>
      <c r="G136" s="39">
        <v>12.0</v>
      </c>
      <c r="H136" s="39">
        <v>30.0</v>
      </c>
      <c r="I136" s="39">
        <v>10.0</v>
      </c>
      <c r="J136" s="39">
        <v>0.35</v>
      </c>
      <c r="K136" s="39">
        <v>10.0</v>
      </c>
      <c r="L136" s="39">
        <v>8.0</v>
      </c>
    </row>
    <row r="137">
      <c r="A137" s="39">
        <v>1.0</v>
      </c>
      <c r="B137" s="39">
        <v>15.0</v>
      </c>
      <c r="C137" s="39">
        <v>2.0</v>
      </c>
      <c r="D137" s="39">
        <v>4.0</v>
      </c>
      <c r="E137" s="39">
        <v>1427.0</v>
      </c>
      <c r="F137" s="39">
        <v>0.25</v>
      </c>
      <c r="G137" s="39">
        <v>12.0</v>
      </c>
      <c r="H137" s="39">
        <v>30.0</v>
      </c>
      <c r="I137" s="39">
        <v>10.0</v>
      </c>
      <c r="J137" s="39">
        <v>0.35</v>
      </c>
      <c r="K137" s="39">
        <v>10.0</v>
      </c>
      <c r="L137" s="39">
        <v>8.0</v>
      </c>
    </row>
    <row r="138">
      <c r="A138" s="39">
        <v>1.0</v>
      </c>
      <c r="B138" s="39">
        <v>15.0</v>
      </c>
      <c r="C138" s="39">
        <v>2.0</v>
      </c>
      <c r="D138" s="39">
        <v>5.0</v>
      </c>
      <c r="E138" s="39">
        <v>1784.0</v>
      </c>
      <c r="F138" s="39">
        <v>0.25</v>
      </c>
      <c r="G138" s="39">
        <v>12.0</v>
      </c>
      <c r="H138" s="39">
        <v>30.0</v>
      </c>
      <c r="I138" s="39">
        <v>10.0</v>
      </c>
      <c r="J138" s="39">
        <v>0.35</v>
      </c>
      <c r="K138" s="39">
        <v>10.0</v>
      </c>
      <c r="L138" s="39">
        <v>8.0</v>
      </c>
    </row>
    <row r="139">
      <c r="A139" s="39">
        <v>1.0</v>
      </c>
      <c r="B139" s="39">
        <v>15.0</v>
      </c>
      <c r="C139" s="39">
        <v>2.0</v>
      </c>
      <c r="D139" s="39">
        <v>6.0</v>
      </c>
      <c r="E139" s="39">
        <v>2141.0</v>
      </c>
      <c r="F139" s="39">
        <v>0.25</v>
      </c>
      <c r="G139" s="39">
        <v>12.0</v>
      </c>
      <c r="H139" s="39">
        <v>30.0</v>
      </c>
      <c r="I139" s="39">
        <v>10.0</v>
      </c>
      <c r="J139" s="39">
        <v>0.35</v>
      </c>
      <c r="K139" s="39">
        <v>10.0</v>
      </c>
      <c r="L139" s="39">
        <v>8.0</v>
      </c>
    </row>
    <row r="140">
      <c r="A140" s="39">
        <v>1.0</v>
      </c>
      <c r="B140" s="39">
        <v>15.0</v>
      </c>
      <c r="C140" s="39">
        <v>2.0</v>
      </c>
      <c r="D140" s="39">
        <v>7.0</v>
      </c>
      <c r="E140" s="39">
        <v>2498.0</v>
      </c>
      <c r="F140" s="39">
        <v>0.25</v>
      </c>
      <c r="G140" s="39">
        <v>12.0</v>
      </c>
      <c r="H140" s="39">
        <v>30.0</v>
      </c>
      <c r="I140" s="39">
        <v>10.0</v>
      </c>
      <c r="J140" s="39">
        <v>0.35</v>
      </c>
      <c r="K140" s="39">
        <v>10.0</v>
      </c>
      <c r="L140" s="39">
        <v>8.0</v>
      </c>
    </row>
    <row r="141">
      <c r="A141" s="1" t="s">
        <v>910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153</v>
      </c>
      <c r="F1" s="1">
        <v>2.0</v>
      </c>
      <c r="G1" s="1">
        <v>3.0</v>
      </c>
      <c r="H1" s="1">
        <v>4.0</v>
      </c>
      <c r="I1" s="1">
        <v>5.0</v>
      </c>
      <c r="J1" s="1">
        <v>6.0</v>
      </c>
      <c r="K1" s="1">
        <v>7.0</v>
      </c>
      <c r="L1" s="1">
        <v>8.0</v>
      </c>
    </row>
    <row r="2">
      <c r="A2" s="1" t="s">
        <v>2</v>
      </c>
      <c r="B2" s="1" t="s">
        <v>3</v>
      </c>
      <c r="D2" s="1"/>
      <c r="E2" s="1"/>
      <c r="F2" s="17" t="s">
        <v>16</v>
      </c>
      <c r="G2" s="17" t="s">
        <v>51</v>
      </c>
      <c r="H2" s="1" t="s">
        <v>154</v>
      </c>
      <c r="I2" s="1" t="s">
        <v>155</v>
      </c>
      <c r="J2" s="1" t="s">
        <v>156</v>
      </c>
      <c r="K2" s="1" t="s">
        <v>157</v>
      </c>
      <c r="L2" s="1" t="s">
        <v>103</v>
      </c>
    </row>
    <row r="3">
      <c r="A3" s="1" t="s">
        <v>12</v>
      </c>
      <c r="B3" s="1" t="s">
        <v>56</v>
      </c>
      <c r="D3" s="1" t="s">
        <v>14</v>
      </c>
      <c r="E3" s="3">
        <v>15.0</v>
      </c>
      <c r="F3" s="4">
        <f t="shared" ref="F3:L3" si="1">F8+vlookup($E3,$E9:$M17,F1,false)+vlookup($E4,$E21:$M25,F1,false)+vlookup($E5,$E29:$M35,F1,false)</f>
        <v>948</v>
      </c>
      <c r="G3" s="4">
        <f t="shared" si="1"/>
        <v>0.45</v>
      </c>
      <c r="H3" s="6">
        <f t="shared" si="1"/>
        <v>0.07</v>
      </c>
      <c r="I3" s="6">
        <f t="shared" si="1"/>
        <v>0.25</v>
      </c>
      <c r="J3" s="6">
        <f t="shared" si="1"/>
        <v>0.75</v>
      </c>
      <c r="K3" s="4">
        <f t="shared" si="1"/>
        <v>7</v>
      </c>
      <c r="L3" s="4">
        <f t="shared" si="1"/>
        <v>8</v>
      </c>
    </row>
    <row r="4">
      <c r="A4" s="1" t="s">
        <v>15</v>
      </c>
      <c r="B4" s="1" t="s">
        <v>16</v>
      </c>
      <c r="D4" s="1" t="s">
        <v>17</v>
      </c>
      <c r="E4" s="3">
        <v>5.0</v>
      </c>
    </row>
    <row r="5">
      <c r="A5" s="1" t="s">
        <v>18</v>
      </c>
      <c r="B5" s="1" t="s">
        <v>58</v>
      </c>
      <c r="D5" s="1" t="s">
        <v>20</v>
      </c>
      <c r="E5" s="3">
        <v>7.0</v>
      </c>
    </row>
    <row r="6">
      <c r="A6" s="1" t="s">
        <v>21</v>
      </c>
      <c r="B6" s="1">
        <v>8.0</v>
      </c>
    </row>
    <row r="7">
      <c r="A7" s="1" t="s">
        <v>22</v>
      </c>
      <c r="B7" s="1" t="s">
        <v>158</v>
      </c>
      <c r="F7" s="2" t="str">
        <f t="shared" ref="F7:L7" si="2">F$2</f>
        <v>Damage</v>
      </c>
      <c r="G7" s="2" t="str">
        <f t="shared" si="2"/>
        <v>Attack Interval</v>
      </c>
      <c r="H7" s="2" t="str">
        <f t="shared" si="2"/>
        <v>Bonus per rank</v>
      </c>
      <c r="I7" s="2" t="str">
        <f t="shared" si="2"/>
        <v>Extra 20 rank bonus:</v>
      </c>
      <c r="J7" s="2" t="str">
        <f t="shared" si="2"/>
        <v>Extra 40% rank bonus:</v>
      </c>
      <c r="K7" s="2" t="str">
        <f t="shared" si="2"/>
        <v>Number of shots</v>
      </c>
      <c r="L7" s="2" t="str">
        <f t="shared" si="2"/>
        <v>Hero Cooldown</v>
      </c>
      <c r="M7" s="2"/>
    </row>
    <row r="8">
      <c r="E8" s="1" t="s">
        <v>14</v>
      </c>
      <c r="F8" s="1">
        <v>181.0</v>
      </c>
      <c r="G8" s="1">
        <v>0.45</v>
      </c>
      <c r="H8" s="10">
        <v>0.07</v>
      </c>
      <c r="I8" s="10">
        <v>0.25</v>
      </c>
      <c r="J8" s="10">
        <v>0.75</v>
      </c>
      <c r="K8" s="1">
        <v>1.0</v>
      </c>
      <c r="L8" s="1">
        <v>4.0</v>
      </c>
    </row>
    <row r="9">
      <c r="E9" s="1">
        <v>7.0</v>
      </c>
      <c r="F9" s="1">
        <v>0.0</v>
      </c>
      <c r="H9" s="10"/>
      <c r="I9" s="10"/>
      <c r="J9" s="10"/>
      <c r="L9" s="1">
        <v>0.0</v>
      </c>
    </row>
    <row r="10">
      <c r="A10" s="1" t="s">
        <v>14</v>
      </c>
      <c r="B10" s="1" t="s">
        <v>25</v>
      </c>
      <c r="E10" s="1">
        <v>8.0</v>
      </c>
      <c r="F10" s="1">
        <v>34.0</v>
      </c>
      <c r="H10" s="11"/>
      <c r="I10" s="10"/>
      <c r="J10" s="10"/>
      <c r="L10" s="1">
        <v>0.5</v>
      </c>
    </row>
    <row r="11">
      <c r="A11" s="1" t="s">
        <v>17</v>
      </c>
      <c r="B11" s="1" t="s">
        <v>60</v>
      </c>
      <c r="E11" s="1">
        <v>9.0</v>
      </c>
      <c r="F11" s="1">
        <v>75.0</v>
      </c>
      <c r="H11" s="10"/>
      <c r="I11" s="10"/>
      <c r="J11" s="10"/>
      <c r="L11" s="1">
        <v>1.0</v>
      </c>
    </row>
    <row r="12">
      <c r="A12" s="1" t="s">
        <v>20</v>
      </c>
      <c r="B12" s="1" t="s">
        <v>27</v>
      </c>
      <c r="E12" s="1">
        <v>10.0</v>
      </c>
      <c r="F12" s="1">
        <v>124.0</v>
      </c>
      <c r="H12" s="11"/>
      <c r="I12" s="10"/>
      <c r="J12" s="10"/>
      <c r="L12" s="1">
        <v>1.5</v>
      </c>
    </row>
    <row r="13">
      <c r="A13" s="1" t="s">
        <v>28</v>
      </c>
      <c r="B13" s="1">
        <v>6.0</v>
      </c>
      <c r="E13" s="1">
        <v>11.0</v>
      </c>
      <c r="F13" s="1">
        <v>182.0</v>
      </c>
      <c r="H13" s="10"/>
      <c r="I13" s="10"/>
      <c r="J13" s="10"/>
      <c r="L13" s="1">
        <v>2.0</v>
      </c>
    </row>
    <row r="14">
      <c r="E14" s="1">
        <v>12.0</v>
      </c>
      <c r="F14" s="1">
        <v>251.0</v>
      </c>
      <c r="H14" s="11"/>
      <c r="I14" s="10"/>
      <c r="J14" s="10"/>
      <c r="L14" s="1">
        <v>2.5</v>
      </c>
    </row>
    <row r="15">
      <c r="E15" s="1">
        <v>13.0</v>
      </c>
      <c r="F15" s="1">
        <v>333.0</v>
      </c>
      <c r="H15" s="10"/>
      <c r="I15" s="10"/>
      <c r="J15" s="10"/>
      <c r="L15" s="1">
        <v>3.0</v>
      </c>
    </row>
    <row r="16">
      <c r="E16" s="1">
        <v>14.0</v>
      </c>
      <c r="F16" s="1">
        <v>431.0</v>
      </c>
      <c r="H16" s="11"/>
      <c r="I16" s="10"/>
      <c r="J16" s="10"/>
      <c r="L16" s="1">
        <v>3.5</v>
      </c>
    </row>
    <row r="17">
      <c r="E17" s="1">
        <v>15.0</v>
      </c>
      <c r="F17" s="1">
        <v>547.0</v>
      </c>
      <c r="H17" s="10"/>
      <c r="I17" s="10"/>
      <c r="J17" s="10"/>
      <c r="L17" s="1">
        <v>4.0</v>
      </c>
    </row>
    <row r="19">
      <c r="F19" s="2" t="str">
        <f t="shared" ref="F19:L19" si="3">F$2</f>
        <v>Damage</v>
      </c>
      <c r="G19" s="2" t="str">
        <f t="shared" si="3"/>
        <v>Attack Interval</v>
      </c>
      <c r="H19" s="2" t="str">
        <f t="shared" si="3"/>
        <v>Bonus per rank</v>
      </c>
      <c r="I19" s="2" t="str">
        <f t="shared" si="3"/>
        <v>Extra 20 rank bonus:</v>
      </c>
      <c r="J19" s="2" t="str">
        <f t="shared" si="3"/>
        <v>Extra 40% rank bonus:</v>
      </c>
      <c r="K19" s="2" t="str">
        <f t="shared" si="3"/>
        <v>Number of shots</v>
      </c>
      <c r="L19" s="2" t="str">
        <f t="shared" si="3"/>
        <v>Hero Cooldown</v>
      </c>
      <c r="M19" s="2"/>
    </row>
    <row r="20">
      <c r="A20" s="12" t="s">
        <v>159</v>
      </c>
      <c r="E20" s="1" t="s">
        <v>17</v>
      </c>
      <c r="F20" s="1">
        <f t="shared" ref="F20:L20" si="4">F$8</f>
        <v>181</v>
      </c>
      <c r="G20" s="1">
        <f t="shared" si="4"/>
        <v>0.45</v>
      </c>
      <c r="H20" s="10">
        <f t="shared" si="4"/>
        <v>0.07</v>
      </c>
      <c r="I20" s="10">
        <f t="shared" si="4"/>
        <v>0.25</v>
      </c>
      <c r="J20" s="10">
        <f t="shared" si="4"/>
        <v>0.75</v>
      </c>
      <c r="K20" s="1">
        <f t="shared" si="4"/>
        <v>1</v>
      </c>
      <c r="L20" s="1">
        <f t="shared" si="4"/>
        <v>4</v>
      </c>
    </row>
    <row r="21">
      <c r="E21" s="1">
        <v>1.0</v>
      </c>
      <c r="F21" s="1">
        <v>0.0</v>
      </c>
      <c r="H21" s="13"/>
      <c r="I21" s="10"/>
      <c r="J21" s="10"/>
    </row>
    <row r="22">
      <c r="E22" s="1">
        <v>2.0</v>
      </c>
      <c r="F22" s="1">
        <v>55.0</v>
      </c>
      <c r="H22" s="13"/>
      <c r="I22" s="10"/>
      <c r="J22" s="10"/>
    </row>
    <row r="23">
      <c r="E23" s="1">
        <v>3.0</v>
      </c>
      <c r="F23" s="1">
        <v>110.0</v>
      </c>
      <c r="H23" s="13"/>
    </row>
    <row r="24">
      <c r="E24" s="1">
        <v>4.0</v>
      </c>
      <c r="F24" s="1">
        <v>165.0</v>
      </c>
      <c r="H24" s="13"/>
    </row>
    <row r="25">
      <c r="E25" s="1">
        <v>5.0</v>
      </c>
      <c r="F25" s="1">
        <v>220.0</v>
      </c>
      <c r="H25" s="13"/>
    </row>
    <row r="27">
      <c r="F27" s="2" t="str">
        <f t="shared" ref="F27:L27" si="5">F$2</f>
        <v>Damage</v>
      </c>
      <c r="G27" s="2" t="str">
        <f t="shared" si="5"/>
        <v>Attack Interval</v>
      </c>
      <c r="H27" s="2" t="str">
        <f t="shared" si="5"/>
        <v>Bonus per rank</v>
      </c>
      <c r="I27" s="2" t="str">
        <f t="shared" si="5"/>
        <v>Extra 20 rank bonus:</v>
      </c>
      <c r="J27" s="2" t="str">
        <f t="shared" si="5"/>
        <v>Extra 40% rank bonus:</v>
      </c>
      <c r="K27" s="2" t="str">
        <f t="shared" si="5"/>
        <v>Number of shots</v>
      </c>
      <c r="L27" s="2" t="str">
        <f t="shared" si="5"/>
        <v>Hero Cooldown</v>
      </c>
      <c r="M27" s="2"/>
    </row>
    <row r="28">
      <c r="E28" s="1" t="s">
        <v>20</v>
      </c>
      <c r="F28" s="1">
        <f t="shared" ref="F28:L28" si="6">F$8</f>
        <v>181</v>
      </c>
      <c r="G28" s="1">
        <f t="shared" si="6"/>
        <v>0.45</v>
      </c>
      <c r="H28" s="10">
        <f t="shared" si="6"/>
        <v>0.07</v>
      </c>
      <c r="I28" s="10">
        <f t="shared" si="6"/>
        <v>0.25</v>
      </c>
      <c r="J28" s="10">
        <f t="shared" si="6"/>
        <v>0.75</v>
      </c>
      <c r="K28" s="1">
        <f t="shared" si="6"/>
        <v>1</v>
      </c>
      <c r="L28" s="1">
        <f t="shared" si="6"/>
        <v>4</v>
      </c>
    </row>
    <row r="29">
      <c r="E29" s="1">
        <v>1.0</v>
      </c>
      <c r="K29" s="1">
        <v>0.0</v>
      </c>
    </row>
    <row r="30">
      <c r="A30" s="14" t="s">
        <v>30</v>
      </c>
      <c r="E30" s="1">
        <v>2.0</v>
      </c>
      <c r="K30" s="1">
        <v>1.0</v>
      </c>
    </row>
    <row r="31">
      <c r="A31" s="7" t="s">
        <v>31</v>
      </c>
      <c r="E31" s="1">
        <v>3.0</v>
      </c>
      <c r="K31" s="1">
        <v>2.0</v>
      </c>
    </row>
    <row r="32">
      <c r="A32" s="15" t="s">
        <v>32</v>
      </c>
      <c r="E32" s="1">
        <v>4.0</v>
      </c>
      <c r="K32" s="1">
        <v>3.0</v>
      </c>
    </row>
    <row r="33">
      <c r="A33" s="16" t="s">
        <v>33</v>
      </c>
      <c r="E33" s="1">
        <v>5.0</v>
      </c>
      <c r="K33" s="1">
        <v>4.0</v>
      </c>
    </row>
    <row r="34">
      <c r="E34" s="1">
        <v>6.0</v>
      </c>
      <c r="K34" s="1">
        <v>5.0</v>
      </c>
    </row>
    <row r="35">
      <c r="A35" s="12" t="s">
        <v>160</v>
      </c>
      <c r="E35" s="1">
        <v>7.0</v>
      </c>
      <c r="K35" s="1">
        <v>6.0</v>
      </c>
    </row>
    <row r="50">
      <c r="A50" s="1" t="s">
        <v>35</v>
      </c>
    </row>
    <row r="51">
      <c r="A51" s="1">
        <v>1.0</v>
      </c>
      <c r="B51" s="1" t="s">
        <v>161</v>
      </c>
      <c r="C51" s="1" t="s">
        <v>162</v>
      </c>
    </row>
    <row r="52">
      <c r="B52" s="1" t="s">
        <v>163</v>
      </c>
      <c r="C52" s="1" t="s">
        <v>164</v>
      </c>
    </row>
    <row r="53">
      <c r="A53" s="1">
        <v>2.0</v>
      </c>
      <c r="B53" s="1" t="s">
        <v>165</v>
      </c>
      <c r="C53" s="1" t="s">
        <v>166</v>
      </c>
    </row>
    <row r="54">
      <c r="B54" s="1" t="s">
        <v>167</v>
      </c>
      <c r="C54" s="1" t="s">
        <v>168</v>
      </c>
    </row>
    <row r="55">
      <c r="A55" s="1">
        <v>3.0</v>
      </c>
      <c r="B55" s="1" t="s">
        <v>169</v>
      </c>
      <c r="C55" s="1" t="s">
        <v>170</v>
      </c>
    </row>
    <row r="56">
      <c r="B56" s="1" t="s">
        <v>171</v>
      </c>
      <c r="C56" s="1" t="s">
        <v>172</v>
      </c>
    </row>
    <row r="57">
      <c r="A57" s="1">
        <v>4.0</v>
      </c>
      <c r="B57" s="1" t="s">
        <v>173</v>
      </c>
      <c r="C57" s="1" t="s">
        <v>174</v>
      </c>
    </row>
  </sheetData>
  <mergeCells count="2">
    <mergeCell ref="A20:C27"/>
    <mergeCell ref="A35:C4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175</v>
      </c>
      <c r="F1" s="1">
        <v>2.0</v>
      </c>
      <c r="G1" s="1">
        <v>3.0</v>
      </c>
      <c r="H1" s="1">
        <v>4.0</v>
      </c>
      <c r="I1" s="1">
        <v>5.0</v>
      </c>
      <c r="J1" s="1">
        <v>6.0</v>
      </c>
    </row>
    <row r="2">
      <c r="A2" s="1" t="s">
        <v>2</v>
      </c>
      <c r="B2" s="1" t="s">
        <v>3</v>
      </c>
      <c r="D2" s="1"/>
      <c r="E2" s="1"/>
      <c r="F2" s="17" t="s">
        <v>16</v>
      </c>
      <c r="G2" s="17" t="s">
        <v>51</v>
      </c>
      <c r="H2" s="1" t="s">
        <v>176</v>
      </c>
      <c r="I2" s="1" t="s">
        <v>177</v>
      </c>
      <c r="J2" s="1" t="s">
        <v>103</v>
      </c>
    </row>
    <row r="3">
      <c r="A3" s="1" t="s">
        <v>12</v>
      </c>
      <c r="B3" s="1" t="s">
        <v>13</v>
      </c>
      <c r="D3" s="1" t="s">
        <v>14</v>
      </c>
      <c r="E3" s="3">
        <v>15.0</v>
      </c>
      <c r="F3" s="4">
        <f t="shared" ref="F3:J3" si="1">F8+vlookup($E3,$E9:$K17,F1,false)+vlookup($E4,$E21:$K25,F1,false)+vlookup($E5,$E29:$K35,F1,false)</f>
        <v>392</v>
      </c>
      <c r="G3" s="4">
        <f t="shared" si="1"/>
        <v>0.14</v>
      </c>
      <c r="H3" s="6">
        <f t="shared" si="1"/>
        <v>21</v>
      </c>
      <c r="I3" s="6">
        <f t="shared" si="1"/>
        <v>14</v>
      </c>
      <c r="J3" s="4">
        <f t="shared" si="1"/>
        <v>8</v>
      </c>
    </row>
    <row r="4">
      <c r="A4" s="1" t="s">
        <v>15</v>
      </c>
      <c r="B4" s="1" t="s">
        <v>178</v>
      </c>
      <c r="D4" s="1" t="s">
        <v>17</v>
      </c>
      <c r="E4" s="3">
        <v>5.0</v>
      </c>
    </row>
    <row r="5">
      <c r="A5" s="1" t="s">
        <v>18</v>
      </c>
      <c r="B5" s="1" t="s">
        <v>58</v>
      </c>
      <c r="D5" s="1" t="s">
        <v>20</v>
      </c>
      <c r="E5" s="3">
        <v>7.0</v>
      </c>
    </row>
    <row r="6">
      <c r="A6" s="1" t="s">
        <v>21</v>
      </c>
      <c r="B6" s="1">
        <v>6.0</v>
      </c>
    </row>
    <row r="7">
      <c r="A7" s="1" t="s">
        <v>22</v>
      </c>
      <c r="B7" s="1" t="s">
        <v>81</v>
      </c>
      <c r="F7" s="2" t="str">
        <f t="shared" ref="F7:J7" si="2">F$2</f>
        <v>Damage</v>
      </c>
      <c r="G7" s="2" t="str">
        <f t="shared" si="2"/>
        <v>Attack Interval</v>
      </c>
      <c r="H7" s="2" t="str">
        <f t="shared" si="2"/>
        <v>Monster health</v>
      </c>
      <c r="I7" s="2" t="str">
        <f t="shared" si="2"/>
        <v>Generate mana</v>
      </c>
      <c r="J7" s="2" t="str">
        <f t="shared" si="2"/>
        <v>Hero Cooldown</v>
      </c>
      <c r="K7" s="2"/>
    </row>
    <row r="8">
      <c r="E8" s="1" t="s">
        <v>14</v>
      </c>
      <c r="F8" s="1">
        <v>47.0</v>
      </c>
      <c r="G8" s="1">
        <v>1.0</v>
      </c>
      <c r="H8" s="10">
        <v>3.0</v>
      </c>
      <c r="I8" s="10">
        <v>2.0</v>
      </c>
      <c r="J8" s="1">
        <v>4.0</v>
      </c>
    </row>
    <row r="9">
      <c r="E9" s="1">
        <v>7.0</v>
      </c>
      <c r="F9" s="1">
        <v>0.0</v>
      </c>
      <c r="H9" s="10"/>
      <c r="I9" s="10"/>
      <c r="J9" s="1">
        <v>0.0</v>
      </c>
    </row>
    <row r="10">
      <c r="A10" s="1" t="s">
        <v>14</v>
      </c>
      <c r="B10" s="1" t="s">
        <v>25</v>
      </c>
      <c r="E10" s="1">
        <v>8.0</v>
      </c>
      <c r="F10" s="1">
        <v>12.0</v>
      </c>
      <c r="H10" s="11"/>
      <c r="I10" s="10"/>
      <c r="J10" s="1">
        <v>0.5</v>
      </c>
    </row>
    <row r="11">
      <c r="A11" s="1" t="s">
        <v>17</v>
      </c>
      <c r="B11" s="1" t="s">
        <v>60</v>
      </c>
      <c r="E11" s="1">
        <v>9.0</v>
      </c>
      <c r="F11" s="1">
        <v>27.0</v>
      </c>
      <c r="H11" s="10"/>
      <c r="I11" s="10"/>
      <c r="J11" s="1">
        <v>1.0</v>
      </c>
    </row>
    <row r="12">
      <c r="A12" s="1" t="s">
        <v>20</v>
      </c>
      <c r="B12" s="1" t="s">
        <v>27</v>
      </c>
      <c r="E12" s="1">
        <v>10.0</v>
      </c>
      <c r="F12" s="1">
        <v>46.0</v>
      </c>
      <c r="H12" s="11"/>
      <c r="I12" s="10"/>
      <c r="J12" s="1">
        <v>1.5</v>
      </c>
    </row>
    <row r="13">
      <c r="A13" s="1" t="s">
        <v>28</v>
      </c>
      <c r="B13" s="1">
        <v>5.0</v>
      </c>
      <c r="E13" s="1">
        <v>11.0</v>
      </c>
      <c r="F13" s="1">
        <v>69.0</v>
      </c>
      <c r="H13" s="10"/>
      <c r="I13" s="10"/>
      <c r="J13" s="1">
        <v>2.0</v>
      </c>
    </row>
    <row r="14">
      <c r="E14" s="1">
        <v>12.0</v>
      </c>
      <c r="F14" s="1">
        <v>98.0</v>
      </c>
      <c r="H14" s="11"/>
      <c r="I14" s="10"/>
      <c r="J14" s="1">
        <v>2.5</v>
      </c>
    </row>
    <row r="15">
      <c r="E15" s="1">
        <v>13.0</v>
      </c>
      <c r="F15" s="1">
        <v>134.0</v>
      </c>
      <c r="H15" s="10"/>
      <c r="I15" s="10"/>
      <c r="J15" s="1">
        <v>3.0</v>
      </c>
    </row>
    <row r="16">
      <c r="E16" s="1">
        <v>14.0</v>
      </c>
      <c r="F16" s="1">
        <v>180.0</v>
      </c>
      <c r="H16" s="11"/>
      <c r="I16" s="10"/>
      <c r="J16" s="1">
        <v>3.5</v>
      </c>
    </row>
    <row r="17">
      <c r="E17" s="1">
        <v>15.0</v>
      </c>
      <c r="F17" s="1">
        <v>237.0</v>
      </c>
      <c r="H17" s="10"/>
      <c r="I17" s="10"/>
      <c r="J17" s="1">
        <v>4.0</v>
      </c>
    </row>
    <row r="19">
      <c r="F19" s="2" t="str">
        <f t="shared" ref="F19:J19" si="3">F$2</f>
        <v>Damage</v>
      </c>
      <c r="G19" s="2" t="str">
        <f t="shared" si="3"/>
        <v>Attack Interval</v>
      </c>
      <c r="H19" s="2" t="str">
        <f t="shared" si="3"/>
        <v>Monster health</v>
      </c>
      <c r="I19" s="2" t="str">
        <f t="shared" si="3"/>
        <v>Generate mana</v>
      </c>
      <c r="J19" s="2" t="str">
        <f t="shared" si="3"/>
        <v>Hero Cooldown</v>
      </c>
      <c r="K19" s="2"/>
    </row>
    <row r="20">
      <c r="A20" s="12" t="s">
        <v>179</v>
      </c>
      <c r="E20" s="1" t="s">
        <v>17</v>
      </c>
      <c r="F20" s="1">
        <f t="shared" ref="F20:J20" si="4">F$8</f>
        <v>47</v>
      </c>
      <c r="G20" s="1">
        <f t="shared" si="4"/>
        <v>1</v>
      </c>
      <c r="H20" s="10">
        <f t="shared" si="4"/>
        <v>3</v>
      </c>
      <c r="I20" s="10">
        <f t="shared" si="4"/>
        <v>2</v>
      </c>
      <c r="J20" s="1">
        <f t="shared" si="4"/>
        <v>4</v>
      </c>
    </row>
    <row r="21">
      <c r="E21" s="1">
        <v>1.0</v>
      </c>
      <c r="F21" s="1">
        <v>0.0</v>
      </c>
      <c r="H21" s="13"/>
      <c r="I21" s="10"/>
    </row>
    <row r="22">
      <c r="E22" s="1">
        <v>2.0</v>
      </c>
      <c r="F22" s="1">
        <v>27.0</v>
      </c>
      <c r="H22" s="13"/>
      <c r="I22" s="10"/>
    </row>
    <row r="23">
      <c r="E23" s="1">
        <v>3.0</v>
      </c>
      <c r="F23" s="1">
        <v>54.0</v>
      </c>
      <c r="H23" s="13"/>
    </row>
    <row r="24">
      <c r="E24" s="1">
        <v>4.0</v>
      </c>
      <c r="F24" s="1">
        <v>81.0</v>
      </c>
      <c r="H24" s="13"/>
    </row>
    <row r="25">
      <c r="E25" s="1">
        <v>5.0</v>
      </c>
      <c r="F25" s="1">
        <v>108.0</v>
      </c>
      <c r="H25" s="13"/>
    </row>
    <row r="27">
      <c r="F27" s="2" t="str">
        <f t="shared" ref="F27:J27" si="5">F$2</f>
        <v>Damage</v>
      </c>
      <c r="G27" s="2" t="str">
        <f t="shared" si="5"/>
        <v>Attack Interval</v>
      </c>
      <c r="H27" s="2" t="str">
        <f t="shared" si="5"/>
        <v>Monster health</v>
      </c>
      <c r="I27" s="2" t="str">
        <f t="shared" si="5"/>
        <v>Generate mana</v>
      </c>
      <c r="J27" s="2" t="str">
        <f t="shared" si="5"/>
        <v>Hero Cooldown</v>
      </c>
      <c r="K27" s="2"/>
    </row>
    <row r="28">
      <c r="E28" s="1" t="s">
        <v>20</v>
      </c>
      <c r="F28" s="1">
        <f t="shared" ref="F28:J28" si="6">F$8</f>
        <v>47</v>
      </c>
      <c r="G28" s="1">
        <f t="shared" si="6"/>
        <v>1</v>
      </c>
      <c r="H28" s="10">
        <f t="shared" si="6"/>
        <v>3</v>
      </c>
      <c r="I28" s="10">
        <f t="shared" si="6"/>
        <v>2</v>
      </c>
      <c r="J28" s="1">
        <f t="shared" si="6"/>
        <v>4</v>
      </c>
    </row>
    <row r="29">
      <c r="E29" s="1">
        <v>1.0</v>
      </c>
      <c r="G29" s="1">
        <v>0.0</v>
      </c>
      <c r="H29" s="10">
        <v>0.0</v>
      </c>
      <c r="I29" s="10">
        <v>0.0</v>
      </c>
    </row>
    <row r="30">
      <c r="E30" s="1">
        <v>2.0</v>
      </c>
      <c r="G30" s="1">
        <v>-0.5</v>
      </c>
      <c r="H30" s="10">
        <v>3.0</v>
      </c>
      <c r="I30" s="10">
        <v>2.0</v>
      </c>
    </row>
    <row r="31">
      <c r="E31" s="1">
        <v>3.0</v>
      </c>
      <c r="G31" s="1">
        <v>-0.67</v>
      </c>
      <c r="H31" s="10">
        <v>6.0</v>
      </c>
      <c r="I31" s="10">
        <v>4.0</v>
      </c>
    </row>
    <row r="32">
      <c r="E32" s="1">
        <v>4.0</v>
      </c>
      <c r="G32" s="1">
        <v>-0.75</v>
      </c>
      <c r="H32" s="10">
        <v>9.0</v>
      </c>
      <c r="I32" s="10">
        <v>6.0</v>
      </c>
    </row>
    <row r="33">
      <c r="E33" s="1">
        <v>5.0</v>
      </c>
      <c r="G33" s="1">
        <v>-0.8</v>
      </c>
      <c r="H33" s="10">
        <v>12.0</v>
      </c>
      <c r="I33" s="10">
        <v>8.0</v>
      </c>
    </row>
    <row r="34">
      <c r="E34" s="1">
        <v>6.0</v>
      </c>
      <c r="G34" s="1">
        <v>-0.83</v>
      </c>
      <c r="H34" s="10">
        <v>15.0</v>
      </c>
      <c r="I34" s="10">
        <v>10.0</v>
      </c>
    </row>
    <row r="35">
      <c r="A35" s="12" t="s">
        <v>180</v>
      </c>
      <c r="E35" s="1">
        <v>7.0</v>
      </c>
      <c r="G35" s="1">
        <v>-0.86</v>
      </c>
      <c r="H35" s="10">
        <v>18.0</v>
      </c>
      <c r="I35" s="10">
        <v>12.0</v>
      </c>
    </row>
    <row r="50">
      <c r="A50" s="1" t="s">
        <v>35</v>
      </c>
    </row>
    <row r="51">
      <c r="A51" s="1">
        <v>1.0</v>
      </c>
      <c r="B51" s="1" t="s">
        <v>181</v>
      </c>
      <c r="C51" s="1" t="s">
        <v>182</v>
      </c>
    </row>
    <row r="52">
      <c r="B52" s="1" t="s">
        <v>183</v>
      </c>
      <c r="C52" s="1" t="s">
        <v>184</v>
      </c>
    </row>
    <row r="53">
      <c r="A53" s="1">
        <v>2.0</v>
      </c>
      <c r="B53" s="1" t="s">
        <v>185</v>
      </c>
      <c r="C53" s="1" t="s">
        <v>186</v>
      </c>
    </row>
    <row r="54">
      <c r="B54" s="1" t="s">
        <v>187</v>
      </c>
      <c r="C54" s="1" t="s">
        <v>188</v>
      </c>
    </row>
    <row r="55">
      <c r="A55" s="1">
        <v>3.0</v>
      </c>
      <c r="B55" s="1" t="s">
        <v>189</v>
      </c>
      <c r="C55" s="1" t="s">
        <v>190</v>
      </c>
    </row>
    <row r="56">
      <c r="B56" s="1" t="s">
        <v>191</v>
      </c>
      <c r="C56" s="1" t="s">
        <v>192</v>
      </c>
    </row>
    <row r="57">
      <c r="A57" s="1">
        <v>4.0</v>
      </c>
      <c r="B57" s="1" t="s">
        <v>193</v>
      </c>
      <c r="C57" s="1" t="s">
        <v>194</v>
      </c>
    </row>
  </sheetData>
  <mergeCells count="2">
    <mergeCell ref="A20:C27"/>
    <mergeCell ref="A35:C4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195</v>
      </c>
      <c r="C1" s="1" t="s">
        <v>196</v>
      </c>
      <c r="F1" s="1">
        <v>2.0</v>
      </c>
      <c r="G1" s="1">
        <v>3.0</v>
      </c>
      <c r="H1" s="1">
        <v>4.0</v>
      </c>
      <c r="I1" s="1">
        <v>5.0</v>
      </c>
      <c r="J1" s="1">
        <v>6.0</v>
      </c>
    </row>
    <row r="2">
      <c r="A2" s="1" t="s">
        <v>2</v>
      </c>
      <c r="B2" s="1" t="s">
        <v>3</v>
      </c>
      <c r="D2" s="1"/>
      <c r="E2" s="1"/>
      <c r="F2" s="17" t="s">
        <v>16</v>
      </c>
      <c r="G2" s="17" t="s">
        <v>51</v>
      </c>
      <c r="H2" s="1" t="s">
        <v>197</v>
      </c>
      <c r="I2" s="1" t="s">
        <v>198</v>
      </c>
      <c r="J2" s="1" t="s">
        <v>103</v>
      </c>
    </row>
    <row r="3">
      <c r="A3" s="1" t="s">
        <v>12</v>
      </c>
      <c r="B3" s="1" t="s">
        <v>80</v>
      </c>
      <c r="D3" s="1" t="s">
        <v>14</v>
      </c>
      <c r="E3" s="3">
        <v>15.0</v>
      </c>
      <c r="F3" s="4">
        <f t="shared" ref="F3:J3" si="1">F8+vlookup($E3,$E9:$K17,F1,false)+vlookup($E4,$E21:$K31,F1,false)+vlookup($E5,$E35:$K41,F1,false)</f>
        <v>868</v>
      </c>
      <c r="G3" s="4">
        <f t="shared" si="1"/>
        <v>0.09</v>
      </c>
      <c r="H3" s="6">
        <f t="shared" si="1"/>
        <v>10</v>
      </c>
      <c r="I3" s="6">
        <f t="shared" si="1"/>
        <v>1</v>
      </c>
      <c r="J3" s="4">
        <f t="shared" si="1"/>
        <v>8</v>
      </c>
    </row>
    <row r="4">
      <c r="A4" s="1" t="s">
        <v>15</v>
      </c>
      <c r="B4" s="1" t="s">
        <v>16</v>
      </c>
      <c r="D4" s="1" t="s">
        <v>17</v>
      </c>
      <c r="E4" s="3">
        <v>11.0</v>
      </c>
    </row>
    <row r="5">
      <c r="A5" s="1" t="s">
        <v>18</v>
      </c>
      <c r="B5" s="1" t="s">
        <v>58</v>
      </c>
      <c r="D5" s="1" t="s">
        <v>20</v>
      </c>
      <c r="E5" s="3">
        <v>7.0</v>
      </c>
    </row>
    <row r="6">
      <c r="A6" s="1" t="s">
        <v>21</v>
      </c>
      <c r="B6" s="1">
        <v>6.0</v>
      </c>
    </row>
    <row r="7">
      <c r="A7" s="1" t="s">
        <v>22</v>
      </c>
      <c r="B7" s="1" t="s">
        <v>81</v>
      </c>
      <c r="F7" s="2" t="str">
        <f t="shared" ref="F7:J7" si="2">F$2</f>
        <v>Damage</v>
      </c>
      <c r="G7" s="2" t="str">
        <f t="shared" si="2"/>
        <v>Attack Interval</v>
      </c>
      <c r="H7" s="2" t="str">
        <f t="shared" si="2"/>
        <v>Damage Power-up</v>
      </c>
      <c r="I7" s="2" t="str">
        <f t="shared" si="2"/>
        <v>Critical Damage Power up</v>
      </c>
      <c r="J7" s="2" t="str">
        <f t="shared" si="2"/>
        <v>Hero Cooldown</v>
      </c>
      <c r="K7" s="2"/>
    </row>
    <row r="8">
      <c r="E8" s="1" t="s">
        <v>14</v>
      </c>
      <c r="F8" s="1">
        <v>405.0</v>
      </c>
      <c r="G8" s="1">
        <v>0.6</v>
      </c>
      <c r="H8" s="10">
        <v>0.0</v>
      </c>
      <c r="I8" s="10">
        <v>0.0</v>
      </c>
      <c r="J8" s="1">
        <v>4.0</v>
      </c>
    </row>
    <row r="9">
      <c r="E9" s="1">
        <v>7.0</v>
      </c>
      <c r="F9" s="1">
        <v>0.0</v>
      </c>
      <c r="H9" s="10"/>
      <c r="I9" s="10"/>
      <c r="J9" s="1">
        <v>0.0</v>
      </c>
    </row>
    <row r="10">
      <c r="A10" s="1" t="s">
        <v>14</v>
      </c>
      <c r="B10" s="1" t="s">
        <v>25</v>
      </c>
      <c r="E10" s="1">
        <v>8.0</v>
      </c>
      <c r="F10" s="1">
        <v>40.0</v>
      </c>
      <c r="H10" s="11"/>
      <c r="I10" s="10"/>
      <c r="J10" s="1">
        <v>0.5</v>
      </c>
    </row>
    <row r="11">
      <c r="A11" s="1" t="s">
        <v>17</v>
      </c>
      <c r="B11" s="1" t="s">
        <v>199</v>
      </c>
      <c r="E11" s="1">
        <v>9.0</v>
      </c>
      <c r="F11" s="1">
        <v>85.0</v>
      </c>
      <c r="H11" s="10"/>
      <c r="I11" s="10"/>
      <c r="J11" s="1">
        <v>1.0</v>
      </c>
    </row>
    <row r="12">
      <c r="A12" s="1" t="s">
        <v>20</v>
      </c>
      <c r="B12" s="1" t="s">
        <v>27</v>
      </c>
      <c r="E12" s="1">
        <v>10.0</v>
      </c>
      <c r="F12" s="1">
        <v>134.0</v>
      </c>
      <c r="H12" s="11"/>
      <c r="I12" s="10"/>
      <c r="J12" s="1">
        <v>1.5</v>
      </c>
    </row>
    <row r="13">
      <c r="A13" s="1" t="s">
        <v>28</v>
      </c>
      <c r="B13" s="1">
        <v>5.0</v>
      </c>
      <c r="E13" s="1">
        <v>11.0</v>
      </c>
      <c r="F13" s="1">
        <v>188.0</v>
      </c>
      <c r="H13" s="10"/>
      <c r="I13" s="10"/>
      <c r="J13" s="1">
        <v>2.0</v>
      </c>
    </row>
    <row r="14">
      <c r="E14" s="1">
        <v>12.0</v>
      </c>
      <c r="F14" s="1">
        <v>247.0</v>
      </c>
      <c r="H14" s="11"/>
      <c r="I14" s="10"/>
      <c r="J14" s="1">
        <v>2.5</v>
      </c>
    </row>
    <row r="15">
      <c r="E15" s="1">
        <v>13.0</v>
      </c>
      <c r="F15" s="1">
        <v>312.0</v>
      </c>
      <c r="H15" s="10"/>
      <c r="I15" s="10"/>
      <c r="J15" s="1">
        <v>3.0</v>
      </c>
    </row>
    <row r="16">
      <c r="E16" s="1">
        <v>14.0</v>
      </c>
      <c r="F16" s="1">
        <v>384.0</v>
      </c>
      <c r="H16" s="11"/>
      <c r="I16" s="10"/>
      <c r="J16" s="1">
        <v>3.5</v>
      </c>
    </row>
    <row r="17">
      <c r="E17" s="1">
        <v>15.0</v>
      </c>
      <c r="F17" s="1">
        <v>463.0</v>
      </c>
      <c r="H17" s="10"/>
      <c r="I17" s="10"/>
      <c r="J17" s="1">
        <v>4.0</v>
      </c>
    </row>
    <row r="19">
      <c r="F19" s="2" t="str">
        <f t="shared" ref="F19:J19" si="3">F$2</f>
        <v>Damage</v>
      </c>
      <c r="G19" s="2" t="str">
        <f t="shared" si="3"/>
        <v>Attack Interval</v>
      </c>
      <c r="H19" s="2" t="str">
        <f t="shared" si="3"/>
        <v>Damage Power-up</v>
      </c>
      <c r="I19" s="2" t="str">
        <f t="shared" si="3"/>
        <v>Critical Damage Power up</v>
      </c>
      <c r="J19" s="2" t="str">
        <f t="shared" si="3"/>
        <v>Hero Cooldown</v>
      </c>
      <c r="K19" s="2"/>
    </row>
    <row r="20">
      <c r="A20" s="12" t="s">
        <v>200</v>
      </c>
      <c r="E20" s="1" t="s">
        <v>17</v>
      </c>
      <c r="F20" s="1">
        <f t="shared" ref="F20:J20" si="4">F$8</f>
        <v>405</v>
      </c>
      <c r="G20" s="1">
        <f t="shared" si="4"/>
        <v>0.6</v>
      </c>
      <c r="H20" s="10">
        <f t="shared" si="4"/>
        <v>0</v>
      </c>
      <c r="I20" s="10">
        <f t="shared" si="4"/>
        <v>0</v>
      </c>
      <c r="J20" s="1">
        <f t="shared" si="4"/>
        <v>4</v>
      </c>
    </row>
    <row r="21">
      <c r="E21" s="1">
        <v>1.0</v>
      </c>
      <c r="H21" s="10">
        <v>0.0</v>
      </c>
      <c r="I21" s="10">
        <v>0.0</v>
      </c>
    </row>
    <row r="22">
      <c r="E22" s="1">
        <v>2.0</v>
      </c>
      <c r="H22" s="10">
        <v>1.0</v>
      </c>
      <c r="I22" s="10">
        <v>0.1</v>
      </c>
    </row>
    <row r="23">
      <c r="E23" s="1">
        <v>3.0</v>
      </c>
      <c r="H23" s="10">
        <v>2.0</v>
      </c>
      <c r="I23" s="10">
        <v>0.2</v>
      </c>
    </row>
    <row r="24">
      <c r="E24" s="1">
        <v>4.0</v>
      </c>
      <c r="H24" s="10">
        <v>3.0</v>
      </c>
      <c r="I24" s="10">
        <v>0.3</v>
      </c>
    </row>
    <row r="25">
      <c r="E25" s="1">
        <v>5.0</v>
      </c>
      <c r="H25" s="10">
        <v>4.0</v>
      </c>
      <c r="I25" s="10">
        <v>0.4</v>
      </c>
    </row>
    <row r="26">
      <c r="E26" s="1">
        <v>6.0</v>
      </c>
      <c r="H26" s="10">
        <v>5.0</v>
      </c>
      <c r="I26" s="10">
        <v>0.5</v>
      </c>
    </row>
    <row r="27">
      <c r="E27" s="1">
        <v>7.0</v>
      </c>
      <c r="F27" s="2"/>
      <c r="G27" s="2"/>
      <c r="H27" s="10">
        <v>6.0</v>
      </c>
      <c r="I27" s="10">
        <v>0.6</v>
      </c>
      <c r="J27" s="2"/>
      <c r="K27" s="2"/>
    </row>
    <row r="28">
      <c r="E28" s="1">
        <v>8.0</v>
      </c>
      <c r="F28" s="2"/>
      <c r="G28" s="2"/>
      <c r="H28" s="10">
        <v>7.0</v>
      </c>
      <c r="I28" s="10">
        <v>0.7</v>
      </c>
      <c r="J28" s="2"/>
      <c r="K28" s="2"/>
    </row>
    <row r="29">
      <c r="E29" s="1">
        <v>9.0</v>
      </c>
      <c r="F29" s="2"/>
      <c r="G29" s="2"/>
      <c r="H29" s="10">
        <v>8.0</v>
      </c>
      <c r="I29" s="10">
        <v>0.8</v>
      </c>
      <c r="J29" s="2"/>
      <c r="K29" s="2"/>
    </row>
    <row r="30">
      <c r="E30" s="1">
        <v>10.0</v>
      </c>
      <c r="F30" s="2"/>
      <c r="G30" s="2"/>
      <c r="H30" s="10">
        <v>9.0</v>
      </c>
      <c r="I30" s="10">
        <v>0.9</v>
      </c>
      <c r="J30" s="2"/>
      <c r="K30" s="2"/>
    </row>
    <row r="31">
      <c r="E31" s="1">
        <v>11.0</v>
      </c>
      <c r="F31" s="2"/>
      <c r="G31" s="2"/>
      <c r="H31" s="10">
        <v>10.0</v>
      </c>
      <c r="I31" s="10">
        <v>1.0</v>
      </c>
      <c r="J31" s="2"/>
      <c r="K31" s="2"/>
    </row>
    <row r="32">
      <c r="F32" s="2"/>
      <c r="G32" s="2"/>
      <c r="H32" s="2"/>
      <c r="I32" s="2"/>
      <c r="J32" s="2"/>
      <c r="K32" s="2"/>
    </row>
    <row r="33">
      <c r="F33" s="2" t="str">
        <f t="shared" ref="F33:J33" si="5">F$2</f>
        <v>Damage</v>
      </c>
      <c r="G33" s="2" t="str">
        <f t="shared" si="5"/>
        <v>Attack Interval</v>
      </c>
      <c r="H33" s="2" t="str">
        <f t="shared" si="5"/>
        <v>Damage Power-up</v>
      </c>
      <c r="I33" s="2" t="str">
        <f t="shared" si="5"/>
        <v>Critical Damage Power up</v>
      </c>
      <c r="J33" s="2" t="str">
        <f t="shared" si="5"/>
        <v>Hero Cooldown</v>
      </c>
      <c r="K33" s="2"/>
    </row>
    <row r="34">
      <c r="E34" s="1" t="s">
        <v>20</v>
      </c>
      <c r="F34" s="1">
        <f t="shared" ref="F34:J34" si="6">F$8</f>
        <v>405</v>
      </c>
      <c r="G34" s="1">
        <f t="shared" si="6"/>
        <v>0.6</v>
      </c>
      <c r="H34" s="10">
        <f t="shared" si="6"/>
        <v>0</v>
      </c>
      <c r="I34" s="10">
        <f t="shared" si="6"/>
        <v>0</v>
      </c>
      <c r="J34" s="1">
        <f t="shared" si="6"/>
        <v>4</v>
      </c>
    </row>
    <row r="35">
      <c r="A35" s="12" t="s">
        <v>201</v>
      </c>
      <c r="E35" s="1">
        <v>1.0</v>
      </c>
      <c r="G35" s="1">
        <v>0.0</v>
      </c>
      <c r="H35" s="10"/>
      <c r="I35" s="10"/>
    </row>
    <row r="36">
      <c r="E36" s="1">
        <v>2.0</v>
      </c>
      <c r="G36" s="1">
        <v>-0.3</v>
      </c>
      <c r="H36" s="10"/>
      <c r="I36" s="10"/>
    </row>
    <row r="37">
      <c r="E37" s="1">
        <v>3.0</v>
      </c>
      <c r="G37" s="1">
        <v>-0.4</v>
      </c>
      <c r="H37" s="10"/>
      <c r="I37" s="10"/>
    </row>
    <row r="38">
      <c r="E38" s="1">
        <v>4.0</v>
      </c>
      <c r="G38" s="1">
        <v>-0.45</v>
      </c>
      <c r="H38" s="10"/>
      <c r="I38" s="10"/>
    </row>
    <row r="39">
      <c r="E39" s="1">
        <v>5.0</v>
      </c>
      <c r="G39" s="1">
        <v>-0.48</v>
      </c>
      <c r="H39" s="10"/>
      <c r="I39" s="10"/>
    </row>
    <row r="40">
      <c r="E40" s="1">
        <v>6.0</v>
      </c>
      <c r="G40" s="1">
        <v>-0.5</v>
      </c>
      <c r="H40" s="10"/>
      <c r="I40" s="10"/>
    </row>
    <row r="41">
      <c r="E41" s="1">
        <v>7.0</v>
      </c>
      <c r="G41" s="1">
        <v>-0.51</v>
      </c>
      <c r="H41" s="10"/>
      <c r="I41" s="10"/>
    </row>
    <row r="50">
      <c r="A50" s="1" t="s">
        <v>35</v>
      </c>
    </row>
    <row r="51">
      <c r="A51" s="1">
        <v>1.0</v>
      </c>
      <c r="B51" s="1" t="s">
        <v>202</v>
      </c>
      <c r="C51" s="1" t="s">
        <v>203</v>
      </c>
    </row>
    <row r="52">
      <c r="B52" s="1" t="s">
        <v>204</v>
      </c>
      <c r="C52" s="1" t="s">
        <v>205</v>
      </c>
    </row>
    <row r="53">
      <c r="A53" s="1">
        <v>2.0</v>
      </c>
      <c r="B53" s="1" t="s">
        <v>206</v>
      </c>
      <c r="C53" s="1" t="s">
        <v>207</v>
      </c>
    </row>
    <row r="54">
      <c r="B54" s="1" t="s">
        <v>208</v>
      </c>
      <c r="C54" s="1" t="s">
        <v>209</v>
      </c>
    </row>
    <row r="55">
      <c r="A55" s="1">
        <v>3.0</v>
      </c>
      <c r="B55" s="1" t="s">
        <v>210</v>
      </c>
      <c r="C55" s="1" t="s">
        <v>211</v>
      </c>
    </row>
    <row r="56">
      <c r="B56" s="1" t="s">
        <v>212</v>
      </c>
      <c r="C56" s="1" t="s">
        <v>213</v>
      </c>
    </row>
    <row r="57">
      <c r="A57" s="1">
        <v>4.0</v>
      </c>
      <c r="B57" s="1" t="s">
        <v>214</v>
      </c>
      <c r="C57" s="1" t="s">
        <v>215</v>
      </c>
    </row>
  </sheetData>
  <mergeCells count="2">
    <mergeCell ref="A20:C27"/>
    <mergeCell ref="A35:C42"/>
  </mergeCells>
  <drawing r:id="rId1"/>
</worksheet>
</file>